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mc:AlternateContent xmlns:mc="http://schemas.openxmlformats.org/markup-compatibility/2006">
    <mc:Choice Requires="x15">
      <x15ac:absPath xmlns:x15ac="http://schemas.microsoft.com/office/spreadsheetml/2010/11/ac" url="https://marinestewardshipcouncil-my.sharepoint.com/personal/ayumi_uede_msc_org/Documents/Documents/★MSCウェブサイト/★アップする書類/漁業/MSC認証漁業への移行プログラム/"/>
    </mc:Choice>
  </mc:AlternateContent>
  <xr:revisionPtr revIDLastSave="1" documentId="8_{9224B029-35D9-4473-92C0-349FA01D10B2}" xr6:coauthVersionLast="47" xr6:coauthVersionMax="47" xr10:uidLastSave="{1B1C99BC-62E5-48E6-846D-9EB70B41DC81}"/>
  <bookViews>
    <workbookView xWindow="-48" yWindow="-48" windowWidth="23136" windowHeight="12456" tabRatio="845" xr2:uid="{00000000-000D-0000-FFFF-FFFF00000000}"/>
  </bookViews>
  <sheets>
    <sheet name="0. Front Sheet" sheetId="8" r:id="rId1"/>
    <sheet name="1. BMT UoA 1" sheetId="20" r:id="rId2"/>
    <sheet name="2. BMT UoA 2" sheetId="41" r:id="rId3"/>
    <sheet name="3. BMT UoA 3" sheetId="42" r:id="rId4"/>
    <sheet name="4. BMT UoA 4" sheetId="43" r:id="rId5"/>
    <sheet name="5. BMT UoA 5" sheetId="44" r:id="rId6"/>
    <sheet name="6. BMT UoA 6" sheetId="45" r:id="rId7"/>
    <sheet name="例" sheetId="29" r:id="rId8"/>
    <sheet name="ユーザーガイド" sheetId="9" r:id="rId9"/>
  </sheets>
  <externalReferences>
    <externalReference r:id="rId10"/>
    <externalReference r:id="rId11"/>
    <externalReference r:id="rId12"/>
  </externalReferences>
  <definedNames>
    <definedName name="Audit_type" hidden="1">[1]LK!$AV$2:$AW$5</definedName>
    <definedName name="AuditType">[2]List!$G$2:$G$6</definedName>
    <definedName name="CAB" hidden="1">[1]LK!$AY$2:$AZ$26</definedName>
    <definedName name="country">[2]List!$BC$2:$BC$254</definedName>
    <definedName name="Expected" localSheetId="1">'1. BMT UoA 1'!$I$3:$AB$30</definedName>
    <definedName name="Expected" localSheetId="2">'2. BMT UoA 2'!$I$3:$AB$30</definedName>
    <definedName name="Expected" localSheetId="3">'3. BMT UoA 3'!$I$3:$AB$30</definedName>
    <definedName name="Expected" localSheetId="4">'4. BMT UoA 4'!$I$3:$AB$30</definedName>
    <definedName name="Expected" localSheetId="5">'5. BMT UoA 5'!$I$3:$AB$30</definedName>
    <definedName name="Expected" localSheetId="6">'6. BMT UoA 6'!$I$3:$AB$30</definedName>
    <definedName name="Expected" localSheetId="7">例!$I$3:$AB$30</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Sheet'!$B$2:$J$53</definedName>
    <definedName name="_xlnm.Print_Area" localSheetId="1">'1. BMT UoA 1'!$A$36:$M$110,'1. BMT UoA 1'!$A$112:$M$162</definedName>
    <definedName name="_xlnm.Print_Area" localSheetId="2">'2. BMT UoA 2'!$A$36:$M$110,'2. BMT UoA 2'!$A$112:$M$162</definedName>
    <definedName name="_xlnm.Print_Area" localSheetId="3">'3. BMT UoA 3'!$A$36:$M$110,'3. BMT UoA 3'!$A$112:$M$162</definedName>
    <definedName name="_xlnm.Print_Area" localSheetId="4">'4. BMT UoA 4'!$A$36:$M$110,'4. BMT UoA 4'!$A$112:$M$162</definedName>
    <definedName name="_xlnm.Print_Area" localSheetId="5">'5. BMT UoA 5'!$A$36:$M$110,'5. BMT UoA 5'!$A$112:$M$162</definedName>
    <definedName name="_xlnm.Print_Area" localSheetId="6">'6. BMT UoA 6'!$A$36:$M$110,'6. BMT UoA 6'!$A$112:$M$162</definedName>
    <definedName name="_xlnm.Print_Area" localSheetId="7">例!$A$36:$M$110,例!$A$112:$M$162</definedName>
    <definedName name="Surveillance">[2]List!$J$2:$J$7</definedName>
    <definedName name="this_article" localSheetId="8">ユーザーガイド!$C$9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例!$BE$3:$BE$6</definedName>
    <definedName name="ValidDepts">#REF!</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例!$BE$4:$BE$6</definedName>
    <definedName name="ValidScoringLevels">#REF!</definedName>
    <definedName name="Year0Range" localSheetId="1">'1. BMT UoA 1'!$H$3:$H$30</definedName>
    <definedName name="Year0Range" localSheetId="2">'2. BMT UoA 2'!$H$3:$H$30</definedName>
    <definedName name="Year0Range" localSheetId="3">'3. BMT UoA 3'!$H$3:$H$30</definedName>
    <definedName name="Year0Range" localSheetId="4">'4. BMT UoA 4'!$H$3:$H$30</definedName>
    <definedName name="Year0Range" localSheetId="5">'5. BMT UoA 5'!$H$3:$H$30</definedName>
    <definedName name="Year0Range" localSheetId="6">'6. BMT UoA 6'!$H$3:$H$30</definedName>
    <definedName name="Year0Range" localSheetId="7">例!$H$3:$H$30</definedName>
    <definedName name="Year0Range">#REF!</definedName>
    <definedName name="Year10Expected" localSheetId="1">'1. BMT UoA 1'!$AH$3:$AH$30</definedName>
    <definedName name="Year10Expected" localSheetId="2">'2. BMT UoA 2'!$AH$3:$AH$30</definedName>
    <definedName name="Year10Expected" localSheetId="3">'3. BMT UoA 3'!$AH$3:$AH$30</definedName>
    <definedName name="Year10Expected" localSheetId="4">'4. BMT UoA 4'!$AH$3:$AH$30</definedName>
    <definedName name="Year10Expected" localSheetId="5">'5. BMT UoA 5'!$AH$3:$AH$30</definedName>
    <definedName name="Year10Expected" localSheetId="6">'6. BMT UoA 6'!$AH$3:$AH$30</definedName>
    <definedName name="Year10Expected" localSheetId="7">例!$AH$3:$AH$30</definedName>
    <definedName name="Year10Expected">#REF!</definedName>
    <definedName name="Year10Range" localSheetId="1">'1. BMT UoA 1'!$R$3:$R$30</definedName>
    <definedName name="Year10Range" localSheetId="2">'2. BMT UoA 2'!$R$3:$R$30</definedName>
    <definedName name="Year10Range" localSheetId="3">'3. BMT UoA 3'!$R$3:$R$30</definedName>
    <definedName name="Year10Range" localSheetId="4">'4. BMT UoA 4'!$R$3:$R$30</definedName>
    <definedName name="Year10Range" localSheetId="5">'5. BMT UoA 5'!$R$3:$R$30</definedName>
    <definedName name="Year10Range" localSheetId="6">'6. BMT UoA 6'!$R$3:$R$30</definedName>
    <definedName name="Year10Range" localSheetId="7">例!$R$3:$R$30</definedName>
    <definedName name="Year10Range">#REF!</definedName>
    <definedName name="Year1Expected" localSheetId="1">'1. BMT UoA 1'!$Y$3:$Y$30</definedName>
    <definedName name="Year1Expected" localSheetId="2">'2. BMT UoA 2'!$Y$3:$Y$30</definedName>
    <definedName name="Year1Expected" localSheetId="3">'3. BMT UoA 3'!$Y$3:$Y$30</definedName>
    <definedName name="Year1Expected" localSheetId="4">'4. BMT UoA 4'!$Y$3:$Y$30</definedName>
    <definedName name="Year1Expected" localSheetId="5">'5. BMT UoA 5'!$Y$3:$Y$30</definedName>
    <definedName name="Year1Expected" localSheetId="6">'6. BMT UoA 6'!$Y$3:$Y$30</definedName>
    <definedName name="Year1Expected" localSheetId="7">例!$Y$3:$Y$30</definedName>
    <definedName name="Year1Expected">#REF!</definedName>
    <definedName name="Year1Range" localSheetId="1">'1. BMT UoA 1'!$I$3:$I$30</definedName>
    <definedName name="Year1Range" localSheetId="2">'2. BMT UoA 2'!$I$3:$I$30</definedName>
    <definedName name="Year1Range" localSheetId="3">'3. BMT UoA 3'!$I$3:$I$30</definedName>
    <definedName name="Year1Range" localSheetId="4">'4. BMT UoA 4'!$I$3:$I$30</definedName>
    <definedName name="Year1Range" localSheetId="5">'5. BMT UoA 5'!$I$3:$I$30</definedName>
    <definedName name="Year1Range" localSheetId="6">'6. BMT UoA 6'!$I$3:$I$30</definedName>
    <definedName name="Year1Range" localSheetId="7">例!$I$3:$I$30</definedName>
    <definedName name="Year1Range">#REF!</definedName>
    <definedName name="Year2Expected" localSheetId="1">'1. BMT UoA 1'!$Z$3:$Z$30</definedName>
    <definedName name="Year2Expected" localSheetId="2">'2. BMT UoA 2'!$Z$3:$Z$30</definedName>
    <definedName name="Year2Expected" localSheetId="3">'3. BMT UoA 3'!$Z$3:$Z$30</definedName>
    <definedName name="Year2Expected" localSheetId="4">'4. BMT UoA 4'!$Z$3:$Z$30</definedName>
    <definedName name="Year2Expected" localSheetId="5">'5. BMT UoA 5'!$Z$3:$Z$30</definedName>
    <definedName name="Year2Expected" localSheetId="6">'6. BMT UoA 6'!$Z$3:$Z$30</definedName>
    <definedName name="Year2Expected" localSheetId="7">例!$Z$3:$Z$30</definedName>
    <definedName name="Year2Expected">#REF!</definedName>
    <definedName name="Year2Range" localSheetId="1">'1. BMT UoA 1'!$J$3:$J$30</definedName>
    <definedName name="Year2Range" localSheetId="2">'2. BMT UoA 2'!$J$3:$J$30</definedName>
    <definedName name="Year2Range" localSheetId="3">'3. BMT UoA 3'!$J$3:$J$30</definedName>
    <definedName name="Year2Range" localSheetId="4">'4. BMT UoA 4'!$J$3:$J$30</definedName>
    <definedName name="Year2Range" localSheetId="5">'5. BMT UoA 5'!$J$3:$J$30</definedName>
    <definedName name="Year2Range" localSheetId="6">'6. BMT UoA 6'!$J$3:$J$30</definedName>
    <definedName name="Year2Range" localSheetId="7">例!$J$3:$J$30</definedName>
    <definedName name="Year2Range">#REF!</definedName>
    <definedName name="Year3Expected" localSheetId="1">'1. BMT UoA 1'!$AA$3:$AA$30</definedName>
    <definedName name="Year3Expected" localSheetId="2">'2. BMT UoA 2'!$AA$3:$AA$30</definedName>
    <definedName name="Year3Expected" localSheetId="3">'3. BMT UoA 3'!$AA$3:$AA$30</definedName>
    <definedName name="Year3Expected" localSheetId="4">'4. BMT UoA 4'!$AA$3:$AA$30</definedName>
    <definedName name="Year3Expected" localSheetId="5">'5. BMT UoA 5'!$AA$3:$AA$30</definedName>
    <definedName name="Year3Expected" localSheetId="6">'6. BMT UoA 6'!$AA$3:$AA$30</definedName>
    <definedName name="Year3Expected" localSheetId="7">例!$AA$3:$AA$30</definedName>
    <definedName name="Year3Expected">#REF!</definedName>
    <definedName name="Year3Range" localSheetId="1">'1. BMT UoA 1'!$K$3:$K$30</definedName>
    <definedName name="Year3Range" localSheetId="2">'2. BMT UoA 2'!$K$3:$K$30</definedName>
    <definedName name="Year3Range" localSheetId="3">'3. BMT UoA 3'!$K$3:$K$30</definedName>
    <definedName name="Year3Range" localSheetId="4">'4. BMT UoA 4'!$K$3:$K$30</definedName>
    <definedName name="Year3Range" localSheetId="5">'5. BMT UoA 5'!$K$3:$K$30</definedName>
    <definedName name="Year3Range" localSheetId="6">'6. BMT UoA 6'!$K$3:$K$30</definedName>
    <definedName name="Year3Range" localSheetId="7">例!$K$3:$K$30</definedName>
    <definedName name="Year3Range">#REF!</definedName>
    <definedName name="Year4Expected" localSheetId="1">'1. BMT UoA 1'!$AB$3:$AB$30</definedName>
    <definedName name="Year4Expected" localSheetId="2">'2. BMT UoA 2'!$AB$3:$AB$30</definedName>
    <definedName name="Year4Expected" localSheetId="3">'3. BMT UoA 3'!$AB$3:$AB$30</definedName>
    <definedName name="Year4Expected" localSheetId="4">'4. BMT UoA 4'!$AB$3:$AB$30</definedName>
    <definedName name="Year4Expected" localSheetId="5">'5. BMT UoA 5'!$AB$3:$AB$30</definedName>
    <definedName name="Year4Expected" localSheetId="6">'6. BMT UoA 6'!$AB$3:$AB$30</definedName>
    <definedName name="Year4Expected" localSheetId="7">例!$AB$3:$AB$30</definedName>
    <definedName name="Year4Expected">#REF!</definedName>
    <definedName name="Year4Range" localSheetId="1">'1. BMT UoA 1'!$L$3:$L$30</definedName>
    <definedName name="Year4Range" localSheetId="2">'2. BMT UoA 2'!$L$3:$L$30</definedName>
    <definedName name="Year4Range" localSheetId="3">'3. BMT UoA 3'!$L$3:$L$30</definedName>
    <definedName name="Year4Range" localSheetId="4">'4. BMT UoA 4'!$L$3:$L$30</definedName>
    <definedName name="Year4Range" localSheetId="5">'5. BMT UoA 5'!$L$3:$L$30</definedName>
    <definedName name="Year4Range" localSheetId="6">'6. BMT UoA 6'!$L$3:$L$30</definedName>
    <definedName name="Year4Range" localSheetId="7">例!$L$3:$L$30</definedName>
    <definedName name="Year4Range">#REF!</definedName>
    <definedName name="Year5Expected" localSheetId="1">'1. BMT UoA 1'!$AC$3:$AC$30</definedName>
    <definedName name="Year5Expected" localSheetId="2">'2. BMT UoA 2'!$AC$3:$AC$30</definedName>
    <definedName name="Year5Expected" localSheetId="3">'3. BMT UoA 3'!$AC$3:$AC$30</definedName>
    <definedName name="Year5Expected" localSheetId="4">'4. BMT UoA 4'!$AC$3:$AC$30</definedName>
    <definedName name="Year5Expected" localSheetId="5">'5. BMT UoA 5'!$AC$3:$AC$30</definedName>
    <definedName name="Year5Expected" localSheetId="6">'6. BMT UoA 6'!$AC$3:$AC$30</definedName>
    <definedName name="Year5Expected" localSheetId="7">例!$AC$3:$AC$30</definedName>
    <definedName name="Year5Expected">#REF!</definedName>
    <definedName name="Year5Range" localSheetId="1">'1. BMT UoA 1'!$M$3:$M$30</definedName>
    <definedName name="Year5Range" localSheetId="2">'2. BMT UoA 2'!$M$3:$M$30</definedName>
    <definedName name="Year5Range" localSheetId="3">'3. BMT UoA 3'!$M$3:$M$30</definedName>
    <definedName name="Year5Range" localSheetId="4">'4. BMT UoA 4'!$M$3:$M$30</definedName>
    <definedName name="Year5Range" localSheetId="5">'5. BMT UoA 5'!$M$3:$M$30</definedName>
    <definedName name="Year5Range" localSheetId="6">'6. BMT UoA 6'!$M$3:$M$30</definedName>
    <definedName name="Year5Range" localSheetId="7">例!$M$3:$M$30</definedName>
    <definedName name="Year5Range">#REF!</definedName>
    <definedName name="Year6Expected" localSheetId="1">'1. BMT UoA 1'!$AD$3:$AD$30</definedName>
    <definedName name="Year6Expected" localSheetId="2">'2. BMT UoA 2'!$AD$3:$AD$30</definedName>
    <definedName name="Year6Expected" localSheetId="3">'3. BMT UoA 3'!$AD$3:$AD$30</definedName>
    <definedName name="Year6Expected" localSheetId="4">'4. BMT UoA 4'!$AD$3:$AD$30</definedName>
    <definedName name="Year6Expected" localSheetId="5">'5. BMT UoA 5'!$AD$3:$AD$30</definedName>
    <definedName name="Year6Expected" localSheetId="6">'6. BMT UoA 6'!$AD$3:$AD$30</definedName>
    <definedName name="Year6Expected" localSheetId="7">例!$AD$3:$AD$30</definedName>
    <definedName name="Year6Expected">#REF!</definedName>
    <definedName name="Year6Range" localSheetId="1">'1. BMT UoA 1'!$N$3:$N$30</definedName>
    <definedName name="Year6Range" localSheetId="2">'2. BMT UoA 2'!$N$3:$N$30</definedName>
    <definedName name="Year6Range" localSheetId="3">'3. BMT UoA 3'!$N$3:$N$30</definedName>
    <definedName name="Year6Range" localSheetId="4">'4. BMT UoA 4'!$N$3:$N$30</definedName>
    <definedName name="Year6Range" localSheetId="5">'5. BMT UoA 5'!$N$3:$N$30</definedName>
    <definedName name="Year6Range" localSheetId="6">'6. BMT UoA 6'!$N$3:$N$30</definedName>
    <definedName name="Year6Range" localSheetId="7">例!$N$3:$N$30</definedName>
    <definedName name="Year6Range">#REF!</definedName>
    <definedName name="Year7Expected" localSheetId="1">'1. BMT UoA 1'!$AE$3:$AE$30</definedName>
    <definedName name="Year7Expected" localSheetId="2">'2. BMT UoA 2'!$AE$3:$AE$30</definedName>
    <definedName name="Year7Expected" localSheetId="3">'3. BMT UoA 3'!$AE$3:$AE$30</definedName>
    <definedName name="Year7Expected" localSheetId="4">'4. BMT UoA 4'!$AE$3:$AE$30</definedName>
    <definedName name="Year7Expected" localSheetId="5">'5. BMT UoA 5'!$AE$3:$AE$30</definedName>
    <definedName name="Year7Expected" localSheetId="6">'6. BMT UoA 6'!$AE$3:$AE$30</definedName>
    <definedName name="Year7Expected" localSheetId="7">例!$AE$3:$AE$30</definedName>
    <definedName name="Year7Expected">#REF!</definedName>
    <definedName name="Year7Range" localSheetId="1">'1. BMT UoA 1'!$O$3:$O$30</definedName>
    <definedName name="Year7Range" localSheetId="2">'2. BMT UoA 2'!$O$3:$O$30</definedName>
    <definedName name="Year7Range" localSheetId="3">'3. BMT UoA 3'!$O$3:$O$30</definedName>
    <definedName name="Year7Range" localSheetId="4">'4. BMT UoA 4'!$O$3:$O$30</definedName>
    <definedName name="Year7Range" localSheetId="5">'5. BMT UoA 5'!$O$3:$O$30</definedName>
    <definedName name="Year7Range" localSheetId="6">'6. BMT UoA 6'!$O$3:$O$30</definedName>
    <definedName name="Year7Range" localSheetId="7">例!$O$3:$O$30</definedName>
    <definedName name="Year7Range">#REF!</definedName>
    <definedName name="Year8Expected" localSheetId="1">'1. BMT UoA 1'!$AF$3:$AF$30</definedName>
    <definedName name="Year8Expected" localSheetId="2">'2. BMT UoA 2'!$AF$3:$AF$30</definedName>
    <definedName name="Year8Expected" localSheetId="3">'3. BMT UoA 3'!$AF$3:$AF$30</definedName>
    <definedName name="Year8Expected" localSheetId="4">'4. BMT UoA 4'!$AF$3:$AF$30</definedName>
    <definedName name="Year8Expected" localSheetId="5">'5. BMT UoA 5'!$AF$3:$AF$30</definedName>
    <definedName name="Year8Expected" localSheetId="6">'6. BMT UoA 6'!$AF$3:$AF$30</definedName>
    <definedName name="Year8Expected" localSheetId="7">例!$AF$3:$AF$30</definedName>
    <definedName name="Year8Expected">#REF!</definedName>
    <definedName name="Year8Range" localSheetId="1">'1. BMT UoA 1'!$P$3:$P$30</definedName>
    <definedName name="Year8Range" localSheetId="2">'2. BMT UoA 2'!$P$3:$P$30</definedName>
    <definedName name="Year8Range" localSheetId="3">'3. BMT UoA 3'!$P$3:$P$30</definedName>
    <definedName name="Year8Range" localSheetId="4">'4. BMT UoA 4'!$P$3:$P$30</definedName>
    <definedName name="Year8Range" localSheetId="5">'5. BMT UoA 5'!$P$3:$P$30</definedName>
    <definedName name="Year8Range" localSheetId="6">'6. BMT UoA 6'!$P$3:$P$30</definedName>
    <definedName name="Year8Range" localSheetId="7">例!$P$3:$P$30</definedName>
    <definedName name="Year8Range">#REF!</definedName>
    <definedName name="Year9Expected" localSheetId="1">'1. BMT UoA 1'!$AG$3:$AG$30</definedName>
    <definedName name="Year9Expected" localSheetId="2">'2. BMT UoA 2'!$AG$3:$AG$30</definedName>
    <definedName name="Year9Expected" localSheetId="3">'3. BMT UoA 3'!$AG$3:$AG$30</definedName>
    <definedName name="Year9Expected" localSheetId="4">'4. BMT UoA 4'!$AG$3:$AG$30</definedName>
    <definedName name="Year9Expected" localSheetId="5">'5. BMT UoA 5'!$AG$3:$AG$30</definedName>
    <definedName name="Year9Expected" localSheetId="6">'6. BMT UoA 6'!$AG$3:$AG$30</definedName>
    <definedName name="Year9Expected" localSheetId="7">例!$AG$3:$AG$30</definedName>
    <definedName name="Year9Expected">#REF!</definedName>
    <definedName name="Year9Range" localSheetId="1">'1. BMT UoA 1'!$Q$3:$Q$30</definedName>
    <definedName name="Year9Range" localSheetId="2">'2. BMT UoA 2'!$Q$3:$Q$30</definedName>
    <definedName name="Year9Range" localSheetId="3">'3. BMT UoA 3'!$Q$3:$Q$30</definedName>
    <definedName name="Year9Range" localSheetId="4">'4. BMT UoA 4'!$Q$3:$Q$30</definedName>
    <definedName name="Year9Range" localSheetId="5">'5. BMT UoA 5'!$Q$3:$Q$30</definedName>
    <definedName name="Year9Range" localSheetId="6">'6. BMT UoA 6'!$Q$3:$Q$30</definedName>
    <definedName name="Year9Range" localSheetId="7">例!$Q$3:$Q$30</definedName>
    <definedName name="Year9Range">#REF!</definedName>
    <definedName name="YNSelect" hidden="1">[1]LK!$A$2:$B$4</definedName>
    <definedName name="ステータス">例!$J$113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1" i="45" l="1"/>
  <c r="H140" i="45"/>
  <c r="H136" i="45"/>
  <c r="H132" i="45"/>
  <c r="K125" i="45"/>
  <c r="H124" i="45"/>
  <c r="H120" i="45"/>
  <c r="H116" i="45"/>
  <c r="B48" i="45"/>
  <c r="B47" i="45"/>
  <c r="B46" i="45"/>
  <c r="AH33" i="45"/>
  <c r="AG33" i="45"/>
  <c r="AF33" i="45"/>
  <c r="AE33" i="45"/>
  <c r="AD33" i="45"/>
  <c r="AC33" i="45"/>
  <c r="AB33" i="45"/>
  <c r="AA33" i="45"/>
  <c r="Z33" i="45"/>
  <c r="Y33" i="45"/>
  <c r="R33" i="45"/>
  <c r="Q33" i="45"/>
  <c r="P33" i="45"/>
  <c r="O33" i="45"/>
  <c r="N33" i="45"/>
  <c r="M33" i="45"/>
  <c r="L33" i="45"/>
  <c r="K33" i="45"/>
  <c r="J33" i="45"/>
  <c r="I33" i="45"/>
  <c r="H33" i="45"/>
  <c r="AH32" i="45"/>
  <c r="AG32" i="45"/>
  <c r="AF32" i="45"/>
  <c r="AE32" i="45"/>
  <c r="AD32" i="45"/>
  <c r="AC32" i="45"/>
  <c r="AB32" i="45"/>
  <c r="AA32" i="45"/>
  <c r="Z32" i="45"/>
  <c r="Y32" i="45"/>
  <c r="R32" i="45"/>
  <c r="Q32" i="45"/>
  <c r="P32" i="45"/>
  <c r="O32" i="45"/>
  <c r="N32" i="45"/>
  <c r="M32" i="45"/>
  <c r="L32" i="45"/>
  <c r="K32" i="45"/>
  <c r="J32" i="45"/>
  <c r="I32" i="45"/>
  <c r="H32" i="45"/>
  <c r="AH31" i="45"/>
  <c r="AG31" i="45"/>
  <c r="AF31" i="45"/>
  <c r="AE31" i="45"/>
  <c r="AD31" i="45"/>
  <c r="AC31" i="45"/>
  <c r="AB31" i="45"/>
  <c r="AA31" i="45"/>
  <c r="Z31" i="45"/>
  <c r="Y31" i="45"/>
  <c r="R31" i="45"/>
  <c r="Q31" i="45"/>
  <c r="P31" i="45"/>
  <c r="O31" i="45"/>
  <c r="N31" i="45"/>
  <c r="M31" i="45"/>
  <c r="L31" i="45"/>
  <c r="K31" i="45"/>
  <c r="J31" i="45"/>
  <c r="I31" i="45"/>
  <c r="H31" i="45"/>
  <c r="CE30" i="45"/>
  <c r="CD30" i="45"/>
  <c r="CC30" i="45"/>
  <c r="CB30" i="45"/>
  <c r="CA30" i="45"/>
  <c r="BZ30" i="45"/>
  <c r="BY30" i="45"/>
  <c r="BX30" i="45"/>
  <c r="BW30" i="45"/>
  <c r="BV30" i="45"/>
  <c r="BT30" i="45"/>
  <c r="BS30" i="45"/>
  <c r="BR30" i="45"/>
  <c r="BQ30" i="45"/>
  <c r="BP30" i="45"/>
  <c r="BO30" i="45"/>
  <c r="BN30" i="45"/>
  <c r="BM30" i="45"/>
  <c r="BL30" i="45"/>
  <c r="BK30" i="45"/>
  <c r="BJ30" i="45"/>
  <c r="BC30" i="45"/>
  <c r="BA30" i="45"/>
  <c r="AZ30" i="45"/>
  <c r="H141" i="45" s="1"/>
  <c r="AY30" i="45"/>
  <c r="AX30" i="45"/>
  <c r="I141" i="45" s="1"/>
  <c r="AT30" i="45"/>
  <c r="AS30" i="45"/>
  <c r="AR30" i="45"/>
  <c r="AQ30" i="45"/>
  <c r="AP30" i="45"/>
  <c r="AO30" i="45"/>
  <c r="AN30" i="45"/>
  <c r="AM30" i="45"/>
  <c r="AL30" i="45"/>
  <c r="BB30" i="45" s="1"/>
  <c r="J141" i="45" s="1"/>
  <c r="AK30" i="45"/>
  <c r="CE29" i="45"/>
  <c r="CD29" i="45"/>
  <c r="CC29" i="45"/>
  <c r="CB29" i="45"/>
  <c r="CA29" i="45"/>
  <c r="BZ29" i="45"/>
  <c r="BY29" i="45"/>
  <c r="BX29" i="45"/>
  <c r="BW29" i="45"/>
  <c r="BV29" i="45"/>
  <c r="BT29" i="45"/>
  <c r="BS29" i="45"/>
  <c r="BR29" i="45"/>
  <c r="BQ29" i="45"/>
  <c r="BP29" i="45"/>
  <c r="BO29" i="45"/>
  <c r="BN29" i="45"/>
  <c r="BM29" i="45"/>
  <c r="BL29" i="45"/>
  <c r="BK29" i="45"/>
  <c r="BJ29" i="45"/>
  <c r="BC29" i="45"/>
  <c r="K140" i="45" s="1"/>
  <c r="AZ29" i="45"/>
  <c r="BA29" i="45" s="1"/>
  <c r="AX29" i="45"/>
  <c r="AY29" i="45" s="1"/>
  <c r="AT29" i="45"/>
  <c r="AS29" i="45"/>
  <c r="AR29" i="45"/>
  <c r="AQ29" i="45"/>
  <c r="BB29" i="45" s="1"/>
  <c r="J140" i="45" s="1"/>
  <c r="AP29" i="45"/>
  <c r="AO29" i="45"/>
  <c r="AN29" i="45"/>
  <c r="AM29" i="45"/>
  <c r="AL29" i="45"/>
  <c r="AK29" i="45"/>
  <c r="CE28" i="45"/>
  <c r="CD28" i="45"/>
  <c r="CC28" i="45"/>
  <c r="CB28" i="45"/>
  <c r="CA28" i="45"/>
  <c r="BZ28" i="45"/>
  <c r="BY28" i="45"/>
  <c r="BX28" i="45"/>
  <c r="BW28" i="45"/>
  <c r="BV28" i="45"/>
  <c r="BT28" i="45"/>
  <c r="BS28" i="45"/>
  <c r="BR28" i="45"/>
  <c r="BQ28" i="45"/>
  <c r="BP28" i="45"/>
  <c r="BO28" i="45"/>
  <c r="BN28" i="45"/>
  <c r="BM28" i="45"/>
  <c r="BL28" i="45"/>
  <c r="BK28" i="45"/>
  <c r="BJ28" i="45"/>
  <c r="BC28" i="45"/>
  <c r="K139" i="45" s="1"/>
  <c r="AZ28" i="45"/>
  <c r="H139" i="45" s="1"/>
  <c r="AY28" i="45"/>
  <c r="AX28" i="45"/>
  <c r="I139" i="45" s="1"/>
  <c r="AT28" i="45"/>
  <c r="AS28" i="45"/>
  <c r="AR28" i="45"/>
  <c r="AQ28" i="45"/>
  <c r="AP28" i="45"/>
  <c r="BB28" i="45" s="1"/>
  <c r="J139" i="45" s="1"/>
  <c r="AO28" i="45"/>
  <c r="AN28" i="45"/>
  <c r="AM28" i="45"/>
  <c r="AL28" i="45"/>
  <c r="AK28" i="45"/>
  <c r="CE27" i="45"/>
  <c r="CD27" i="45"/>
  <c r="CC27" i="45"/>
  <c r="CB27" i="45"/>
  <c r="CA27" i="45"/>
  <c r="BZ27" i="45"/>
  <c r="BY27" i="45"/>
  <c r="BX27" i="45"/>
  <c r="BW27" i="45"/>
  <c r="BV27" i="45"/>
  <c r="BT27" i="45"/>
  <c r="BT37" i="45" s="1"/>
  <c r="W99" i="45" s="1"/>
  <c r="BS27" i="45"/>
  <c r="BR27" i="45"/>
  <c r="BQ27" i="45"/>
  <c r="BP27" i="45"/>
  <c r="BO27" i="45"/>
  <c r="BN27" i="45"/>
  <c r="BM27" i="45"/>
  <c r="BL27" i="45"/>
  <c r="BK27" i="45"/>
  <c r="BJ27" i="45"/>
  <c r="BC27" i="45"/>
  <c r="K138" i="45" s="1"/>
  <c r="AZ27" i="45"/>
  <c r="H138" i="45" s="1"/>
  <c r="AX27" i="45"/>
  <c r="I138" i="45" s="1"/>
  <c r="AT27" i="45"/>
  <c r="AS27" i="45"/>
  <c r="AR27" i="45"/>
  <c r="AQ27" i="45"/>
  <c r="AP27" i="45"/>
  <c r="AO27" i="45"/>
  <c r="AN27" i="45"/>
  <c r="AM27" i="45"/>
  <c r="AL27" i="45"/>
  <c r="AK27" i="45"/>
  <c r="BB27" i="45" s="1"/>
  <c r="J138" i="45" s="1"/>
  <c r="CE26" i="45"/>
  <c r="CD26" i="45"/>
  <c r="CC26" i="45"/>
  <c r="CB26" i="45"/>
  <c r="CA26" i="45"/>
  <c r="BZ26" i="45"/>
  <c r="BY26" i="45"/>
  <c r="BX26" i="45"/>
  <c r="BW26" i="45"/>
  <c r="BV26" i="45"/>
  <c r="BT26" i="45"/>
  <c r="BS26" i="45"/>
  <c r="BR26" i="45"/>
  <c r="BQ26" i="45"/>
  <c r="BP26" i="45"/>
  <c r="BO26" i="45"/>
  <c r="BN26" i="45"/>
  <c r="BM26" i="45"/>
  <c r="BL26" i="45"/>
  <c r="BK26" i="45"/>
  <c r="BJ26" i="45"/>
  <c r="BC26" i="45"/>
  <c r="K137" i="45" s="1"/>
  <c r="AZ26" i="45"/>
  <c r="BA26" i="45" s="1"/>
  <c r="AX26" i="45"/>
  <c r="AY26" i="45" s="1"/>
  <c r="AT26" i="45"/>
  <c r="AS26" i="45"/>
  <c r="AR26" i="45"/>
  <c r="AQ26" i="45"/>
  <c r="AP26" i="45"/>
  <c r="BB26" i="45" s="1"/>
  <c r="J137" i="45" s="1"/>
  <c r="AO26" i="45"/>
  <c r="AN26" i="45"/>
  <c r="AM26" i="45"/>
  <c r="AL26" i="45"/>
  <c r="AK26" i="45"/>
  <c r="CE25" i="45"/>
  <c r="CD25" i="45"/>
  <c r="CC25" i="45"/>
  <c r="CB25" i="45"/>
  <c r="CA25" i="45"/>
  <c r="BZ25" i="45"/>
  <c r="BY25" i="45"/>
  <c r="BX25" i="45"/>
  <c r="AA34" i="45" s="1"/>
  <c r="BW25" i="45"/>
  <c r="BV25" i="45"/>
  <c r="BT25" i="45"/>
  <c r="BS25" i="45"/>
  <c r="BR25" i="45"/>
  <c r="BQ25" i="45"/>
  <c r="BP25" i="45"/>
  <c r="BO25" i="45"/>
  <c r="BN25" i="45"/>
  <c r="BM25" i="45"/>
  <c r="BL25" i="45"/>
  <c r="BK25" i="45"/>
  <c r="BJ25" i="45"/>
  <c r="BC25" i="45"/>
  <c r="K136" i="45" s="1"/>
  <c r="BA25" i="45"/>
  <c r="AZ25" i="45"/>
  <c r="AY25" i="45"/>
  <c r="AX25" i="45"/>
  <c r="I136" i="45" s="1"/>
  <c r="AT25" i="45"/>
  <c r="AS25" i="45"/>
  <c r="AR25" i="45"/>
  <c r="AQ25" i="45"/>
  <c r="AP25" i="45"/>
  <c r="AO25" i="45"/>
  <c r="BB25" i="45" s="1"/>
  <c r="J136" i="45" s="1"/>
  <c r="AN25" i="45"/>
  <c r="AM25" i="45"/>
  <c r="AL25" i="45"/>
  <c r="AK25" i="45"/>
  <c r="CE24" i="45"/>
  <c r="AH34" i="45" s="1"/>
  <c r="CD24" i="45"/>
  <c r="AG34" i="45" s="1"/>
  <c r="CC24" i="45"/>
  <c r="AF34" i="45" s="1"/>
  <c r="CB24" i="45"/>
  <c r="AE34" i="45" s="1"/>
  <c r="CA24" i="45"/>
  <c r="CA34" i="45" s="1"/>
  <c r="P95" i="45" s="1"/>
  <c r="BZ24" i="45"/>
  <c r="BZ34" i="45" s="1"/>
  <c r="P94" i="45" s="1"/>
  <c r="K84" i="45" s="1"/>
  <c r="BY24" i="45"/>
  <c r="BY34" i="45" s="1"/>
  <c r="P93" i="45" s="1"/>
  <c r="J84" i="45" s="1"/>
  <c r="BX24" i="45"/>
  <c r="BX34" i="45" s="1"/>
  <c r="P92" i="45" s="1"/>
  <c r="I84" i="45" s="1"/>
  <c r="BW24" i="45"/>
  <c r="BW34" i="45" s="1"/>
  <c r="P91" i="45" s="1"/>
  <c r="H84" i="45" s="1"/>
  <c r="BV24" i="45"/>
  <c r="BV34" i="45" s="1"/>
  <c r="P90" i="45" s="1"/>
  <c r="G84" i="45" s="1"/>
  <c r="BT24" i="45"/>
  <c r="BT34" i="45" s="1"/>
  <c r="Q99" i="45" s="1"/>
  <c r="BS24" i="45"/>
  <c r="BS37" i="45" s="1"/>
  <c r="W98" i="45" s="1"/>
  <c r="BR24" i="45"/>
  <c r="BR37" i="45" s="1"/>
  <c r="W97" i="45" s="1"/>
  <c r="BQ24" i="45"/>
  <c r="BQ37" i="45" s="1"/>
  <c r="W96" i="45" s="1"/>
  <c r="BP24" i="45"/>
  <c r="BP37" i="45" s="1"/>
  <c r="W95" i="45" s="1"/>
  <c r="BO24" i="45"/>
  <c r="M34" i="45" s="1"/>
  <c r="BN24" i="45"/>
  <c r="L34" i="45" s="1"/>
  <c r="BM24" i="45"/>
  <c r="K34" i="45" s="1"/>
  <c r="BL24" i="45"/>
  <c r="J34" i="45" s="1"/>
  <c r="BK24" i="45"/>
  <c r="I34" i="45" s="1"/>
  <c r="BJ24" i="45"/>
  <c r="BJ34" i="45" s="1"/>
  <c r="Q89" i="45" s="1"/>
  <c r="F83" i="45" s="1"/>
  <c r="BC24" i="45"/>
  <c r="K135" i="45" s="1"/>
  <c r="AZ24" i="45"/>
  <c r="H135" i="45" s="1"/>
  <c r="AY24" i="45"/>
  <c r="AX24" i="45"/>
  <c r="I135" i="45" s="1"/>
  <c r="AT24" i="45"/>
  <c r="AS24" i="45"/>
  <c r="AR24" i="45"/>
  <c r="AQ24" i="45"/>
  <c r="AP24" i="45"/>
  <c r="AO24" i="45"/>
  <c r="AN24" i="45"/>
  <c r="AM24" i="45"/>
  <c r="AL24" i="45"/>
  <c r="AK24" i="45"/>
  <c r="BB24" i="45" s="1"/>
  <c r="J135" i="45" s="1"/>
  <c r="CE23" i="45"/>
  <c r="CD23" i="45"/>
  <c r="CC23" i="45"/>
  <c r="CB23" i="45"/>
  <c r="CA23" i="45"/>
  <c r="BZ23" i="45"/>
  <c r="BY23" i="45"/>
  <c r="BX23" i="45"/>
  <c r="BW23" i="45"/>
  <c r="BV23" i="45"/>
  <c r="BT23" i="45"/>
  <c r="BS23" i="45"/>
  <c r="BR23" i="45"/>
  <c r="BQ23" i="45"/>
  <c r="BP23" i="45"/>
  <c r="BO23" i="45"/>
  <c r="BN23" i="45"/>
  <c r="BM23" i="45"/>
  <c r="BL23" i="45"/>
  <c r="BK23" i="45"/>
  <c r="BJ23" i="45"/>
  <c r="BC23" i="45"/>
  <c r="K134" i="45" s="1"/>
  <c r="BB23" i="45"/>
  <c r="J134" i="45" s="1"/>
  <c r="AZ23" i="45"/>
  <c r="BA23" i="45" s="1"/>
  <c r="AX23" i="45"/>
  <c r="AY23" i="45" s="1"/>
  <c r="AT23" i="45"/>
  <c r="AS23" i="45"/>
  <c r="AR23" i="45"/>
  <c r="AQ23" i="45"/>
  <c r="AP23" i="45"/>
  <c r="AO23" i="45"/>
  <c r="AN23" i="45"/>
  <c r="AM23" i="45"/>
  <c r="AL23" i="45"/>
  <c r="AK23" i="45"/>
  <c r="CE22" i="45"/>
  <c r="CD22" i="45"/>
  <c r="CD36" i="45" s="1"/>
  <c r="T98" i="45" s="1"/>
  <c r="CC22" i="45"/>
  <c r="CB22" i="45"/>
  <c r="CA22" i="45"/>
  <c r="BZ22" i="45"/>
  <c r="BY22" i="45"/>
  <c r="BX22" i="45"/>
  <c r="BW22" i="45"/>
  <c r="BV22" i="45"/>
  <c r="BT22" i="45"/>
  <c r="BS22" i="45"/>
  <c r="BR22" i="45"/>
  <c r="BQ22" i="45"/>
  <c r="BP22" i="45"/>
  <c r="BO22" i="45"/>
  <c r="BN22" i="45"/>
  <c r="BM22" i="45"/>
  <c r="BM36" i="45" s="1"/>
  <c r="U92" i="45" s="1"/>
  <c r="I79" i="45" s="1"/>
  <c r="BL22" i="45"/>
  <c r="BK22" i="45"/>
  <c r="BJ22" i="45"/>
  <c r="BC22" i="45"/>
  <c r="K133" i="45" s="1"/>
  <c r="BA22" i="45"/>
  <c r="AZ22" i="45"/>
  <c r="H133" i="45" s="1"/>
  <c r="AX22" i="45"/>
  <c r="AY22" i="45" s="1"/>
  <c r="AT22" i="45"/>
  <c r="AS22" i="45"/>
  <c r="AR22" i="45"/>
  <c r="AQ22" i="45"/>
  <c r="AP22" i="45"/>
  <c r="BB22" i="45" s="1"/>
  <c r="J133" i="45" s="1"/>
  <c r="AO22" i="45"/>
  <c r="AN22" i="45"/>
  <c r="AM22" i="45"/>
  <c r="AL22" i="45"/>
  <c r="AK22" i="45"/>
  <c r="CE21" i="45"/>
  <c r="CD21" i="45"/>
  <c r="CC21" i="45"/>
  <c r="CB21" i="45"/>
  <c r="CA21" i="45"/>
  <c r="BZ21" i="45"/>
  <c r="BY21" i="45"/>
  <c r="BX21" i="45"/>
  <c r="BW21" i="45"/>
  <c r="BV21" i="45"/>
  <c r="BT21" i="45"/>
  <c r="BS21" i="45"/>
  <c r="BR21" i="45"/>
  <c r="BQ21" i="45"/>
  <c r="BP21" i="45"/>
  <c r="BO21" i="45"/>
  <c r="BN21" i="45"/>
  <c r="BM21" i="45"/>
  <c r="BL21" i="45"/>
  <c r="BK21" i="45"/>
  <c r="BJ21" i="45"/>
  <c r="BC21" i="45"/>
  <c r="K132" i="45" s="1"/>
  <c r="AZ21" i="45"/>
  <c r="BA21" i="45" s="1"/>
  <c r="AX21" i="45"/>
  <c r="AY21" i="45" s="1"/>
  <c r="AT21" i="45"/>
  <c r="AS21" i="45"/>
  <c r="BB21" i="45" s="1"/>
  <c r="J132" i="45" s="1"/>
  <c r="AR21" i="45"/>
  <c r="AQ21" i="45"/>
  <c r="AP21" i="45"/>
  <c r="AO21" i="45"/>
  <c r="AN21" i="45"/>
  <c r="AM21" i="45"/>
  <c r="AL21" i="45"/>
  <c r="AK21" i="45"/>
  <c r="CE20" i="45"/>
  <c r="CD20" i="45"/>
  <c r="CC20" i="45"/>
  <c r="CB20" i="45"/>
  <c r="CA20" i="45"/>
  <c r="BZ20" i="45"/>
  <c r="BY20" i="45"/>
  <c r="BX20" i="45"/>
  <c r="BW20" i="45"/>
  <c r="BV20" i="45"/>
  <c r="BT20" i="45"/>
  <c r="BS20" i="45"/>
  <c r="BR20" i="45"/>
  <c r="BQ20" i="45"/>
  <c r="BP20" i="45"/>
  <c r="BO20" i="45"/>
  <c r="BN20" i="45"/>
  <c r="BM20" i="45"/>
  <c r="BL20" i="45"/>
  <c r="BK20" i="45"/>
  <c r="BJ20" i="45"/>
  <c r="BC20" i="45"/>
  <c r="K131" i="45" s="1"/>
  <c r="BA20" i="45"/>
  <c r="AZ20" i="45"/>
  <c r="H131" i="45" s="1"/>
  <c r="AX20" i="45"/>
  <c r="AY20" i="45" s="1"/>
  <c r="AT20" i="45"/>
  <c r="AS20" i="45"/>
  <c r="AR20" i="45"/>
  <c r="AQ20" i="45"/>
  <c r="AP20" i="45"/>
  <c r="AO20" i="45"/>
  <c r="BB20" i="45" s="1"/>
  <c r="J131" i="45" s="1"/>
  <c r="AN20" i="45"/>
  <c r="AM20" i="45"/>
  <c r="AL20" i="45"/>
  <c r="AK20" i="45"/>
  <c r="CE19" i="45"/>
  <c r="CD19" i="45"/>
  <c r="CC19" i="45"/>
  <c r="CB19" i="45"/>
  <c r="CA19" i="45"/>
  <c r="BZ19" i="45"/>
  <c r="BY19" i="45"/>
  <c r="BX19" i="45"/>
  <c r="BW19" i="45"/>
  <c r="BV19" i="45"/>
  <c r="BT19" i="45"/>
  <c r="BS19" i="45"/>
  <c r="BR19" i="45"/>
  <c r="BQ19" i="45"/>
  <c r="BP19" i="45"/>
  <c r="BO19" i="45"/>
  <c r="BN19" i="45"/>
  <c r="BM19" i="45"/>
  <c r="BL19" i="45"/>
  <c r="BK19" i="45"/>
  <c r="BJ19" i="45"/>
  <c r="BC19" i="45"/>
  <c r="K130" i="45" s="1"/>
  <c r="AZ19" i="45"/>
  <c r="BA19" i="45" s="1"/>
  <c r="AY19" i="45"/>
  <c r="AX19" i="45"/>
  <c r="I130" i="45" s="1"/>
  <c r="AT19" i="45"/>
  <c r="AS19" i="45"/>
  <c r="AR19" i="45"/>
  <c r="AQ19" i="45"/>
  <c r="AP19" i="45"/>
  <c r="AO19" i="45"/>
  <c r="BB19" i="45" s="1"/>
  <c r="J130" i="45" s="1"/>
  <c r="AN19" i="45"/>
  <c r="AM19" i="45"/>
  <c r="AL19" i="45"/>
  <c r="AK19" i="45"/>
  <c r="CE18" i="45"/>
  <c r="CD18" i="45"/>
  <c r="CC18" i="45"/>
  <c r="CB18" i="45"/>
  <c r="CA18" i="45"/>
  <c r="BZ18" i="45"/>
  <c r="BY18" i="45"/>
  <c r="BX18" i="45"/>
  <c r="BW18" i="45"/>
  <c r="BV18" i="45"/>
  <c r="BT18" i="45"/>
  <c r="BS18" i="45"/>
  <c r="BR18" i="45"/>
  <c r="BQ18" i="45"/>
  <c r="BP18" i="45"/>
  <c r="BO18" i="45"/>
  <c r="BN18" i="45"/>
  <c r="BM18" i="45"/>
  <c r="BL18" i="45"/>
  <c r="BK18" i="45"/>
  <c r="BJ18" i="45"/>
  <c r="BC18" i="45"/>
  <c r="K129" i="45" s="1"/>
  <c r="BA18" i="45"/>
  <c r="AZ18" i="45"/>
  <c r="H129" i="45" s="1"/>
  <c r="AX18" i="45"/>
  <c r="I129" i="45" s="1"/>
  <c r="AT18" i="45"/>
  <c r="AS18" i="45"/>
  <c r="AR18" i="45"/>
  <c r="BB18" i="45" s="1"/>
  <c r="J129" i="45" s="1"/>
  <c r="AQ18" i="45"/>
  <c r="AP18" i="45"/>
  <c r="AO18" i="45"/>
  <c r="AN18" i="45"/>
  <c r="AM18" i="45"/>
  <c r="AL18" i="45"/>
  <c r="AK18" i="45"/>
  <c r="CE17" i="45"/>
  <c r="CD17" i="45"/>
  <c r="CC17" i="45"/>
  <c r="CB17" i="45"/>
  <c r="CA17" i="45"/>
  <c r="BZ17" i="45"/>
  <c r="BY17" i="45"/>
  <c r="BX17" i="45"/>
  <c r="BW17" i="45"/>
  <c r="BV17" i="45"/>
  <c r="BT17" i="45"/>
  <c r="BS17" i="45"/>
  <c r="BR17" i="45"/>
  <c r="BQ17" i="45"/>
  <c r="BP17" i="45"/>
  <c r="BO17" i="45"/>
  <c r="BN17" i="45"/>
  <c r="BM17" i="45"/>
  <c r="BL17" i="45"/>
  <c r="BK17" i="45"/>
  <c r="BJ17" i="45"/>
  <c r="BC17" i="45"/>
  <c r="K128" i="45" s="1"/>
  <c r="AZ17" i="45"/>
  <c r="BA17" i="45" s="1"/>
  <c r="AX17" i="45"/>
  <c r="AY17" i="45" s="1"/>
  <c r="AT17" i="45"/>
  <c r="AS17" i="45"/>
  <c r="AR17" i="45"/>
  <c r="AQ17" i="45"/>
  <c r="BB17" i="45" s="1"/>
  <c r="J128" i="45" s="1"/>
  <c r="AP17" i="45"/>
  <c r="AO17" i="45"/>
  <c r="AN17" i="45"/>
  <c r="AM17" i="45"/>
  <c r="AL17" i="45"/>
  <c r="AK17" i="45"/>
  <c r="CE16" i="45"/>
  <c r="CD16" i="45"/>
  <c r="CC16" i="45"/>
  <c r="CB16" i="45"/>
  <c r="CA16" i="45"/>
  <c r="BZ16" i="45"/>
  <c r="BY16" i="45"/>
  <c r="BX16" i="45"/>
  <c r="BW16" i="45"/>
  <c r="BV16" i="45"/>
  <c r="BT16" i="45"/>
  <c r="BS16" i="45"/>
  <c r="BR16" i="45"/>
  <c r="BQ16" i="45"/>
  <c r="BP16" i="45"/>
  <c r="BO16" i="45"/>
  <c r="BN16" i="45"/>
  <c r="BM16" i="45"/>
  <c r="BL16" i="45"/>
  <c r="BK16" i="45"/>
  <c r="BJ16" i="45"/>
  <c r="BC16" i="45"/>
  <c r="K127" i="45" s="1"/>
  <c r="AZ16" i="45"/>
  <c r="H127" i="45" s="1"/>
  <c r="AY16" i="45"/>
  <c r="AX16" i="45"/>
  <c r="I127" i="45" s="1"/>
  <c r="AT16" i="45"/>
  <c r="AS16" i="45"/>
  <c r="AR16" i="45"/>
  <c r="AQ16" i="45"/>
  <c r="AP16" i="45"/>
  <c r="AO16" i="45"/>
  <c r="BB16" i="45" s="1"/>
  <c r="J127" i="45" s="1"/>
  <c r="AN16" i="45"/>
  <c r="AM16" i="45"/>
  <c r="AL16" i="45"/>
  <c r="AK16" i="45"/>
  <c r="CE15" i="45"/>
  <c r="CD15" i="45"/>
  <c r="CC15" i="45"/>
  <c r="CB15" i="45"/>
  <c r="CA15" i="45"/>
  <c r="BZ15" i="45"/>
  <c r="BY15" i="45"/>
  <c r="BX15" i="45"/>
  <c r="BW15" i="45"/>
  <c r="BV15" i="45"/>
  <c r="BT15" i="45"/>
  <c r="BS15" i="45"/>
  <c r="BR15" i="45"/>
  <c r="BQ15" i="45"/>
  <c r="BP15" i="45"/>
  <c r="N34" i="45" s="1"/>
  <c r="BO15" i="45"/>
  <c r="BN15" i="45"/>
  <c r="BM15" i="45"/>
  <c r="BL15" i="45"/>
  <c r="BK15" i="45"/>
  <c r="BJ15" i="45"/>
  <c r="BC15" i="45"/>
  <c r="K126" i="45" s="1"/>
  <c r="BA15" i="45"/>
  <c r="AZ15" i="45"/>
  <c r="H126" i="45" s="1"/>
  <c r="AX15" i="45"/>
  <c r="I126" i="45" s="1"/>
  <c r="AT15" i="45"/>
  <c r="AS15" i="45"/>
  <c r="AR15" i="45"/>
  <c r="AQ15" i="45"/>
  <c r="AP15" i="45"/>
  <c r="AO15" i="45"/>
  <c r="BB15" i="45" s="1"/>
  <c r="J126" i="45" s="1"/>
  <c r="AN15" i="45"/>
  <c r="AM15" i="45"/>
  <c r="AL15" i="45"/>
  <c r="AK15" i="45"/>
  <c r="CE14" i="45"/>
  <c r="CD14" i="45"/>
  <c r="CC14" i="45"/>
  <c r="CB14" i="45"/>
  <c r="CA14" i="45"/>
  <c r="BZ14" i="45"/>
  <c r="BY14" i="45"/>
  <c r="BX14" i="45"/>
  <c r="BW14" i="45"/>
  <c r="BV14" i="45"/>
  <c r="BT14" i="45"/>
  <c r="BS14" i="45"/>
  <c r="BR14" i="45"/>
  <c r="BQ14" i="45"/>
  <c r="BP14" i="45"/>
  <c r="BO14" i="45"/>
  <c r="BN14" i="45"/>
  <c r="BM14" i="45"/>
  <c r="BL14" i="45"/>
  <c r="BK14" i="45"/>
  <c r="BJ14" i="45"/>
  <c r="BC14" i="45"/>
  <c r="BA14" i="45"/>
  <c r="AZ14" i="45"/>
  <c r="H125" i="45" s="1"/>
  <c r="AY14" i="45"/>
  <c r="AX14" i="45"/>
  <c r="I125" i="45" s="1"/>
  <c r="AT14" i="45"/>
  <c r="AS14" i="45"/>
  <c r="AR14" i="45"/>
  <c r="AQ14" i="45"/>
  <c r="AP14" i="45"/>
  <c r="BB14" i="45" s="1"/>
  <c r="J125" i="45" s="1"/>
  <c r="AO14" i="45"/>
  <c r="AN14" i="45"/>
  <c r="AM14" i="45"/>
  <c r="AL14" i="45"/>
  <c r="AK14" i="45"/>
  <c r="CE13" i="45"/>
  <c r="CD13" i="45"/>
  <c r="CC13" i="45"/>
  <c r="CB13" i="45"/>
  <c r="CA13" i="45"/>
  <c r="BZ13" i="45"/>
  <c r="BY13" i="45"/>
  <c r="BX13" i="45"/>
  <c r="BW13" i="45"/>
  <c r="BV13" i="45"/>
  <c r="BT13" i="45"/>
  <c r="BS13" i="45"/>
  <c r="BR13" i="45"/>
  <c r="BQ13" i="45"/>
  <c r="BP13" i="45"/>
  <c r="BO13" i="45"/>
  <c r="BN13" i="45"/>
  <c r="BM13" i="45"/>
  <c r="BL13" i="45"/>
  <c r="BK13" i="45"/>
  <c r="BJ13" i="45"/>
  <c r="BC13" i="45"/>
  <c r="K124" i="45" s="1"/>
  <c r="BA13" i="45"/>
  <c r="AZ13" i="45"/>
  <c r="AX13" i="45"/>
  <c r="AY13" i="45" s="1"/>
  <c r="AT13" i="45"/>
  <c r="AS13" i="45"/>
  <c r="AR13" i="45"/>
  <c r="AQ13" i="45"/>
  <c r="BB13" i="45" s="1"/>
  <c r="J124" i="45" s="1"/>
  <c r="AP13" i="45"/>
  <c r="AO13" i="45"/>
  <c r="AN13" i="45"/>
  <c r="AM13" i="45"/>
  <c r="AL13" i="45"/>
  <c r="AK13" i="45"/>
  <c r="CE12" i="45"/>
  <c r="CD12" i="45"/>
  <c r="CC12" i="45"/>
  <c r="CB12" i="45"/>
  <c r="CA12" i="45"/>
  <c r="BZ12" i="45"/>
  <c r="BY12" i="45"/>
  <c r="BX12" i="45"/>
  <c r="BW12" i="45"/>
  <c r="BV12" i="45"/>
  <c r="BT12" i="45"/>
  <c r="BS12" i="45"/>
  <c r="BR12" i="45"/>
  <c r="BQ12" i="45"/>
  <c r="BP12" i="45"/>
  <c r="BO12" i="45"/>
  <c r="BO32" i="45" s="1"/>
  <c r="BN12" i="45"/>
  <c r="BM12" i="45"/>
  <c r="BL12" i="45"/>
  <c r="BK12" i="45"/>
  <c r="BJ12" i="45"/>
  <c r="BC12" i="45"/>
  <c r="K123" i="45" s="1"/>
  <c r="AZ12" i="45"/>
  <c r="H123" i="45" s="1"/>
  <c r="AY12" i="45"/>
  <c r="AX12" i="45"/>
  <c r="I123" i="45" s="1"/>
  <c r="AT12" i="45"/>
  <c r="AS12" i="45"/>
  <c r="AR12" i="45"/>
  <c r="AQ12" i="45"/>
  <c r="AP12" i="45"/>
  <c r="BB12" i="45" s="1"/>
  <c r="J123" i="45" s="1"/>
  <c r="AO12" i="45"/>
  <c r="AN12" i="45"/>
  <c r="AM12" i="45"/>
  <c r="AL12" i="45"/>
  <c r="AK12" i="45"/>
  <c r="CE11" i="45"/>
  <c r="CD11" i="45"/>
  <c r="CC11" i="45"/>
  <c r="CB11" i="45"/>
  <c r="CA11" i="45"/>
  <c r="BZ11" i="45"/>
  <c r="BY11" i="45"/>
  <c r="BX11" i="45"/>
  <c r="BW11" i="45"/>
  <c r="BV11" i="45"/>
  <c r="BT11" i="45"/>
  <c r="BS11" i="45"/>
  <c r="BR11" i="45"/>
  <c r="BQ11" i="45"/>
  <c r="BP11" i="45"/>
  <c r="BO11" i="45"/>
  <c r="BN11" i="45"/>
  <c r="BM11" i="45"/>
  <c r="BL11" i="45"/>
  <c r="BK11" i="45"/>
  <c r="BJ11" i="45"/>
  <c r="BC11" i="45"/>
  <c r="K122" i="45" s="1"/>
  <c r="AZ11" i="45"/>
  <c r="H122" i="45" s="1"/>
  <c r="AX11" i="45"/>
  <c r="I122" i="45" s="1"/>
  <c r="AT11" i="45"/>
  <c r="AS11" i="45"/>
  <c r="AR11" i="45"/>
  <c r="AQ11" i="45"/>
  <c r="AP11" i="45"/>
  <c r="AO11" i="45"/>
  <c r="AN11" i="45"/>
  <c r="AM11" i="45"/>
  <c r="AL11" i="45"/>
  <c r="AK11" i="45"/>
  <c r="BB11" i="45" s="1"/>
  <c r="J122" i="45" s="1"/>
  <c r="CE10" i="45"/>
  <c r="CD10" i="45"/>
  <c r="CC10" i="45"/>
  <c r="CB10" i="45"/>
  <c r="CA10" i="45"/>
  <c r="BZ10" i="45"/>
  <c r="BZ31" i="45" s="1"/>
  <c r="BY10" i="45"/>
  <c r="BX10" i="45"/>
  <c r="BW10" i="45"/>
  <c r="BV10" i="45"/>
  <c r="BT10" i="45"/>
  <c r="BS10" i="45"/>
  <c r="BS36" i="45" s="1"/>
  <c r="U98" i="45" s="1"/>
  <c r="BR10" i="45"/>
  <c r="BQ10" i="45"/>
  <c r="BP10" i="45"/>
  <c r="BO10" i="45"/>
  <c r="BO36" i="45" s="1"/>
  <c r="U94" i="45" s="1"/>
  <c r="K79" i="45" s="1"/>
  <c r="BN10" i="45"/>
  <c r="BM10" i="45"/>
  <c r="BL10" i="45"/>
  <c r="BK10" i="45"/>
  <c r="BJ10" i="45"/>
  <c r="BC10" i="45"/>
  <c r="K121" i="45" s="1"/>
  <c r="AZ10" i="45"/>
  <c r="BA10" i="45" s="1"/>
  <c r="AX10" i="45"/>
  <c r="AY10" i="45" s="1"/>
  <c r="AT10" i="45"/>
  <c r="AS10" i="45"/>
  <c r="AR10" i="45"/>
  <c r="AQ10" i="45"/>
  <c r="AP10" i="45"/>
  <c r="BB10" i="45" s="1"/>
  <c r="J121" i="45" s="1"/>
  <c r="AO10" i="45"/>
  <c r="AN10" i="45"/>
  <c r="AM10" i="45"/>
  <c r="AL10" i="45"/>
  <c r="AK10" i="45"/>
  <c r="CE9" i="45"/>
  <c r="CE36" i="45" s="1"/>
  <c r="T99" i="45" s="1"/>
  <c r="CD9" i="45"/>
  <c r="CC9" i="45"/>
  <c r="CC36" i="45" s="1"/>
  <c r="T97" i="45" s="1"/>
  <c r="CB9" i="45"/>
  <c r="CB36" i="45" s="1"/>
  <c r="T96" i="45" s="1"/>
  <c r="CA9" i="45"/>
  <c r="CA36" i="45" s="1"/>
  <c r="T95" i="45" s="1"/>
  <c r="BZ9" i="45"/>
  <c r="BZ36" i="45" s="1"/>
  <c r="T94" i="45" s="1"/>
  <c r="K80" i="45" s="1"/>
  <c r="BY9" i="45"/>
  <c r="BY36" i="45" s="1"/>
  <c r="T93" i="45" s="1"/>
  <c r="J80" i="45" s="1"/>
  <c r="BX9" i="45"/>
  <c r="BX36" i="45" s="1"/>
  <c r="T92" i="45" s="1"/>
  <c r="I80" i="45" s="1"/>
  <c r="BW9" i="45"/>
  <c r="BW36" i="45" s="1"/>
  <c r="T91" i="45" s="1"/>
  <c r="H80" i="45" s="1"/>
  <c r="BV9" i="45"/>
  <c r="BV36" i="45" s="1"/>
  <c r="T90" i="45" s="1"/>
  <c r="G80" i="45" s="1"/>
  <c r="BT9" i="45"/>
  <c r="BT36" i="45" s="1"/>
  <c r="U99" i="45" s="1"/>
  <c r="BS9" i="45"/>
  <c r="BR9" i="45"/>
  <c r="BR36" i="45" s="1"/>
  <c r="U97" i="45" s="1"/>
  <c r="BQ9" i="45"/>
  <c r="BQ36" i="45" s="1"/>
  <c r="U96" i="45" s="1"/>
  <c r="BP9" i="45"/>
  <c r="BP36" i="45" s="1"/>
  <c r="U95" i="45" s="1"/>
  <c r="BO9" i="45"/>
  <c r="BN9" i="45"/>
  <c r="BN36" i="45" s="1"/>
  <c r="U93" i="45" s="1"/>
  <c r="J79" i="45" s="1"/>
  <c r="BM9" i="45"/>
  <c r="BL9" i="45"/>
  <c r="BL36" i="45" s="1"/>
  <c r="U91" i="45" s="1"/>
  <c r="H79" i="45" s="1"/>
  <c r="BK9" i="45"/>
  <c r="BK36" i="45" s="1"/>
  <c r="U90" i="45" s="1"/>
  <c r="G79" i="45" s="1"/>
  <c r="BJ9" i="45"/>
  <c r="BJ36" i="45" s="1"/>
  <c r="U89" i="45" s="1"/>
  <c r="F79" i="45" s="1"/>
  <c r="BC9" i="45"/>
  <c r="K120" i="45" s="1"/>
  <c r="BA9" i="45"/>
  <c r="AZ9" i="45"/>
  <c r="AY9" i="45"/>
  <c r="AX9" i="45"/>
  <c r="I120" i="45" s="1"/>
  <c r="AT9" i="45"/>
  <c r="AS9" i="45"/>
  <c r="AR9" i="45"/>
  <c r="AQ9" i="45"/>
  <c r="AP9" i="45"/>
  <c r="AO9" i="45"/>
  <c r="BB9" i="45" s="1"/>
  <c r="J120" i="45" s="1"/>
  <c r="AN9" i="45"/>
  <c r="AM9" i="45"/>
  <c r="AL9" i="45"/>
  <c r="AK9" i="45"/>
  <c r="CE8" i="45"/>
  <c r="CD8" i="45"/>
  <c r="CC8" i="45"/>
  <c r="CB8" i="45"/>
  <c r="CA8" i="45"/>
  <c r="BZ8" i="45"/>
  <c r="BY8" i="45"/>
  <c r="BX8" i="45"/>
  <c r="BW8" i="45"/>
  <c r="BV8" i="45"/>
  <c r="BT8" i="45"/>
  <c r="BS8" i="45"/>
  <c r="BR8" i="45"/>
  <c r="BQ8" i="45"/>
  <c r="BP8" i="45"/>
  <c r="BO8" i="45"/>
  <c r="BN8" i="45"/>
  <c r="BM8" i="45"/>
  <c r="BL8" i="45"/>
  <c r="BK8" i="45"/>
  <c r="BJ8" i="45"/>
  <c r="BC8" i="45"/>
  <c r="K119" i="45" s="1"/>
  <c r="AZ8" i="45"/>
  <c r="H119" i="45" s="1"/>
  <c r="AY8" i="45"/>
  <c r="AX8" i="45"/>
  <c r="I119" i="45" s="1"/>
  <c r="AT8" i="45"/>
  <c r="AS8" i="45"/>
  <c r="AR8" i="45"/>
  <c r="AQ8" i="45"/>
  <c r="AP8" i="45"/>
  <c r="AO8" i="45"/>
  <c r="AN8" i="45"/>
  <c r="AM8" i="45"/>
  <c r="AL8" i="45"/>
  <c r="AK8" i="45"/>
  <c r="BB8" i="45" s="1"/>
  <c r="J119" i="45" s="1"/>
  <c r="CE7" i="45"/>
  <c r="CD7" i="45"/>
  <c r="CC7" i="45"/>
  <c r="CB7" i="45"/>
  <c r="CA7" i="45"/>
  <c r="BZ7" i="45"/>
  <c r="BY7" i="45"/>
  <c r="BX7" i="45"/>
  <c r="BW7" i="45"/>
  <c r="BV7" i="45"/>
  <c r="BV33" i="45" s="1"/>
  <c r="BT7" i="45"/>
  <c r="BS7" i="45"/>
  <c r="BR7" i="45"/>
  <c r="BQ7" i="45"/>
  <c r="BP7" i="45"/>
  <c r="BO7" i="45"/>
  <c r="BN7" i="45"/>
  <c r="BM7" i="45"/>
  <c r="BL7" i="45"/>
  <c r="BK7" i="45"/>
  <c r="BJ7" i="45"/>
  <c r="BC7" i="45"/>
  <c r="K118" i="45" s="1"/>
  <c r="BB7" i="45"/>
  <c r="J118" i="45" s="1"/>
  <c r="AZ7" i="45"/>
  <c r="BA7" i="45" s="1"/>
  <c r="AX7" i="45"/>
  <c r="AY7" i="45" s="1"/>
  <c r="AT7" i="45"/>
  <c r="AS7" i="45"/>
  <c r="AR7" i="45"/>
  <c r="AQ7" i="45"/>
  <c r="AP7" i="45"/>
  <c r="AO7" i="45"/>
  <c r="AN7" i="45"/>
  <c r="AM7" i="45"/>
  <c r="AL7" i="45"/>
  <c r="AK7" i="45"/>
  <c r="CE6" i="45"/>
  <c r="CD6" i="45"/>
  <c r="CC6" i="45"/>
  <c r="CB6" i="45"/>
  <c r="CA6" i="45"/>
  <c r="BZ6" i="45"/>
  <c r="BY6" i="45"/>
  <c r="BX6" i="45"/>
  <c r="BW6" i="45"/>
  <c r="BV6" i="45"/>
  <c r="BT6" i="45"/>
  <c r="BS6" i="45"/>
  <c r="BR6" i="45"/>
  <c r="BQ6" i="45"/>
  <c r="BP6" i="45"/>
  <c r="BO6" i="45"/>
  <c r="BN6" i="45"/>
  <c r="BM6" i="45"/>
  <c r="BL6" i="45"/>
  <c r="BK6" i="45"/>
  <c r="BJ6" i="45"/>
  <c r="BC6" i="45"/>
  <c r="K117" i="45" s="1"/>
  <c r="BA6" i="45"/>
  <c r="AZ6" i="45"/>
  <c r="H117" i="45" s="1"/>
  <c r="AX6" i="45"/>
  <c r="AY6" i="45" s="1"/>
  <c r="AT6" i="45"/>
  <c r="AS6" i="45"/>
  <c r="AR6" i="45"/>
  <c r="AQ6" i="45"/>
  <c r="AP6" i="45"/>
  <c r="AO6" i="45"/>
  <c r="AN6" i="45"/>
  <c r="BB6" i="45" s="1"/>
  <c r="J117" i="45" s="1"/>
  <c r="AM6" i="45"/>
  <c r="AL6" i="45"/>
  <c r="AK6" i="45"/>
  <c r="CE5" i="45"/>
  <c r="CD5" i="45"/>
  <c r="CC5" i="45"/>
  <c r="CB5" i="45"/>
  <c r="CA5" i="45"/>
  <c r="BZ5" i="45"/>
  <c r="BY5" i="45"/>
  <c r="BX5" i="45"/>
  <c r="BW5" i="45"/>
  <c r="BV5" i="45"/>
  <c r="BT5" i="45"/>
  <c r="BS5" i="45"/>
  <c r="BR5" i="45"/>
  <c r="BQ5" i="45"/>
  <c r="BP5" i="45"/>
  <c r="BO5" i="45"/>
  <c r="BN5" i="45"/>
  <c r="BM5" i="45"/>
  <c r="BL5" i="45"/>
  <c r="BK5" i="45"/>
  <c r="BJ5" i="45"/>
  <c r="BC5" i="45"/>
  <c r="K116" i="45" s="1"/>
  <c r="AZ5" i="45"/>
  <c r="BA5" i="45" s="1"/>
  <c r="AX5" i="45"/>
  <c r="AY5" i="45" s="1"/>
  <c r="AT5" i="45"/>
  <c r="AS5" i="45"/>
  <c r="AR5" i="45"/>
  <c r="AQ5" i="45"/>
  <c r="AP5" i="45"/>
  <c r="AO5" i="45"/>
  <c r="BB5" i="45" s="1"/>
  <c r="J116" i="45" s="1"/>
  <c r="AN5" i="45"/>
  <c r="AM5" i="45"/>
  <c r="AL5" i="45"/>
  <c r="AK5" i="45"/>
  <c r="CE4" i="45"/>
  <c r="CD4" i="45"/>
  <c r="CC4" i="45"/>
  <c r="CB4" i="45"/>
  <c r="CA4" i="45"/>
  <c r="BZ4" i="45"/>
  <c r="BY4" i="45"/>
  <c r="BX4" i="45"/>
  <c r="BW4" i="45"/>
  <c r="BV4" i="45"/>
  <c r="BT4" i="45"/>
  <c r="BS4" i="45"/>
  <c r="BR4" i="45"/>
  <c r="BQ4" i="45"/>
  <c r="BQ32" i="45" s="1"/>
  <c r="BP4" i="45"/>
  <c r="BP31" i="45" s="1"/>
  <c r="BO4" i="45"/>
  <c r="BN4" i="45"/>
  <c r="BM4" i="45"/>
  <c r="BL4" i="45"/>
  <c r="BK4" i="45"/>
  <c r="BJ4" i="45"/>
  <c r="BC4" i="45"/>
  <c r="K115" i="45" s="1"/>
  <c r="BA4" i="45"/>
  <c r="AZ4" i="45"/>
  <c r="H115" i="45" s="1"/>
  <c r="AX4" i="45"/>
  <c r="AY4" i="45" s="1"/>
  <c r="AT4" i="45"/>
  <c r="AS4" i="45"/>
  <c r="AR4" i="45"/>
  <c r="AQ4" i="45"/>
  <c r="AP4" i="45"/>
  <c r="AO4" i="45"/>
  <c r="BB4" i="45" s="1"/>
  <c r="J115" i="45" s="1"/>
  <c r="AN4" i="45"/>
  <c r="AM4" i="45"/>
  <c r="AL4" i="45"/>
  <c r="AK4" i="45"/>
  <c r="CE3" i="45"/>
  <c r="CE32" i="45" s="1"/>
  <c r="CD3" i="45"/>
  <c r="CD32" i="45" s="1"/>
  <c r="CC3" i="45"/>
  <c r="CC32" i="45" s="1"/>
  <c r="CB3" i="45"/>
  <c r="CB32" i="45" s="1"/>
  <c r="CA3" i="45"/>
  <c r="CA32" i="45" s="1"/>
  <c r="BZ3" i="45"/>
  <c r="BZ32" i="45" s="1"/>
  <c r="BY3" i="45"/>
  <c r="BY31" i="45" s="1"/>
  <c r="BX3" i="45"/>
  <c r="BX31" i="45" s="1"/>
  <c r="BW3" i="45"/>
  <c r="BW31" i="45" s="1"/>
  <c r="BV3" i="45"/>
  <c r="BV35" i="45" s="1"/>
  <c r="R90" i="45" s="1"/>
  <c r="G78" i="45" s="1"/>
  <c r="BT3" i="45"/>
  <c r="BT33" i="45" s="1"/>
  <c r="BS3" i="45"/>
  <c r="BS33" i="45" s="1"/>
  <c r="BR3" i="45"/>
  <c r="BR33" i="45" s="1"/>
  <c r="BQ3" i="45"/>
  <c r="BQ33" i="45" s="1"/>
  <c r="BP3" i="45"/>
  <c r="BP33" i="45" s="1"/>
  <c r="BO3" i="45"/>
  <c r="BO33" i="45" s="1"/>
  <c r="BN3" i="45"/>
  <c r="BN32" i="45" s="1"/>
  <c r="BM3" i="45"/>
  <c r="BM32" i="45" s="1"/>
  <c r="BL3" i="45"/>
  <c r="BL32" i="45" s="1"/>
  <c r="BK3" i="45"/>
  <c r="BK32" i="45" s="1"/>
  <c r="BJ3" i="45"/>
  <c r="BJ32" i="45" s="1"/>
  <c r="BC3" i="45"/>
  <c r="K114" i="45" s="1"/>
  <c r="AZ3" i="45"/>
  <c r="BA3" i="45" s="1"/>
  <c r="AY3" i="45"/>
  <c r="AX3" i="45"/>
  <c r="I114" i="45" s="1"/>
  <c r="AT3" i="45"/>
  <c r="AS3" i="45"/>
  <c r="AR3" i="45"/>
  <c r="AQ3" i="45"/>
  <c r="AP3" i="45"/>
  <c r="AO3" i="45"/>
  <c r="AN3" i="45"/>
  <c r="AM3" i="45"/>
  <c r="BB3" i="45" s="1"/>
  <c r="J114" i="45" s="1"/>
  <c r="AL3" i="45"/>
  <c r="AK3" i="45"/>
  <c r="K141" i="44"/>
  <c r="H140" i="44"/>
  <c r="H136" i="44"/>
  <c r="H132" i="44"/>
  <c r="H124" i="44"/>
  <c r="H120" i="44"/>
  <c r="H116" i="44"/>
  <c r="B48" i="44"/>
  <c r="B47" i="44"/>
  <c r="B46" i="44"/>
  <c r="BW35" i="44"/>
  <c r="R91" i="44" s="1"/>
  <c r="H78" i="44" s="1"/>
  <c r="AH33" i="44"/>
  <c r="AG33" i="44"/>
  <c r="AF33" i="44"/>
  <c r="AE33" i="44"/>
  <c r="AD33" i="44"/>
  <c r="AC33" i="44"/>
  <c r="AB33" i="44"/>
  <c r="AA33" i="44"/>
  <c r="Z33" i="44"/>
  <c r="Y33" i="44"/>
  <c r="R33" i="44"/>
  <c r="Q33" i="44"/>
  <c r="P33" i="44"/>
  <c r="O33" i="44"/>
  <c r="N33" i="44"/>
  <c r="M33" i="44"/>
  <c r="L33" i="44"/>
  <c r="K33" i="44"/>
  <c r="J33" i="44"/>
  <c r="I33" i="44"/>
  <c r="H33" i="44"/>
  <c r="AH32" i="44"/>
  <c r="AG32" i="44"/>
  <c r="AF32" i="44"/>
  <c r="AE32" i="44"/>
  <c r="AD32" i="44"/>
  <c r="AC32" i="44"/>
  <c r="AB32" i="44"/>
  <c r="AA32" i="44"/>
  <c r="Z32" i="44"/>
  <c r="Y32" i="44"/>
  <c r="R32" i="44"/>
  <c r="Q32" i="44"/>
  <c r="P32" i="44"/>
  <c r="O32" i="44"/>
  <c r="N32" i="44"/>
  <c r="M32" i="44"/>
  <c r="L32" i="44"/>
  <c r="K32" i="44"/>
  <c r="J32" i="44"/>
  <c r="I32" i="44"/>
  <c r="H32" i="44"/>
  <c r="AH31" i="44"/>
  <c r="AG31" i="44"/>
  <c r="AF31" i="44"/>
  <c r="AE31" i="44"/>
  <c r="AD31" i="44"/>
  <c r="AC31" i="44"/>
  <c r="AB31" i="44"/>
  <c r="AA31" i="44"/>
  <c r="Z31" i="44"/>
  <c r="Y31" i="44"/>
  <c r="R31" i="44"/>
  <c r="Q31" i="44"/>
  <c r="P31" i="44"/>
  <c r="O31" i="44"/>
  <c r="N31" i="44"/>
  <c r="M31" i="44"/>
  <c r="L31" i="44"/>
  <c r="K31" i="44"/>
  <c r="J31" i="44"/>
  <c r="I31" i="44"/>
  <c r="H31" i="44"/>
  <c r="CE30" i="44"/>
  <c r="CD30" i="44"/>
  <c r="CC30" i="44"/>
  <c r="CB30" i="44"/>
  <c r="CA30" i="44"/>
  <c r="BZ30" i="44"/>
  <c r="BY30" i="44"/>
  <c r="BX30" i="44"/>
  <c r="BW30" i="44"/>
  <c r="BV30" i="44"/>
  <c r="BT30" i="44"/>
  <c r="BS30" i="44"/>
  <c r="BR30" i="44"/>
  <c r="BQ30" i="44"/>
  <c r="BP30" i="44"/>
  <c r="BO30" i="44"/>
  <c r="BN30" i="44"/>
  <c r="BM30" i="44"/>
  <c r="BL30" i="44"/>
  <c r="BK30" i="44"/>
  <c r="BJ30" i="44"/>
  <c r="BC30" i="44"/>
  <c r="BA30" i="44"/>
  <c r="AZ30" i="44"/>
  <c r="H141" i="44" s="1"/>
  <c r="AY30" i="44"/>
  <c r="AX30" i="44"/>
  <c r="I141" i="44" s="1"/>
  <c r="AT30" i="44"/>
  <c r="AS30" i="44"/>
  <c r="AR30" i="44"/>
  <c r="AQ30" i="44"/>
  <c r="AP30" i="44"/>
  <c r="AO30" i="44"/>
  <c r="AN30" i="44"/>
  <c r="AM30" i="44"/>
  <c r="AL30" i="44"/>
  <c r="BB30" i="44" s="1"/>
  <c r="J141" i="44" s="1"/>
  <c r="AK30" i="44"/>
  <c r="CE29" i="44"/>
  <c r="CD29" i="44"/>
  <c r="CC29" i="44"/>
  <c r="CB29" i="44"/>
  <c r="CA29" i="44"/>
  <c r="BZ29" i="44"/>
  <c r="BY29" i="44"/>
  <c r="BX29" i="44"/>
  <c r="BW29" i="44"/>
  <c r="BV29" i="44"/>
  <c r="BT29" i="44"/>
  <c r="BS29" i="44"/>
  <c r="BR29" i="44"/>
  <c r="BQ29" i="44"/>
  <c r="BP29" i="44"/>
  <c r="BO29" i="44"/>
  <c r="BN29" i="44"/>
  <c r="BM29" i="44"/>
  <c r="BL29" i="44"/>
  <c r="BK29" i="44"/>
  <c r="BJ29" i="44"/>
  <c r="BC29" i="44"/>
  <c r="K140" i="44" s="1"/>
  <c r="AZ29" i="44"/>
  <c r="BA29" i="44" s="1"/>
  <c r="AX29" i="44"/>
  <c r="AY29" i="44" s="1"/>
  <c r="AT29" i="44"/>
  <c r="AS29" i="44"/>
  <c r="AR29" i="44"/>
  <c r="AQ29" i="44"/>
  <c r="BB29" i="44" s="1"/>
  <c r="J140" i="44" s="1"/>
  <c r="AP29" i="44"/>
  <c r="AO29" i="44"/>
  <c r="AN29" i="44"/>
  <c r="AM29" i="44"/>
  <c r="AL29" i="44"/>
  <c r="AK29" i="44"/>
  <c r="CE28" i="44"/>
  <c r="CD28" i="44"/>
  <c r="CC28" i="44"/>
  <c r="CB28" i="44"/>
  <c r="CA28" i="44"/>
  <c r="BZ28" i="44"/>
  <c r="BY28" i="44"/>
  <c r="BX28" i="44"/>
  <c r="BW28" i="44"/>
  <c r="BV28" i="44"/>
  <c r="BT28" i="44"/>
  <c r="BS28" i="44"/>
  <c r="BR28" i="44"/>
  <c r="BQ28" i="44"/>
  <c r="BP28" i="44"/>
  <c r="BO28" i="44"/>
  <c r="BN28" i="44"/>
  <c r="BM28" i="44"/>
  <c r="BL28" i="44"/>
  <c r="BK28" i="44"/>
  <c r="BJ28" i="44"/>
  <c r="BC28" i="44"/>
  <c r="K139" i="44" s="1"/>
  <c r="AZ28" i="44"/>
  <c r="H139" i="44" s="1"/>
  <c r="AY28" i="44"/>
  <c r="AX28" i="44"/>
  <c r="I139" i="44" s="1"/>
  <c r="AT28" i="44"/>
  <c r="AS28" i="44"/>
  <c r="AR28" i="44"/>
  <c r="AQ28" i="44"/>
  <c r="AP28" i="44"/>
  <c r="BB28" i="44" s="1"/>
  <c r="J139" i="44" s="1"/>
  <c r="AO28" i="44"/>
  <c r="AN28" i="44"/>
  <c r="AM28" i="44"/>
  <c r="AL28" i="44"/>
  <c r="AK28" i="44"/>
  <c r="CE27" i="44"/>
  <c r="CD27" i="44"/>
  <c r="CC27" i="44"/>
  <c r="CB27" i="44"/>
  <c r="CA27" i="44"/>
  <c r="BZ27" i="44"/>
  <c r="BY27" i="44"/>
  <c r="BX27" i="44"/>
  <c r="BW27" i="44"/>
  <c r="BV27" i="44"/>
  <c r="BT27" i="44"/>
  <c r="BT37" i="44" s="1"/>
  <c r="W99" i="44" s="1"/>
  <c r="BS27" i="44"/>
  <c r="BR27" i="44"/>
  <c r="BQ27" i="44"/>
  <c r="BP27" i="44"/>
  <c r="BO27" i="44"/>
  <c r="BN27" i="44"/>
  <c r="BM27" i="44"/>
  <c r="BL27" i="44"/>
  <c r="BK27" i="44"/>
  <c r="BJ27" i="44"/>
  <c r="BC27" i="44"/>
  <c r="K138" i="44" s="1"/>
  <c r="AZ27" i="44"/>
  <c r="H138" i="44" s="1"/>
  <c r="AX27" i="44"/>
  <c r="I138" i="44" s="1"/>
  <c r="AT27" i="44"/>
  <c r="AS27" i="44"/>
  <c r="AR27" i="44"/>
  <c r="AQ27" i="44"/>
  <c r="AP27" i="44"/>
  <c r="AO27" i="44"/>
  <c r="AN27" i="44"/>
  <c r="AM27" i="44"/>
  <c r="AL27" i="44"/>
  <c r="AK27" i="44"/>
  <c r="BB27" i="44" s="1"/>
  <c r="J138" i="44" s="1"/>
  <c r="CE26" i="44"/>
  <c r="CD26" i="44"/>
  <c r="CC26" i="44"/>
  <c r="CB26" i="44"/>
  <c r="CA26" i="44"/>
  <c r="BZ26" i="44"/>
  <c r="BY26" i="44"/>
  <c r="BX26" i="44"/>
  <c r="BW26" i="44"/>
  <c r="BV26" i="44"/>
  <c r="BT26" i="44"/>
  <c r="BS26" i="44"/>
  <c r="BR26" i="44"/>
  <c r="BQ26" i="44"/>
  <c r="BP26" i="44"/>
  <c r="BO26" i="44"/>
  <c r="BN26" i="44"/>
  <c r="BM26" i="44"/>
  <c r="BL26" i="44"/>
  <c r="BK26" i="44"/>
  <c r="BJ26" i="44"/>
  <c r="BC26" i="44"/>
  <c r="K137" i="44" s="1"/>
  <c r="BA26" i="44"/>
  <c r="AZ26" i="44"/>
  <c r="H137" i="44" s="1"/>
  <c r="AY26" i="44"/>
  <c r="AX26" i="44"/>
  <c r="I137" i="44" s="1"/>
  <c r="AT26" i="44"/>
  <c r="AS26" i="44"/>
  <c r="AR26" i="44"/>
  <c r="AQ26" i="44"/>
  <c r="AP26" i="44"/>
  <c r="BB26" i="44" s="1"/>
  <c r="J137" i="44" s="1"/>
  <c r="AO26" i="44"/>
  <c r="AN26" i="44"/>
  <c r="AM26" i="44"/>
  <c r="AL26" i="44"/>
  <c r="AK26" i="44"/>
  <c r="CE25" i="44"/>
  <c r="CD25" i="44"/>
  <c r="CC25" i="44"/>
  <c r="CB25" i="44"/>
  <c r="CA25" i="44"/>
  <c r="BZ25" i="44"/>
  <c r="BY25" i="44"/>
  <c r="BX25" i="44"/>
  <c r="AA34" i="44" s="1"/>
  <c r="BW25" i="44"/>
  <c r="BV25" i="44"/>
  <c r="BT25" i="44"/>
  <c r="BS25" i="44"/>
  <c r="BR25" i="44"/>
  <c r="BQ25" i="44"/>
  <c r="BP25" i="44"/>
  <c r="BO25" i="44"/>
  <c r="BN25" i="44"/>
  <c r="BM25" i="44"/>
  <c r="BL25" i="44"/>
  <c r="BK25" i="44"/>
  <c r="BJ25" i="44"/>
  <c r="BC25" i="44"/>
  <c r="K136" i="44" s="1"/>
  <c r="BA25" i="44"/>
  <c r="AZ25" i="44"/>
  <c r="AX25" i="44"/>
  <c r="AY25" i="44" s="1"/>
  <c r="AT25" i="44"/>
  <c r="AS25" i="44"/>
  <c r="AR25" i="44"/>
  <c r="AQ25" i="44"/>
  <c r="AP25" i="44"/>
  <c r="AO25" i="44"/>
  <c r="BB25" i="44" s="1"/>
  <c r="J136" i="44" s="1"/>
  <c r="AN25" i="44"/>
  <c r="AM25" i="44"/>
  <c r="AL25" i="44"/>
  <c r="AK25" i="44"/>
  <c r="CE24" i="44"/>
  <c r="AH34" i="44" s="1"/>
  <c r="CD24" i="44"/>
  <c r="AG34" i="44" s="1"/>
  <c r="CC24" i="44"/>
  <c r="AF34" i="44" s="1"/>
  <c r="CB24" i="44"/>
  <c r="AE34" i="44" s="1"/>
  <c r="CA24" i="44"/>
  <c r="CA34" i="44" s="1"/>
  <c r="P95" i="44" s="1"/>
  <c r="BZ24" i="44"/>
  <c r="BZ34" i="44" s="1"/>
  <c r="P94" i="44" s="1"/>
  <c r="K84" i="44" s="1"/>
  <c r="BY24" i="44"/>
  <c r="BY34" i="44" s="1"/>
  <c r="P93" i="44" s="1"/>
  <c r="J84" i="44" s="1"/>
  <c r="BX24" i="44"/>
  <c r="BX34" i="44" s="1"/>
  <c r="P92" i="44" s="1"/>
  <c r="I84" i="44" s="1"/>
  <c r="BW24" i="44"/>
  <c r="BW34" i="44" s="1"/>
  <c r="P91" i="44" s="1"/>
  <c r="H84" i="44" s="1"/>
  <c r="BV24" i="44"/>
  <c r="BV34" i="44" s="1"/>
  <c r="P90" i="44" s="1"/>
  <c r="G84" i="44" s="1"/>
  <c r="BT24" i="44"/>
  <c r="BT34" i="44" s="1"/>
  <c r="Q99" i="44" s="1"/>
  <c r="BS24" i="44"/>
  <c r="BS37" i="44" s="1"/>
  <c r="W98" i="44" s="1"/>
  <c r="BR24" i="44"/>
  <c r="BR37" i="44" s="1"/>
  <c r="W97" i="44" s="1"/>
  <c r="BQ24" i="44"/>
  <c r="BQ37" i="44" s="1"/>
  <c r="W96" i="44" s="1"/>
  <c r="BP24" i="44"/>
  <c r="BP37" i="44" s="1"/>
  <c r="W95" i="44" s="1"/>
  <c r="BO24" i="44"/>
  <c r="M34" i="44" s="1"/>
  <c r="BN24" i="44"/>
  <c r="L34" i="44" s="1"/>
  <c r="BM24" i="44"/>
  <c r="K34" i="44" s="1"/>
  <c r="BL24" i="44"/>
  <c r="J34" i="44" s="1"/>
  <c r="BK24" i="44"/>
  <c r="I34" i="44" s="1"/>
  <c r="BJ24" i="44"/>
  <c r="BJ34" i="44" s="1"/>
  <c r="Q89" i="44" s="1"/>
  <c r="F83" i="44" s="1"/>
  <c r="BC24" i="44"/>
  <c r="K135" i="44" s="1"/>
  <c r="AZ24" i="44"/>
  <c r="H135" i="44" s="1"/>
  <c r="AY24" i="44"/>
  <c r="AX24" i="44"/>
  <c r="I135" i="44" s="1"/>
  <c r="AT24" i="44"/>
  <c r="AS24" i="44"/>
  <c r="AR24" i="44"/>
  <c r="AQ24" i="44"/>
  <c r="AP24" i="44"/>
  <c r="AO24" i="44"/>
  <c r="AN24" i="44"/>
  <c r="AM24" i="44"/>
  <c r="AL24" i="44"/>
  <c r="AK24" i="44"/>
  <c r="BB24" i="44" s="1"/>
  <c r="J135" i="44" s="1"/>
  <c r="CE23" i="44"/>
  <c r="CD23" i="44"/>
  <c r="CC23" i="44"/>
  <c r="CB23" i="44"/>
  <c r="CA23" i="44"/>
  <c r="BZ23" i="44"/>
  <c r="BY23" i="44"/>
  <c r="BX23" i="44"/>
  <c r="BW23" i="44"/>
  <c r="BV23" i="44"/>
  <c r="BT23" i="44"/>
  <c r="BS23" i="44"/>
  <c r="BR23" i="44"/>
  <c r="BQ23" i="44"/>
  <c r="BP23" i="44"/>
  <c r="BO23" i="44"/>
  <c r="BN23" i="44"/>
  <c r="BM23" i="44"/>
  <c r="BL23" i="44"/>
  <c r="BK23" i="44"/>
  <c r="BJ23" i="44"/>
  <c r="BC23" i="44"/>
  <c r="K134" i="44" s="1"/>
  <c r="BB23" i="44"/>
  <c r="J134" i="44" s="1"/>
  <c r="AZ23" i="44"/>
  <c r="BA23" i="44" s="1"/>
  <c r="AX23" i="44"/>
  <c r="AY23" i="44" s="1"/>
  <c r="AT23" i="44"/>
  <c r="AS23" i="44"/>
  <c r="AR23" i="44"/>
  <c r="AQ23" i="44"/>
  <c r="AP23" i="44"/>
  <c r="AO23" i="44"/>
  <c r="AN23" i="44"/>
  <c r="AM23" i="44"/>
  <c r="AL23" i="44"/>
  <c r="AK23" i="44"/>
  <c r="CE22" i="44"/>
  <c r="CD22" i="44"/>
  <c r="CD36" i="44" s="1"/>
  <c r="T98" i="44" s="1"/>
  <c r="CC22" i="44"/>
  <c r="CB22" i="44"/>
  <c r="CA22" i="44"/>
  <c r="BZ22" i="44"/>
  <c r="BY22" i="44"/>
  <c r="BX22" i="44"/>
  <c r="BW22" i="44"/>
  <c r="BV22" i="44"/>
  <c r="BT22" i="44"/>
  <c r="BS22" i="44"/>
  <c r="BR22" i="44"/>
  <c r="BQ22" i="44"/>
  <c r="BP22" i="44"/>
  <c r="BO22" i="44"/>
  <c r="BN22" i="44"/>
  <c r="BM22" i="44"/>
  <c r="BM36" i="44" s="1"/>
  <c r="U92" i="44" s="1"/>
  <c r="I79" i="44" s="1"/>
  <c r="BL22" i="44"/>
  <c r="BK22" i="44"/>
  <c r="BJ22" i="44"/>
  <c r="BC22" i="44"/>
  <c r="K133" i="44" s="1"/>
  <c r="AZ22" i="44"/>
  <c r="BA22" i="44" s="1"/>
  <c r="AX22" i="44"/>
  <c r="AY22" i="44" s="1"/>
  <c r="AT22" i="44"/>
  <c r="AS22" i="44"/>
  <c r="AR22" i="44"/>
  <c r="AQ22" i="44"/>
  <c r="AP22" i="44"/>
  <c r="BB22" i="44" s="1"/>
  <c r="J133" i="44" s="1"/>
  <c r="AO22" i="44"/>
  <c r="AN22" i="44"/>
  <c r="AM22" i="44"/>
  <c r="AL22" i="44"/>
  <c r="AK22" i="44"/>
  <c r="CE21" i="44"/>
  <c r="CD21" i="44"/>
  <c r="CC21" i="44"/>
  <c r="CB21" i="44"/>
  <c r="CA21" i="44"/>
  <c r="BZ21" i="44"/>
  <c r="BY21" i="44"/>
  <c r="BX21" i="44"/>
  <c r="BW21" i="44"/>
  <c r="BV21" i="44"/>
  <c r="BT21" i="44"/>
  <c r="BS21" i="44"/>
  <c r="BR21" i="44"/>
  <c r="BQ21" i="44"/>
  <c r="BP21" i="44"/>
  <c r="BO21" i="44"/>
  <c r="BN21" i="44"/>
  <c r="BM21" i="44"/>
  <c r="BL21" i="44"/>
  <c r="BK21" i="44"/>
  <c r="BJ21" i="44"/>
  <c r="BC21" i="44"/>
  <c r="K132" i="44" s="1"/>
  <c r="AZ21" i="44"/>
  <c r="BA21" i="44" s="1"/>
  <c r="AX21" i="44"/>
  <c r="AY21" i="44" s="1"/>
  <c r="AT21" i="44"/>
  <c r="AS21" i="44"/>
  <c r="BB21" i="44" s="1"/>
  <c r="J132" i="44" s="1"/>
  <c r="AR21" i="44"/>
  <c r="AQ21" i="44"/>
  <c r="AP21" i="44"/>
  <c r="AO21" i="44"/>
  <c r="AN21" i="44"/>
  <c r="AM21" i="44"/>
  <c r="AL21" i="44"/>
  <c r="AK21" i="44"/>
  <c r="CE20" i="44"/>
  <c r="CD20" i="44"/>
  <c r="CC20" i="44"/>
  <c r="CB20" i="44"/>
  <c r="CA20" i="44"/>
  <c r="BZ20" i="44"/>
  <c r="BY20" i="44"/>
  <c r="BX20" i="44"/>
  <c r="BW20" i="44"/>
  <c r="BV20" i="44"/>
  <c r="BT20" i="44"/>
  <c r="BS20" i="44"/>
  <c r="BR20" i="44"/>
  <c r="BQ20" i="44"/>
  <c r="BP20" i="44"/>
  <c r="BO20" i="44"/>
  <c r="BN20" i="44"/>
  <c r="BM20" i="44"/>
  <c r="BL20" i="44"/>
  <c r="BK20" i="44"/>
  <c r="BJ20" i="44"/>
  <c r="BC20" i="44"/>
  <c r="K131" i="44" s="1"/>
  <c r="BA20" i="44"/>
  <c r="AZ20" i="44"/>
  <c r="H131" i="44" s="1"/>
  <c r="AY20" i="44"/>
  <c r="AX20" i="44"/>
  <c r="I131" i="44" s="1"/>
  <c r="AT20" i="44"/>
  <c r="AS20" i="44"/>
  <c r="AR20" i="44"/>
  <c r="AQ20" i="44"/>
  <c r="AP20" i="44"/>
  <c r="AO20" i="44"/>
  <c r="BB20" i="44" s="1"/>
  <c r="J131" i="44" s="1"/>
  <c r="AN20" i="44"/>
  <c r="AM20" i="44"/>
  <c r="AL20" i="44"/>
  <c r="AK20" i="44"/>
  <c r="CE19" i="44"/>
  <c r="CD19" i="44"/>
  <c r="CC19" i="44"/>
  <c r="CB19" i="44"/>
  <c r="CA19" i="44"/>
  <c r="BZ19" i="44"/>
  <c r="BY19" i="44"/>
  <c r="BX19" i="44"/>
  <c r="BW19" i="44"/>
  <c r="BV19" i="44"/>
  <c r="BT19" i="44"/>
  <c r="BS19" i="44"/>
  <c r="BR19" i="44"/>
  <c r="BQ19" i="44"/>
  <c r="BP19" i="44"/>
  <c r="BO19" i="44"/>
  <c r="BN19" i="44"/>
  <c r="BM19" i="44"/>
  <c r="BL19" i="44"/>
  <c r="BK19" i="44"/>
  <c r="BJ19" i="44"/>
  <c r="BC19" i="44"/>
  <c r="K130" i="44" s="1"/>
  <c r="AZ19" i="44"/>
  <c r="BA19" i="44" s="1"/>
  <c r="AY19" i="44"/>
  <c r="AX19" i="44"/>
  <c r="I130" i="44" s="1"/>
  <c r="AT19" i="44"/>
  <c r="AS19" i="44"/>
  <c r="AR19" i="44"/>
  <c r="AQ19" i="44"/>
  <c r="AP19" i="44"/>
  <c r="AO19" i="44"/>
  <c r="BB19" i="44" s="1"/>
  <c r="J130" i="44" s="1"/>
  <c r="AN19" i="44"/>
  <c r="AM19" i="44"/>
  <c r="AL19" i="44"/>
  <c r="AK19" i="44"/>
  <c r="CE18" i="44"/>
  <c r="CD18" i="44"/>
  <c r="CC18" i="44"/>
  <c r="CB18" i="44"/>
  <c r="CA18" i="44"/>
  <c r="BZ18" i="44"/>
  <c r="BY18" i="44"/>
  <c r="BX18" i="44"/>
  <c r="BW18" i="44"/>
  <c r="BV18" i="44"/>
  <c r="BT18" i="44"/>
  <c r="BS18" i="44"/>
  <c r="BR18" i="44"/>
  <c r="BQ18" i="44"/>
  <c r="BP18" i="44"/>
  <c r="BO18" i="44"/>
  <c r="BN18" i="44"/>
  <c r="BM18" i="44"/>
  <c r="BL18" i="44"/>
  <c r="BK18" i="44"/>
  <c r="BJ18" i="44"/>
  <c r="BC18" i="44"/>
  <c r="K129" i="44" s="1"/>
  <c r="BA18" i="44"/>
  <c r="AZ18" i="44"/>
  <c r="H129" i="44" s="1"/>
  <c r="AX18" i="44"/>
  <c r="I129" i="44" s="1"/>
  <c r="AT18" i="44"/>
  <c r="AS18" i="44"/>
  <c r="AR18" i="44"/>
  <c r="BB18" i="44" s="1"/>
  <c r="J129" i="44" s="1"/>
  <c r="AQ18" i="44"/>
  <c r="AP18" i="44"/>
  <c r="AO18" i="44"/>
  <c r="AN18" i="44"/>
  <c r="AM18" i="44"/>
  <c r="AL18" i="44"/>
  <c r="AK18" i="44"/>
  <c r="CE17" i="44"/>
  <c r="CD17" i="44"/>
  <c r="CC17" i="44"/>
  <c r="CB17" i="44"/>
  <c r="CA17" i="44"/>
  <c r="BZ17" i="44"/>
  <c r="BY17" i="44"/>
  <c r="BX17" i="44"/>
  <c r="BW17" i="44"/>
  <c r="BV17" i="44"/>
  <c r="BT17" i="44"/>
  <c r="BS17" i="44"/>
  <c r="BR17" i="44"/>
  <c r="BQ17" i="44"/>
  <c r="BP17" i="44"/>
  <c r="BO17" i="44"/>
  <c r="BN17" i="44"/>
  <c r="BM17" i="44"/>
  <c r="BL17" i="44"/>
  <c r="BK17" i="44"/>
  <c r="BJ17" i="44"/>
  <c r="BC17" i="44"/>
  <c r="K128" i="44" s="1"/>
  <c r="BB17" i="44"/>
  <c r="J128" i="44" s="1"/>
  <c r="AZ17" i="44"/>
  <c r="H128" i="44" s="1"/>
  <c r="AX17" i="44"/>
  <c r="AY17" i="44" s="1"/>
  <c r="AT17" i="44"/>
  <c r="AS17" i="44"/>
  <c r="AR17" i="44"/>
  <c r="AQ17" i="44"/>
  <c r="AP17" i="44"/>
  <c r="AO17" i="44"/>
  <c r="AN17" i="44"/>
  <c r="AM17" i="44"/>
  <c r="AL17" i="44"/>
  <c r="AK17" i="44"/>
  <c r="CE16" i="44"/>
  <c r="CD16" i="44"/>
  <c r="CC16" i="44"/>
  <c r="CB16" i="44"/>
  <c r="CB34" i="44" s="1"/>
  <c r="P96" i="44" s="1"/>
  <c r="CA16" i="44"/>
  <c r="BZ16" i="44"/>
  <c r="BY16" i="44"/>
  <c r="BX16" i="44"/>
  <c r="BW16" i="44"/>
  <c r="BV16" i="44"/>
  <c r="BT16" i="44"/>
  <c r="BS16" i="44"/>
  <c r="BR16" i="44"/>
  <c r="BQ16" i="44"/>
  <c r="BP16" i="44"/>
  <c r="BO16" i="44"/>
  <c r="BN16" i="44"/>
  <c r="BM16" i="44"/>
  <c r="BL16" i="44"/>
  <c r="BK16" i="44"/>
  <c r="BK34" i="44" s="1"/>
  <c r="Q90" i="44" s="1"/>
  <c r="G83" i="44" s="1"/>
  <c r="BJ16" i="44"/>
  <c r="BC16" i="44"/>
  <c r="K127" i="44" s="1"/>
  <c r="BA16" i="44"/>
  <c r="AZ16" i="44"/>
  <c r="H127" i="44" s="1"/>
  <c r="AX16" i="44"/>
  <c r="I127" i="44" s="1"/>
  <c r="AT16" i="44"/>
  <c r="AS16" i="44"/>
  <c r="AR16" i="44"/>
  <c r="AQ16" i="44"/>
  <c r="AP16" i="44"/>
  <c r="AO16" i="44"/>
  <c r="BB16" i="44" s="1"/>
  <c r="J127" i="44" s="1"/>
  <c r="AN16" i="44"/>
  <c r="AM16" i="44"/>
  <c r="AL16" i="44"/>
  <c r="AK16" i="44"/>
  <c r="CE15" i="44"/>
  <c r="CD15" i="44"/>
  <c r="CC15" i="44"/>
  <c r="CB15" i="44"/>
  <c r="CA15" i="44"/>
  <c r="BZ15" i="44"/>
  <c r="BY15" i="44"/>
  <c r="BX15" i="44"/>
  <c r="BW15" i="44"/>
  <c r="BV15" i="44"/>
  <c r="BT15" i="44"/>
  <c r="BS15" i="44"/>
  <c r="BR15" i="44"/>
  <c r="BQ15" i="44"/>
  <c r="BP15" i="44"/>
  <c r="N34" i="44" s="1"/>
  <c r="BO15" i="44"/>
  <c r="BN15" i="44"/>
  <c r="BM15" i="44"/>
  <c r="BL15" i="44"/>
  <c r="BK15" i="44"/>
  <c r="BJ15" i="44"/>
  <c r="BC15" i="44"/>
  <c r="K126" i="44" s="1"/>
  <c r="AZ15" i="44"/>
  <c r="H126" i="44" s="1"/>
  <c r="AX15" i="44"/>
  <c r="I126" i="44" s="1"/>
  <c r="AT15" i="44"/>
  <c r="AS15" i="44"/>
  <c r="AR15" i="44"/>
  <c r="AQ15" i="44"/>
  <c r="AP15" i="44"/>
  <c r="AO15" i="44"/>
  <c r="BB15" i="44" s="1"/>
  <c r="J126" i="44" s="1"/>
  <c r="AN15" i="44"/>
  <c r="AM15" i="44"/>
  <c r="AL15" i="44"/>
  <c r="AK15" i="44"/>
  <c r="CE14" i="44"/>
  <c r="CD14" i="44"/>
  <c r="CC14" i="44"/>
  <c r="CB14" i="44"/>
  <c r="CA14" i="44"/>
  <c r="BZ14" i="44"/>
  <c r="BY14" i="44"/>
  <c r="BX14" i="44"/>
  <c r="BW14" i="44"/>
  <c r="BV14" i="44"/>
  <c r="BV33" i="44" s="1"/>
  <c r="BT14" i="44"/>
  <c r="BS14" i="44"/>
  <c r="BR14" i="44"/>
  <c r="BQ14" i="44"/>
  <c r="BP14" i="44"/>
  <c r="BO14" i="44"/>
  <c r="BN14" i="44"/>
  <c r="BM14" i="44"/>
  <c r="BL14" i="44"/>
  <c r="BK14" i="44"/>
  <c r="BJ14" i="44"/>
  <c r="BC14" i="44"/>
  <c r="K125" i="44" s="1"/>
  <c r="BA14" i="44"/>
  <c r="AZ14" i="44"/>
  <c r="H125" i="44" s="1"/>
  <c r="AY14" i="44"/>
  <c r="AX14" i="44"/>
  <c r="I125" i="44" s="1"/>
  <c r="AT14" i="44"/>
  <c r="AS14" i="44"/>
  <c r="AR14" i="44"/>
  <c r="AQ14" i="44"/>
  <c r="AP14" i="44"/>
  <c r="AO14" i="44"/>
  <c r="AN14" i="44"/>
  <c r="AM14" i="44"/>
  <c r="AL14" i="44"/>
  <c r="BB14" i="44" s="1"/>
  <c r="J125" i="44" s="1"/>
  <c r="AK14" i="44"/>
  <c r="CE13" i="44"/>
  <c r="CD13" i="44"/>
  <c r="CC13" i="44"/>
  <c r="CB13" i="44"/>
  <c r="CA13" i="44"/>
  <c r="BZ13" i="44"/>
  <c r="BY13" i="44"/>
  <c r="BX13" i="44"/>
  <c r="BW13" i="44"/>
  <c r="BV13" i="44"/>
  <c r="BT13" i="44"/>
  <c r="BS13" i="44"/>
  <c r="BR13" i="44"/>
  <c r="BQ13" i="44"/>
  <c r="BP13" i="44"/>
  <c r="BO13" i="44"/>
  <c r="BN13" i="44"/>
  <c r="BM13" i="44"/>
  <c r="BL13" i="44"/>
  <c r="BK13" i="44"/>
  <c r="BJ13" i="44"/>
  <c r="BC13" i="44"/>
  <c r="K124" i="44" s="1"/>
  <c r="AZ13" i="44"/>
  <c r="BA13" i="44" s="1"/>
  <c r="AX13" i="44"/>
  <c r="AY13" i="44" s="1"/>
  <c r="AT13" i="44"/>
  <c r="AS13" i="44"/>
  <c r="AR13" i="44"/>
  <c r="AQ13" i="44"/>
  <c r="BB13" i="44" s="1"/>
  <c r="J124" i="44" s="1"/>
  <c r="AP13" i="44"/>
  <c r="AO13" i="44"/>
  <c r="AN13" i="44"/>
  <c r="AM13" i="44"/>
  <c r="AL13" i="44"/>
  <c r="AK13" i="44"/>
  <c r="CE12" i="44"/>
  <c r="CD12" i="44"/>
  <c r="CC12" i="44"/>
  <c r="CB12" i="44"/>
  <c r="CA12" i="44"/>
  <c r="BZ12" i="44"/>
  <c r="BY12" i="44"/>
  <c r="BX12" i="44"/>
  <c r="BW12" i="44"/>
  <c r="BV12" i="44"/>
  <c r="BT12" i="44"/>
  <c r="BS12" i="44"/>
  <c r="BR12" i="44"/>
  <c r="BQ12" i="44"/>
  <c r="BP12" i="44"/>
  <c r="BO12" i="44"/>
  <c r="BO32" i="44" s="1"/>
  <c r="BN12" i="44"/>
  <c r="BM12" i="44"/>
  <c r="BL12" i="44"/>
  <c r="BK12" i="44"/>
  <c r="BJ12" i="44"/>
  <c r="BC12" i="44"/>
  <c r="K123" i="44" s="1"/>
  <c r="AZ12" i="44"/>
  <c r="H123" i="44" s="1"/>
  <c r="AY12" i="44"/>
  <c r="AX12" i="44"/>
  <c r="I123" i="44" s="1"/>
  <c r="AT12" i="44"/>
  <c r="AS12" i="44"/>
  <c r="AR12" i="44"/>
  <c r="AQ12" i="44"/>
  <c r="AP12" i="44"/>
  <c r="BB12" i="44" s="1"/>
  <c r="J123" i="44" s="1"/>
  <c r="AO12" i="44"/>
  <c r="AN12" i="44"/>
  <c r="AM12" i="44"/>
  <c r="AL12" i="44"/>
  <c r="AK12" i="44"/>
  <c r="CE11" i="44"/>
  <c r="CD11" i="44"/>
  <c r="CC11" i="44"/>
  <c r="CB11" i="44"/>
  <c r="CA11" i="44"/>
  <c r="BZ11" i="44"/>
  <c r="BY11" i="44"/>
  <c r="BX11" i="44"/>
  <c r="BW11" i="44"/>
  <c r="BV11" i="44"/>
  <c r="BT11" i="44"/>
  <c r="BS11" i="44"/>
  <c r="BR11" i="44"/>
  <c r="BQ11" i="44"/>
  <c r="BP11" i="44"/>
  <c r="BO11" i="44"/>
  <c r="BN11" i="44"/>
  <c r="BM11" i="44"/>
  <c r="BL11" i="44"/>
  <c r="BK11" i="44"/>
  <c r="BJ11" i="44"/>
  <c r="BC11" i="44"/>
  <c r="K122" i="44" s="1"/>
  <c r="AZ11" i="44"/>
  <c r="H122" i="44" s="1"/>
  <c r="AX11" i="44"/>
  <c r="I122" i="44" s="1"/>
  <c r="AT11" i="44"/>
  <c r="AS11" i="44"/>
  <c r="AR11" i="44"/>
  <c r="AQ11" i="44"/>
  <c r="AP11" i="44"/>
  <c r="AO11" i="44"/>
  <c r="AN11" i="44"/>
  <c r="AM11" i="44"/>
  <c r="AL11" i="44"/>
  <c r="AK11" i="44"/>
  <c r="BB11" i="44" s="1"/>
  <c r="J122" i="44" s="1"/>
  <c r="CE10" i="44"/>
  <c r="CD10" i="44"/>
  <c r="CC10" i="44"/>
  <c r="CB10" i="44"/>
  <c r="CA10" i="44"/>
  <c r="BZ10" i="44"/>
  <c r="BZ31" i="44" s="1"/>
  <c r="BY10" i="44"/>
  <c r="BX10" i="44"/>
  <c r="BW10" i="44"/>
  <c r="BV10" i="44"/>
  <c r="BT10" i="44"/>
  <c r="BS10" i="44"/>
  <c r="BR10" i="44"/>
  <c r="BQ10" i="44"/>
  <c r="BP10" i="44"/>
  <c r="BO10" i="44"/>
  <c r="BN10" i="44"/>
  <c r="BM10" i="44"/>
  <c r="BL10" i="44"/>
  <c r="BK10" i="44"/>
  <c r="BJ10" i="44"/>
  <c r="BC10" i="44"/>
  <c r="K121" i="44" s="1"/>
  <c r="BA10" i="44"/>
  <c r="AZ10" i="44"/>
  <c r="H121" i="44" s="1"/>
  <c r="AY10" i="44"/>
  <c r="AX10" i="44"/>
  <c r="I121" i="44" s="1"/>
  <c r="AT10" i="44"/>
  <c r="AS10" i="44"/>
  <c r="AR10" i="44"/>
  <c r="AQ10" i="44"/>
  <c r="AP10" i="44"/>
  <c r="BB10" i="44" s="1"/>
  <c r="J121" i="44" s="1"/>
  <c r="AO10" i="44"/>
  <c r="AN10" i="44"/>
  <c r="AM10" i="44"/>
  <c r="AL10" i="44"/>
  <c r="AK10" i="44"/>
  <c r="CE9" i="44"/>
  <c r="CE36" i="44" s="1"/>
  <c r="T99" i="44" s="1"/>
  <c r="CD9" i="44"/>
  <c r="CC9" i="44"/>
  <c r="CC36" i="44" s="1"/>
  <c r="T97" i="44" s="1"/>
  <c r="CB9" i="44"/>
  <c r="CB36" i="44" s="1"/>
  <c r="T96" i="44" s="1"/>
  <c r="CA9" i="44"/>
  <c r="CA36" i="44" s="1"/>
  <c r="T95" i="44" s="1"/>
  <c r="BZ9" i="44"/>
  <c r="BZ36" i="44" s="1"/>
  <c r="T94" i="44" s="1"/>
  <c r="K80" i="44" s="1"/>
  <c r="BY9" i="44"/>
  <c r="BY36" i="44" s="1"/>
  <c r="T93" i="44" s="1"/>
  <c r="J80" i="44" s="1"/>
  <c r="BX9" i="44"/>
  <c r="BX36" i="44" s="1"/>
  <c r="T92" i="44" s="1"/>
  <c r="I80" i="44" s="1"/>
  <c r="BW9" i="44"/>
  <c r="BW36" i="44" s="1"/>
  <c r="T91" i="44" s="1"/>
  <c r="H80" i="44" s="1"/>
  <c r="BV9" i="44"/>
  <c r="BV36" i="44" s="1"/>
  <c r="T90" i="44" s="1"/>
  <c r="G80" i="44" s="1"/>
  <c r="BT9" i="44"/>
  <c r="BT36" i="44" s="1"/>
  <c r="U99" i="44" s="1"/>
  <c r="BS9" i="44"/>
  <c r="BS36" i="44" s="1"/>
  <c r="U98" i="44" s="1"/>
  <c r="BR9" i="44"/>
  <c r="BR36" i="44" s="1"/>
  <c r="U97" i="44" s="1"/>
  <c r="BQ9" i="44"/>
  <c r="BQ36" i="44" s="1"/>
  <c r="U96" i="44" s="1"/>
  <c r="BP9" i="44"/>
  <c r="BP36" i="44" s="1"/>
  <c r="U95" i="44" s="1"/>
  <c r="BO9" i="44"/>
  <c r="BO36" i="44" s="1"/>
  <c r="U94" i="44" s="1"/>
  <c r="K79" i="44" s="1"/>
  <c r="BN9" i="44"/>
  <c r="BN36" i="44" s="1"/>
  <c r="U93" i="44" s="1"/>
  <c r="J79" i="44" s="1"/>
  <c r="BM9" i="44"/>
  <c r="BL9" i="44"/>
  <c r="BL36" i="44" s="1"/>
  <c r="U91" i="44" s="1"/>
  <c r="H79" i="44" s="1"/>
  <c r="BK9" i="44"/>
  <c r="BK36" i="44" s="1"/>
  <c r="U90" i="44" s="1"/>
  <c r="G79" i="44" s="1"/>
  <c r="BJ9" i="44"/>
  <c r="BJ36" i="44" s="1"/>
  <c r="U89" i="44" s="1"/>
  <c r="F79" i="44" s="1"/>
  <c r="BC9" i="44"/>
  <c r="K120" i="44" s="1"/>
  <c r="BA9" i="44"/>
  <c r="AZ9" i="44"/>
  <c r="AX9" i="44"/>
  <c r="AY9" i="44" s="1"/>
  <c r="AT9" i="44"/>
  <c r="AS9" i="44"/>
  <c r="AR9" i="44"/>
  <c r="AQ9" i="44"/>
  <c r="AP9" i="44"/>
  <c r="AO9" i="44"/>
  <c r="BB9" i="44" s="1"/>
  <c r="J120" i="44" s="1"/>
  <c r="AN9" i="44"/>
  <c r="AM9" i="44"/>
  <c r="AL9" i="44"/>
  <c r="AK9" i="44"/>
  <c r="CE8" i="44"/>
  <c r="CD8" i="44"/>
  <c r="CC8" i="44"/>
  <c r="CB8" i="44"/>
  <c r="CA8" i="44"/>
  <c r="BZ8" i="44"/>
  <c r="BY8" i="44"/>
  <c r="BX8" i="44"/>
  <c r="BW8" i="44"/>
  <c r="BV8" i="44"/>
  <c r="BT8" i="44"/>
  <c r="BS8" i="44"/>
  <c r="BR8" i="44"/>
  <c r="BQ8" i="44"/>
  <c r="BP8" i="44"/>
  <c r="BO8" i="44"/>
  <c r="BN8" i="44"/>
  <c r="BM8" i="44"/>
  <c r="BL8" i="44"/>
  <c r="BK8" i="44"/>
  <c r="BJ8" i="44"/>
  <c r="BC8" i="44"/>
  <c r="K119" i="44" s="1"/>
  <c r="AZ8" i="44"/>
  <c r="H119" i="44" s="1"/>
  <c r="AY8" i="44"/>
  <c r="AX8" i="44"/>
  <c r="I119" i="44" s="1"/>
  <c r="AT8" i="44"/>
  <c r="AS8" i="44"/>
  <c r="AR8" i="44"/>
  <c r="AQ8" i="44"/>
  <c r="AP8" i="44"/>
  <c r="AO8" i="44"/>
  <c r="AN8" i="44"/>
  <c r="AM8" i="44"/>
  <c r="AL8" i="44"/>
  <c r="AK8" i="44"/>
  <c r="BB8" i="44" s="1"/>
  <c r="J119" i="44" s="1"/>
  <c r="CE7" i="44"/>
  <c r="CD7" i="44"/>
  <c r="CC7" i="44"/>
  <c r="CB7" i="44"/>
  <c r="CA7" i="44"/>
  <c r="BZ7" i="44"/>
  <c r="BY7" i="44"/>
  <c r="BX7" i="44"/>
  <c r="BW7" i="44"/>
  <c r="BV7" i="44"/>
  <c r="BT7" i="44"/>
  <c r="BS7" i="44"/>
  <c r="BR7" i="44"/>
  <c r="BQ7" i="44"/>
  <c r="BP7" i="44"/>
  <c r="BO7" i="44"/>
  <c r="BN7" i="44"/>
  <c r="BM7" i="44"/>
  <c r="BL7" i="44"/>
  <c r="BK7" i="44"/>
  <c r="BJ7" i="44"/>
  <c r="BC7" i="44"/>
  <c r="K118" i="44" s="1"/>
  <c r="BB7" i="44"/>
  <c r="J118" i="44" s="1"/>
  <c r="AZ7" i="44"/>
  <c r="BA7" i="44" s="1"/>
  <c r="AX7" i="44"/>
  <c r="AY7" i="44" s="1"/>
  <c r="AT7" i="44"/>
  <c r="AS7" i="44"/>
  <c r="AR7" i="44"/>
  <c r="AQ7" i="44"/>
  <c r="AP7" i="44"/>
  <c r="AO7" i="44"/>
  <c r="AN7" i="44"/>
  <c r="AM7" i="44"/>
  <c r="AL7" i="44"/>
  <c r="AK7" i="44"/>
  <c r="CE6" i="44"/>
  <c r="CD6" i="44"/>
  <c r="CC6" i="44"/>
  <c r="CB6" i="44"/>
  <c r="CA6" i="44"/>
  <c r="BZ6" i="44"/>
  <c r="BY6" i="44"/>
  <c r="BX6" i="44"/>
  <c r="BW6" i="44"/>
  <c r="BV6" i="44"/>
  <c r="BT6" i="44"/>
  <c r="BS6" i="44"/>
  <c r="BR6" i="44"/>
  <c r="BQ6" i="44"/>
  <c r="BP6" i="44"/>
  <c r="BO6" i="44"/>
  <c r="BN6" i="44"/>
  <c r="BM6" i="44"/>
  <c r="BL6" i="44"/>
  <c r="BK6" i="44"/>
  <c r="BJ6" i="44"/>
  <c r="BC6" i="44"/>
  <c r="K117" i="44" s="1"/>
  <c r="AZ6" i="44"/>
  <c r="BA6" i="44" s="1"/>
  <c r="AX6" i="44"/>
  <c r="AY6" i="44" s="1"/>
  <c r="AT6" i="44"/>
  <c r="AS6" i="44"/>
  <c r="AR6" i="44"/>
  <c r="AQ6" i="44"/>
  <c r="AP6" i="44"/>
  <c r="BB6" i="44" s="1"/>
  <c r="J117" i="44" s="1"/>
  <c r="AO6" i="44"/>
  <c r="AN6" i="44"/>
  <c r="AM6" i="44"/>
  <c r="AL6" i="44"/>
  <c r="AK6" i="44"/>
  <c r="CE5" i="44"/>
  <c r="CD5" i="44"/>
  <c r="CC5" i="44"/>
  <c r="CB5" i="44"/>
  <c r="CA5" i="44"/>
  <c r="BZ5" i="44"/>
  <c r="BY5" i="44"/>
  <c r="BX5" i="44"/>
  <c r="BW5" i="44"/>
  <c r="BV5" i="44"/>
  <c r="BT5" i="44"/>
  <c r="BS5" i="44"/>
  <c r="BR5" i="44"/>
  <c r="BQ5" i="44"/>
  <c r="BP5" i="44"/>
  <c r="BO5" i="44"/>
  <c r="BN5" i="44"/>
  <c r="BM5" i="44"/>
  <c r="BL5" i="44"/>
  <c r="BK5" i="44"/>
  <c r="BJ5" i="44"/>
  <c r="BC5" i="44"/>
  <c r="K116" i="44" s="1"/>
  <c r="AZ5" i="44"/>
  <c r="BA5" i="44" s="1"/>
  <c r="AX5" i="44"/>
  <c r="AY5" i="44" s="1"/>
  <c r="AT5" i="44"/>
  <c r="AS5" i="44"/>
  <c r="BB5" i="44" s="1"/>
  <c r="J116" i="44" s="1"/>
  <c r="AR5" i="44"/>
  <c r="AQ5" i="44"/>
  <c r="AP5" i="44"/>
  <c r="AO5" i="44"/>
  <c r="AN5" i="44"/>
  <c r="AM5" i="44"/>
  <c r="AL5" i="44"/>
  <c r="AK5" i="44"/>
  <c r="CE4" i="44"/>
  <c r="CD4" i="44"/>
  <c r="CC4" i="44"/>
  <c r="CB4" i="44"/>
  <c r="CA4" i="44"/>
  <c r="BZ4" i="44"/>
  <c r="BY4" i="44"/>
  <c r="BX4" i="44"/>
  <c r="BW4" i="44"/>
  <c r="BV4" i="44"/>
  <c r="BT4" i="44"/>
  <c r="BS4" i="44"/>
  <c r="BR4" i="44"/>
  <c r="BQ4" i="44"/>
  <c r="BP4" i="44"/>
  <c r="BO4" i="44"/>
  <c r="BN4" i="44"/>
  <c r="BM4" i="44"/>
  <c r="BL4" i="44"/>
  <c r="BK4" i="44"/>
  <c r="BJ4" i="44"/>
  <c r="BC4" i="44"/>
  <c r="K115" i="44" s="1"/>
  <c r="BA4" i="44"/>
  <c r="AZ4" i="44"/>
  <c r="H115" i="44" s="1"/>
  <c r="AY4" i="44"/>
  <c r="AX4" i="44"/>
  <c r="I115" i="44" s="1"/>
  <c r="AT4" i="44"/>
  <c r="AS4" i="44"/>
  <c r="AR4" i="44"/>
  <c r="AQ4" i="44"/>
  <c r="AP4" i="44"/>
  <c r="AO4" i="44"/>
  <c r="BB4" i="44" s="1"/>
  <c r="J115" i="44" s="1"/>
  <c r="AN4" i="44"/>
  <c r="AM4" i="44"/>
  <c r="AL4" i="44"/>
  <c r="AK4" i="44"/>
  <c r="CE3" i="44"/>
  <c r="CE32" i="44" s="1"/>
  <c r="CD3" i="44"/>
  <c r="CD32" i="44" s="1"/>
  <c r="CC3" i="44"/>
  <c r="CC32" i="44" s="1"/>
  <c r="CB3" i="44"/>
  <c r="CB32" i="44" s="1"/>
  <c r="CA3" i="44"/>
  <c r="CA32" i="44" s="1"/>
  <c r="BZ3" i="44"/>
  <c r="BZ32" i="44" s="1"/>
  <c r="BY3" i="44"/>
  <c r="BY31" i="44" s="1"/>
  <c r="BX3" i="44"/>
  <c r="BX31" i="44" s="1"/>
  <c r="BW3" i="44"/>
  <c r="BW31" i="44" s="1"/>
  <c r="BV3" i="44"/>
  <c r="BV35" i="44" s="1"/>
  <c r="R90" i="44" s="1"/>
  <c r="G78" i="44" s="1"/>
  <c r="BT3" i="44"/>
  <c r="BT33" i="44" s="1"/>
  <c r="BS3" i="44"/>
  <c r="BS33" i="44" s="1"/>
  <c r="BR3" i="44"/>
  <c r="BR33" i="44" s="1"/>
  <c r="BQ3" i="44"/>
  <c r="BQ33" i="44" s="1"/>
  <c r="BP3" i="44"/>
  <c r="BP33" i="44" s="1"/>
  <c r="BO3" i="44"/>
  <c r="BO33" i="44" s="1"/>
  <c r="BN3" i="44"/>
  <c r="BN32" i="44" s="1"/>
  <c r="BM3" i="44"/>
  <c r="BM32" i="44" s="1"/>
  <c r="BL3" i="44"/>
  <c r="BL32" i="44" s="1"/>
  <c r="BK3" i="44"/>
  <c r="BK32" i="44" s="1"/>
  <c r="BJ3" i="44"/>
  <c r="BJ32" i="44" s="1"/>
  <c r="BC3" i="44"/>
  <c r="K114" i="44" s="1"/>
  <c r="AZ3" i="44"/>
  <c r="BA3" i="44" s="1"/>
  <c r="AY3" i="44"/>
  <c r="AX3" i="44"/>
  <c r="I114" i="44" s="1"/>
  <c r="AT3" i="44"/>
  <c r="AS3" i="44"/>
  <c r="AR3" i="44"/>
  <c r="AQ3" i="44"/>
  <c r="AP3" i="44"/>
  <c r="AO3" i="44"/>
  <c r="BB3" i="44" s="1"/>
  <c r="J114" i="44" s="1"/>
  <c r="AN3" i="44"/>
  <c r="AM3" i="44"/>
  <c r="AL3" i="44"/>
  <c r="AK3" i="44"/>
  <c r="K141" i="43"/>
  <c r="H140" i="43"/>
  <c r="K138" i="43"/>
  <c r="H136" i="43"/>
  <c r="K134" i="43"/>
  <c r="I134" i="43"/>
  <c r="H132" i="43"/>
  <c r="I130" i="43"/>
  <c r="H124" i="43"/>
  <c r="H120" i="43"/>
  <c r="H116" i="43"/>
  <c r="B48" i="43"/>
  <c r="B47" i="43"/>
  <c r="B46" i="43"/>
  <c r="BW35" i="43"/>
  <c r="R91" i="43" s="1"/>
  <c r="H78" i="43" s="1"/>
  <c r="AH33" i="43"/>
  <c r="AG33" i="43"/>
  <c r="AF33" i="43"/>
  <c r="AE33" i="43"/>
  <c r="AD33" i="43"/>
  <c r="AC33" i="43"/>
  <c r="AB33" i="43"/>
  <c r="AA33" i="43"/>
  <c r="Z33" i="43"/>
  <c r="Y33" i="43"/>
  <c r="R33" i="43"/>
  <c r="Q33" i="43"/>
  <c r="P33" i="43"/>
  <c r="O33" i="43"/>
  <c r="N33" i="43"/>
  <c r="M33" i="43"/>
  <c r="L33" i="43"/>
  <c r="K33" i="43"/>
  <c r="J33" i="43"/>
  <c r="I33" i="43"/>
  <c r="H33" i="43"/>
  <c r="AH32" i="43"/>
  <c r="AG32" i="43"/>
  <c r="AF32" i="43"/>
  <c r="AE32" i="43"/>
  <c r="AD32" i="43"/>
  <c r="AC32" i="43"/>
  <c r="AB32" i="43"/>
  <c r="AA32" i="43"/>
  <c r="Z32" i="43"/>
  <c r="Y32" i="43"/>
  <c r="R32" i="43"/>
  <c r="Q32" i="43"/>
  <c r="P32" i="43"/>
  <c r="O32" i="43"/>
  <c r="N32" i="43"/>
  <c r="M32" i="43"/>
  <c r="L32" i="43"/>
  <c r="K32" i="43"/>
  <c r="J32" i="43"/>
  <c r="I32" i="43"/>
  <c r="H32" i="43"/>
  <c r="AH31" i="43"/>
  <c r="AG31" i="43"/>
  <c r="AF31" i="43"/>
  <c r="AE31" i="43"/>
  <c r="AD31" i="43"/>
  <c r="AC31" i="43"/>
  <c r="AB31" i="43"/>
  <c r="AA31" i="43"/>
  <c r="Z31" i="43"/>
  <c r="Y31" i="43"/>
  <c r="R31" i="43"/>
  <c r="Q31" i="43"/>
  <c r="P31" i="43"/>
  <c r="O31" i="43"/>
  <c r="N31" i="43"/>
  <c r="M31" i="43"/>
  <c r="L31" i="43"/>
  <c r="K31" i="43"/>
  <c r="J31" i="43"/>
  <c r="I31" i="43"/>
  <c r="H31" i="43"/>
  <c r="CE30" i="43"/>
  <c r="CD30" i="43"/>
  <c r="CC30" i="43"/>
  <c r="CB30" i="43"/>
  <c r="CA30" i="43"/>
  <c r="BZ30" i="43"/>
  <c r="BY30" i="43"/>
  <c r="BX30" i="43"/>
  <c r="BW30" i="43"/>
  <c r="BV30" i="43"/>
  <c r="BT30" i="43"/>
  <c r="BS30" i="43"/>
  <c r="BR30" i="43"/>
  <c r="BQ30" i="43"/>
  <c r="BP30" i="43"/>
  <c r="BO30" i="43"/>
  <c r="BN30" i="43"/>
  <c r="BM30" i="43"/>
  <c r="BL30" i="43"/>
  <c r="BK30" i="43"/>
  <c r="BJ30" i="43"/>
  <c r="BC30" i="43"/>
  <c r="AZ30" i="43"/>
  <c r="H141" i="43" s="1"/>
  <c r="AY30" i="43"/>
  <c r="AX30" i="43"/>
  <c r="I141" i="43" s="1"/>
  <c r="AT30" i="43"/>
  <c r="AS30" i="43"/>
  <c r="AR30" i="43"/>
  <c r="AQ30" i="43"/>
  <c r="AP30" i="43"/>
  <c r="AO30" i="43"/>
  <c r="BB30" i="43" s="1"/>
  <c r="J141" i="43" s="1"/>
  <c r="AN30" i="43"/>
  <c r="AM30" i="43"/>
  <c r="AL30" i="43"/>
  <c r="AK30" i="43"/>
  <c r="CE29" i="43"/>
  <c r="CD29" i="43"/>
  <c r="CC29" i="43"/>
  <c r="CB29" i="43"/>
  <c r="CA29" i="43"/>
  <c r="BZ29" i="43"/>
  <c r="BY29" i="43"/>
  <c r="BX29" i="43"/>
  <c r="BW29" i="43"/>
  <c r="BV29" i="43"/>
  <c r="BT29" i="43"/>
  <c r="BS29" i="43"/>
  <c r="BR29" i="43"/>
  <c r="BQ29" i="43"/>
  <c r="BP29" i="43"/>
  <c r="BO29" i="43"/>
  <c r="BN29" i="43"/>
  <c r="BM29" i="43"/>
  <c r="BL29" i="43"/>
  <c r="BK29" i="43"/>
  <c r="BJ29" i="43"/>
  <c r="BC29" i="43"/>
  <c r="K140" i="43" s="1"/>
  <c r="BA29" i="43"/>
  <c r="AZ29" i="43"/>
  <c r="AX29" i="43"/>
  <c r="AY29" i="43" s="1"/>
  <c r="AT29" i="43"/>
  <c r="AS29" i="43"/>
  <c r="AR29" i="43"/>
  <c r="AQ29" i="43"/>
  <c r="AP29" i="43"/>
  <c r="AO29" i="43"/>
  <c r="AN29" i="43"/>
  <c r="AM29" i="43"/>
  <c r="AL29" i="43"/>
  <c r="AK29" i="43"/>
  <c r="BB29" i="43" s="1"/>
  <c r="J140" i="43" s="1"/>
  <c r="CE28" i="43"/>
  <c r="CD28" i="43"/>
  <c r="CC28" i="43"/>
  <c r="CB28" i="43"/>
  <c r="CA28" i="43"/>
  <c r="BZ28" i="43"/>
  <c r="BY28" i="43"/>
  <c r="BX28" i="43"/>
  <c r="BW28" i="43"/>
  <c r="BW34" i="43" s="1"/>
  <c r="P91" i="43" s="1"/>
  <c r="H84" i="43" s="1"/>
  <c r="BV28" i="43"/>
  <c r="BT28" i="43"/>
  <c r="BS28" i="43"/>
  <c r="BR28" i="43"/>
  <c r="BQ28" i="43"/>
  <c r="BP28" i="43"/>
  <c r="BO28" i="43"/>
  <c r="BN28" i="43"/>
  <c r="BM28" i="43"/>
  <c r="BL28" i="43"/>
  <c r="BK28" i="43"/>
  <c r="BJ28" i="43"/>
  <c r="BC28" i="43"/>
  <c r="K139" i="43" s="1"/>
  <c r="AZ28" i="43"/>
  <c r="H139" i="43" s="1"/>
  <c r="AY28" i="43"/>
  <c r="AX28" i="43"/>
  <c r="I139" i="43" s="1"/>
  <c r="AT28" i="43"/>
  <c r="AS28" i="43"/>
  <c r="AR28" i="43"/>
  <c r="AQ28" i="43"/>
  <c r="AP28" i="43"/>
  <c r="BB28" i="43" s="1"/>
  <c r="J139" i="43" s="1"/>
  <c r="AO28" i="43"/>
  <c r="AN28" i="43"/>
  <c r="AM28" i="43"/>
  <c r="AL28" i="43"/>
  <c r="AK28" i="43"/>
  <c r="CE27" i="43"/>
  <c r="CD27" i="43"/>
  <c r="CC27" i="43"/>
  <c r="CB27" i="43"/>
  <c r="AE34" i="43" s="1"/>
  <c r="CA27" i="43"/>
  <c r="BZ27" i="43"/>
  <c r="BY27" i="43"/>
  <c r="BX27" i="43"/>
  <c r="BW27" i="43"/>
  <c r="BV27" i="43"/>
  <c r="BT27" i="43"/>
  <c r="BT37" i="43" s="1"/>
  <c r="W99" i="43" s="1"/>
  <c r="BS27" i="43"/>
  <c r="BR27" i="43"/>
  <c r="BQ27" i="43"/>
  <c r="BP27" i="43"/>
  <c r="BO27" i="43"/>
  <c r="BN27" i="43"/>
  <c r="BM27" i="43"/>
  <c r="BL27" i="43"/>
  <c r="BK27" i="43"/>
  <c r="I34" i="43" s="1"/>
  <c r="BJ27" i="43"/>
  <c r="BC27" i="43"/>
  <c r="BA27" i="43"/>
  <c r="AZ27" i="43"/>
  <c r="H138" i="43" s="1"/>
  <c r="AX27" i="43"/>
  <c r="I138" i="43" s="1"/>
  <c r="AT27" i="43"/>
  <c r="AS27" i="43"/>
  <c r="AR27" i="43"/>
  <c r="AQ27" i="43"/>
  <c r="AP27" i="43"/>
  <c r="AO27" i="43"/>
  <c r="BB27" i="43" s="1"/>
  <c r="J138" i="43" s="1"/>
  <c r="AN27" i="43"/>
  <c r="AM27" i="43"/>
  <c r="AL27" i="43"/>
  <c r="AK27" i="43"/>
  <c r="CE26" i="43"/>
  <c r="CD26" i="43"/>
  <c r="CC26" i="43"/>
  <c r="CB26" i="43"/>
  <c r="CA26" i="43"/>
  <c r="BZ26" i="43"/>
  <c r="BY26" i="43"/>
  <c r="BX26" i="43"/>
  <c r="BW26" i="43"/>
  <c r="BV26" i="43"/>
  <c r="BT26" i="43"/>
  <c r="BS26" i="43"/>
  <c r="BR26" i="43"/>
  <c r="BR37" i="43" s="1"/>
  <c r="W97" i="43" s="1"/>
  <c r="BQ26" i="43"/>
  <c r="BP26" i="43"/>
  <c r="BO26" i="43"/>
  <c r="BO37" i="43" s="1"/>
  <c r="W94" i="43" s="1"/>
  <c r="K81" i="43" s="1"/>
  <c r="BN26" i="43"/>
  <c r="BM26" i="43"/>
  <c r="BL26" i="43"/>
  <c r="BK26" i="43"/>
  <c r="BJ26" i="43"/>
  <c r="BC26" i="43"/>
  <c r="K137" i="43" s="1"/>
  <c r="BA26" i="43"/>
  <c r="AZ26" i="43"/>
  <c r="H137" i="43" s="1"/>
  <c r="AX26" i="43"/>
  <c r="AY26" i="43" s="1"/>
  <c r="AT26" i="43"/>
  <c r="AS26" i="43"/>
  <c r="AR26" i="43"/>
  <c r="AQ26" i="43"/>
  <c r="AP26" i="43"/>
  <c r="BB26" i="43" s="1"/>
  <c r="J137" i="43" s="1"/>
  <c r="AO26" i="43"/>
  <c r="AN26" i="43"/>
  <c r="AM26" i="43"/>
  <c r="AL26" i="43"/>
  <c r="AK26" i="43"/>
  <c r="CE25" i="43"/>
  <c r="CD25" i="43"/>
  <c r="CC25" i="43"/>
  <c r="CB25" i="43"/>
  <c r="CB37" i="43" s="1"/>
  <c r="V96" i="43" s="1"/>
  <c r="CA25" i="43"/>
  <c r="BZ25" i="43"/>
  <c r="BY25" i="43"/>
  <c r="BX25" i="43"/>
  <c r="AA34" i="43" s="1"/>
  <c r="BW25" i="43"/>
  <c r="BV25" i="43"/>
  <c r="BV34" i="43" s="1"/>
  <c r="P90" i="43" s="1"/>
  <c r="G84" i="43" s="1"/>
  <c r="BT25" i="43"/>
  <c r="BT34" i="43" s="1"/>
  <c r="Q99" i="43" s="1"/>
  <c r="BS25" i="43"/>
  <c r="BR25" i="43"/>
  <c r="BQ25" i="43"/>
  <c r="BP25" i="43"/>
  <c r="BO25" i="43"/>
  <c r="BN25" i="43"/>
  <c r="BM25" i="43"/>
  <c r="BL25" i="43"/>
  <c r="BK25" i="43"/>
  <c r="BK37" i="43" s="1"/>
  <c r="W90" i="43" s="1"/>
  <c r="G81" i="43" s="1"/>
  <c r="BJ25" i="43"/>
  <c r="BC25" i="43"/>
  <c r="K136" i="43" s="1"/>
  <c r="BA25" i="43"/>
  <c r="AZ25" i="43"/>
  <c r="AX25" i="43"/>
  <c r="AY25" i="43" s="1"/>
  <c r="AT25" i="43"/>
  <c r="AS25" i="43"/>
  <c r="AR25" i="43"/>
  <c r="AQ25" i="43"/>
  <c r="AP25" i="43"/>
  <c r="AO25" i="43"/>
  <c r="BB25" i="43" s="1"/>
  <c r="J136" i="43" s="1"/>
  <c r="AN25" i="43"/>
  <c r="AM25" i="43"/>
  <c r="AL25" i="43"/>
  <c r="AK25" i="43"/>
  <c r="CE24" i="43"/>
  <c r="AH34" i="43" s="1"/>
  <c r="CD24" i="43"/>
  <c r="AG34" i="43" s="1"/>
  <c r="CC24" i="43"/>
  <c r="AF34" i="43" s="1"/>
  <c r="CB24" i="43"/>
  <c r="CA24" i="43"/>
  <c r="CA34" i="43" s="1"/>
  <c r="P95" i="43" s="1"/>
  <c r="BZ24" i="43"/>
  <c r="BZ34" i="43" s="1"/>
  <c r="P94" i="43" s="1"/>
  <c r="K84" i="43" s="1"/>
  <c r="BY24" i="43"/>
  <c r="BY34" i="43" s="1"/>
  <c r="P93" i="43" s="1"/>
  <c r="J84" i="43" s="1"/>
  <c r="BX24" i="43"/>
  <c r="BX34" i="43" s="1"/>
  <c r="P92" i="43" s="1"/>
  <c r="I84" i="43" s="1"/>
  <c r="BW24" i="43"/>
  <c r="Z34" i="43" s="1"/>
  <c r="BV24" i="43"/>
  <c r="Y34" i="43" s="1"/>
  <c r="BT24" i="43"/>
  <c r="R34" i="43" s="1"/>
  <c r="BS24" i="43"/>
  <c r="BS37" i="43" s="1"/>
  <c r="W98" i="43" s="1"/>
  <c r="BR24" i="43"/>
  <c r="BR34" i="43" s="1"/>
  <c r="Q97" i="43" s="1"/>
  <c r="BQ24" i="43"/>
  <c r="BQ37" i="43" s="1"/>
  <c r="W96" i="43" s="1"/>
  <c r="BP24" i="43"/>
  <c r="BP37" i="43" s="1"/>
  <c r="W95" i="43" s="1"/>
  <c r="BO24" i="43"/>
  <c r="M34" i="43" s="1"/>
  <c r="BN24" i="43"/>
  <c r="L34" i="43" s="1"/>
  <c r="BM24" i="43"/>
  <c r="K34" i="43" s="1"/>
  <c r="BL24" i="43"/>
  <c r="J34" i="43" s="1"/>
  <c r="BK24" i="43"/>
  <c r="BJ24" i="43"/>
  <c r="BJ34" i="43" s="1"/>
  <c r="Q89" i="43" s="1"/>
  <c r="F83" i="43" s="1"/>
  <c r="BC24" i="43"/>
  <c r="K135" i="43" s="1"/>
  <c r="AZ24" i="43"/>
  <c r="H135" i="43" s="1"/>
  <c r="AX24" i="43"/>
  <c r="I135" i="43" s="1"/>
  <c r="AT24" i="43"/>
  <c r="AS24" i="43"/>
  <c r="AR24" i="43"/>
  <c r="AQ24" i="43"/>
  <c r="AP24" i="43"/>
  <c r="AO24" i="43"/>
  <c r="AN24" i="43"/>
  <c r="AM24" i="43"/>
  <c r="AL24" i="43"/>
  <c r="AK24" i="43"/>
  <c r="BB24" i="43" s="1"/>
  <c r="J135" i="43" s="1"/>
  <c r="CE23" i="43"/>
  <c r="CD23" i="43"/>
  <c r="CC23" i="43"/>
  <c r="CB23" i="43"/>
  <c r="CA23" i="43"/>
  <c r="BZ23" i="43"/>
  <c r="BY23" i="43"/>
  <c r="BX23" i="43"/>
  <c r="BW23" i="43"/>
  <c r="BV23" i="43"/>
  <c r="BT23" i="43"/>
  <c r="BS23" i="43"/>
  <c r="BR23" i="43"/>
  <c r="BQ23" i="43"/>
  <c r="BP23" i="43"/>
  <c r="BO23" i="43"/>
  <c r="BN23" i="43"/>
  <c r="BM23" i="43"/>
  <c r="BL23" i="43"/>
  <c r="BK23" i="43"/>
  <c r="BJ23" i="43"/>
  <c r="BC23" i="43"/>
  <c r="BB23" i="43"/>
  <c r="J134" i="43" s="1"/>
  <c r="AZ23" i="43"/>
  <c r="BA23" i="43" s="1"/>
  <c r="AY23" i="43"/>
  <c r="AX23" i="43"/>
  <c r="AT23" i="43"/>
  <c r="AS23" i="43"/>
  <c r="AR23" i="43"/>
  <c r="AQ23" i="43"/>
  <c r="AP23" i="43"/>
  <c r="AO23" i="43"/>
  <c r="AN23" i="43"/>
  <c r="AM23" i="43"/>
  <c r="AL23" i="43"/>
  <c r="AK23" i="43"/>
  <c r="CE22" i="43"/>
  <c r="CD22" i="43"/>
  <c r="CD36" i="43" s="1"/>
  <c r="T98" i="43" s="1"/>
  <c r="CC22" i="43"/>
  <c r="CB22" i="43"/>
  <c r="CA22" i="43"/>
  <c r="BZ22" i="43"/>
  <c r="BY22" i="43"/>
  <c r="BX22" i="43"/>
  <c r="BW22" i="43"/>
  <c r="BV22" i="43"/>
  <c r="BT22" i="43"/>
  <c r="BS22" i="43"/>
  <c r="BR22" i="43"/>
  <c r="BQ22" i="43"/>
  <c r="BP22" i="43"/>
  <c r="BO22" i="43"/>
  <c r="BN22" i="43"/>
  <c r="BM22" i="43"/>
  <c r="BM36" i="43" s="1"/>
  <c r="U92" i="43" s="1"/>
  <c r="I79" i="43" s="1"/>
  <c r="BL22" i="43"/>
  <c r="BK22" i="43"/>
  <c r="BJ22" i="43"/>
  <c r="BC22" i="43"/>
  <c r="K133" i="43" s="1"/>
  <c r="BA22" i="43"/>
  <c r="AZ22" i="43"/>
  <c r="H133" i="43" s="1"/>
  <c r="AX22" i="43"/>
  <c r="AY22" i="43" s="1"/>
  <c r="AT22" i="43"/>
  <c r="AS22" i="43"/>
  <c r="AR22" i="43"/>
  <c r="AQ22" i="43"/>
  <c r="AP22" i="43"/>
  <c r="AO22" i="43"/>
  <c r="AN22" i="43"/>
  <c r="BB22" i="43" s="1"/>
  <c r="J133" i="43" s="1"/>
  <c r="AM22" i="43"/>
  <c r="AL22" i="43"/>
  <c r="AK22" i="43"/>
  <c r="CE21" i="43"/>
  <c r="CD21" i="43"/>
  <c r="CC21" i="43"/>
  <c r="CB21" i="43"/>
  <c r="CA21" i="43"/>
  <c r="BZ21" i="43"/>
  <c r="BY21" i="43"/>
  <c r="BX21" i="43"/>
  <c r="BW21" i="43"/>
  <c r="BV21" i="43"/>
  <c r="BT21" i="43"/>
  <c r="BS21" i="43"/>
  <c r="BR21" i="43"/>
  <c r="BQ21" i="43"/>
  <c r="BP21" i="43"/>
  <c r="BO21" i="43"/>
  <c r="BN21" i="43"/>
  <c r="BM21" i="43"/>
  <c r="BL21" i="43"/>
  <c r="BK21" i="43"/>
  <c r="BJ21" i="43"/>
  <c r="BC21" i="43"/>
  <c r="K132" i="43" s="1"/>
  <c r="AZ21" i="43"/>
  <c r="BA21" i="43" s="1"/>
  <c r="AY21" i="43"/>
  <c r="AX21" i="43"/>
  <c r="I132" i="43" s="1"/>
  <c r="AT21" i="43"/>
  <c r="AS21" i="43"/>
  <c r="AR21" i="43"/>
  <c r="AQ21" i="43"/>
  <c r="BB21" i="43" s="1"/>
  <c r="J132" i="43" s="1"/>
  <c r="AP21" i="43"/>
  <c r="AO21" i="43"/>
  <c r="AN21" i="43"/>
  <c r="AM21" i="43"/>
  <c r="AL21" i="43"/>
  <c r="AK21" i="43"/>
  <c r="CE20" i="43"/>
  <c r="CD20" i="43"/>
  <c r="CC20" i="43"/>
  <c r="CB20" i="43"/>
  <c r="CA20" i="43"/>
  <c r="BZ20" i="43"/>
  <c r="BY20" i="43"/>
  <c r="BX20" i="43"/>
  <c r="BW20" i="43"/>
  <c r="BV20" i="43"/>
  <c r="BT20" i="43"/>
  <c r="BS20" i="43"/>
  <c r="BR20" i="43"/>
  <c r="BQ20" i="43"/>
  <c r="BP20" i="43"/>
  <c r="BO20" i="43"/>
  <c r="BN20" i="43"/>
  <c r="BM20" i="43"/>
  <c r="BL20" i="43"/>
  <c r="BK20" i="43"/>
  <c r="BJ20" i="43"/>
  <c r="BC20" i="43"/>
  <c r="K131" i="43" s="1"/>
  <c r="BA20" i="43"/>
  <c r="AZ20" i="43"/>
  <c r="H131" i="43" s="1"/>
  <c r="AY20" i="43"/>
  <c r="AX20" i="43"/>
  <c r="I131" i="43" s="1"/>
  <c r="AT20" i="43"/>
  <c r="AS20" i="43"/>
  <c r="AR20" i="43"/>
  <c r="AQ20" i="43"/>
  <c r="AP20" i="43"/>
  <c r="AO20" i="43"/>
  <c r="BB20" i="43" s="1"/>
  <c r="J131" i="43" s="1"/>
  <c r="AN20" i="43"/>
  <c r="AM20" i="43"/>
  <c r="AL20" i="43"/>
  <c r="AK20" i="43"/>
  <c r="CE19" i="43"/>
  <c r="CD19" i="43"/>
  <c r="CC19" i="43"/>
  <c r="CB19" i="43"/>
  <c r="CA19" i="43"/>
  <c r="BZ19" i="43"/>
  <c r="BY19" i="43"/>
  <c r="BX19" i="43"/>
  <c r="BW19" i="43"/>
  <c r="BV19" i="43"/>
  <c r="BT19" i="43"/>
  <c r="BS19" i="43"/>
  <c r="BR19" i="43"/>
  <c r="BQ19" i="43"/>
  <c r="BP19" i="43"/>
  <c r="BO19" i="43"/>
  <c r="BN19" i="43"/>
  <c r="BM19" i="43"/>
  <c r="BL19" i="43"/>
  <c r="BK19" i="43"/>
  <c r="BJ19" i="43"/>
  <c r="BC19" i="43"/>
  <c r="K130" i="43" s="1"/>
  <c r="AZ19" i="43"/>
  <c r="BA19" i="43" s="1"/>
  <c r="AY19" i="43"/>
  <c r="AX19" i="43"/>
  <c r="AT19" i="43"/>
  <c r="AS19" i="43"/>
  <c r="AR19" i="43"/>
  <c r="AQ19" i="43"/>
  <c r="AP19" i="43"/>
  <c r="BB19" i="43" s="1"/>
  <c r="J130" i="43" s="1"/>
  <c r="AO19" i="43"/>
  <c r="AN19" i="43"/>
  <c r="AM19" i="43"/>
  <c r="AL19" i="43"/>
  <c r="AK19" i="43"/>
  <c r="CE18" i="43"/>
  <c r="CD18" i="43"/>
  <c r="CC18" i="43"/>
  <c r="CB18" i="43"/>
  <c r="CA18" i="43"/>
  <c r="BZ18" i="43"/>
  <c r="BY18" i="43"/>
  <c r="BX18" i="43"/>
  <c r="BW18" i="43"/>
  <c r="BV18" i="43"/>
  <c r="BT18" i="43"/>
  <c r="BS18" i="43"/>
  <c r="BR18" i="43"/>
  <c r="BQ18" i="43"/>
  <c r="BP18" i="43"/>
  <c r="BO18" i="43"/>
  <c r="BN18" i="43"/>
  <c r="BM18" i="43"/>
  <c r="BL18" i="43"/>
  <c r="BK18" i="43"/>
  <c r="BJ18" i="43"/>
  <c r="BC18" i="43"/>
  <c r="K129" i="43" s="1"/>
  <c r="BA18" i="43"/>
  <c r="AZ18" i="43"/>
  <c r="H129" i="43" s="1"/>
  <c r="AX18" i="43"/>
  <c r="I129" i="43" s="1"/>
  <c r="AT18" i="43"/>
  <c r="AS18" i="43"/>
  <c r="AR18" i="43"/>
  <c r="AQ18" i="43"/>
  <c r="AP18" i="43"/>
  <c r="BB18" i="43" s="1"/>
  <c r="J129" i="43" s="1"/>
  <c r="AO18" i="43"/>
  <c r="AN18" i="43"/>
  <c r="AM18" i="43"/>
  <c r="AL18" i="43"/>
  <c r="AK18" i="43"/>
  <c r="CE17" i="43"/>
  <c r="CD17" i="43"/>
  <c r="CC17" i="43"/>
  <c r="CB17" i="43"/>
  <c r="CA17" i="43"/>
  <c r="BZ17" i="43"/>
  <c r="BY17" i="43"/>
  <c r="BX17" i="43"/>
  <c r="BW17" i="43"/>
  <c r="BV17" i="43"/>
  <c r="BT17" i="43"/>
  <c r="BS17" i="43"/>
  <c r="BR17" i="43"/>
  <c r="BQ17" i="43"/>
  <c r="BP17" i="43"/>
  <c r="BO17" i="43"/>
  <c r="BN17" i="43"/>
  <c r="BM17" i="43"/>
  <c r="BL17" i="43"/>
  <c r="BK17" i="43"/>
  <c r="BJ17" i="43"/>
  <c r="BC17" i="43"/>
  <c r="K128" i="43" s="1"/>
  <c r="AZ17" i="43"/>
  <c r="H128" i="43" s="1"/>
  <c r="AX17" i="43"/>
  <c r="AY17" i="43" s="1"/>
  <c r="AT17" i="43"/>
  <c r="AS17" i="43"/>
  <c r="AR17" i="43"/>
  <c r="AQ17" i="43"/>
  <c r="AP17" i="43"/>
  <c r="AO17" i="43"/>
  <c r="AN17" i="43"/>
  <c r="AM17" i="43"/>
  <c r="AL17" i="43"/>
  <c r="AK17" i="43"/>
  <c r="BB17" i="43" s="1"/>
  <c r="J128" i="43" s="1"/>
  <c r="CE16" i="43"/>
  <c r="CD16" i="43"/>
  <c r="CC16" i="43"/>
  <c r="CB16" i="43"/>
  <c r="CB34" i="43" s="1"/>
  <c r="P96" i="43" s="1"/>
  <c r="CA16" i="43"/>
  <c r="BZ16" i="43"/>
  <c r="BY16" i="43"/>
  <c r="BX16" i="43"/>
  <c r="BW16" i="43"/>
  <c r="BV16" i="43"/>
  <c r="BT16" i="43"/>
  <c r="BS16" i="43"/>
  <c r="BR16" i="43"/>
  <c r="BQ16" i="43"/>
  <c r="BP16" i="43"/>
  <c r="BO16" i="43"/>
  <c r="BN16" i="43"/>
  <c r="BM16" i="43"/>
  <c r="BL16" i="43"/>
  <c r="BK16" i="43"/>
  <c r="BK34" i="43" s="1"/>
  <c r="Q90" i="43" s="1"/>
  <c r="G83" i="43" s="1"/>
  <c r="BJ16" i="43"/>
  <c r="BC16" i="43"/>
  <c r="K127" i="43" s="1"/>
  <c r="AZ16" i="43"/>
  <c r="H127" i="43" s="1"/>
  <c r="AY16" i="43"/>
  <c r="AX16" i="43"/>
  <c r="I127" i="43" s="1"/>
  <c r="AT16" i="43"/>
  <c r="AS16" i="43"/>
  <c r="AR16" i="43"/>
  <c r="BB16" i="43" s="1"/>
  <c r="J127" i="43" s="1"/>
  <c r="AQ16" i="43"/>
  <c r="AP16" i="43"/>
  <c r="AO16" i="43"/>
  <c r="AN16" i="43"/>
  <c r="AM16" i="43"/>
  <c r="AL16" i="43"/>
  <c r="AK16" i="43"/>
  <c r="CE15" i="43"/>
  <c r="CD15" i="43"/>
  <c r="CC15" i="43"/>
  <c r="CB15" i="43"/>
  <c r="CA15" i="43"/>
  <c r="BZ15" i="43"/>
  <c r="BY15" i="43"/>
  <c r="BX15" i="43"/>
  <c r="BW15" i="43"/>
  <c r="BV15" i="43"/>
  <c r="BT15" i="43"/>
  <c r="BS15" i="43"/>
  <c r="BR15" i="43"/>
  <c r="BQ15" i="43"/>
  <c r="BP15" i="43"/>
  <c r="N34" i="43" s="1"/>
  <c r="BO15" i="43"/>
  <c r="BN15" i="43"/>
  <c r="BM15" i="43"/>
  <c r="BL15" i="43"/>
  <c r="BK15" i="43"/>
  <c r="BJ15" i="43"/>
  <c r="BC15" i="43"/>
  <c r="K126" i="43" s="1"/>
  <c r="AZ15" i="43"/>
  <c r="H126" i="43" s="1"/>
  <c r="AX15" i="43"/>
  <c r="I126" i="43" s="1"/>
  <c r="AT15" i="43"/>
  <c r="AS15" i="43"/>
  <c r="AR15" i="43"/>
  <c r="AQ15" i="43"/>
  <c r="AP15" i="43"/>
  <c r="AO15" i="43"/>
  <c r="BB15" i="43" s="1"/>
  <c r="J126" i="43" s="1"/>
  <c r="AN15" i="43"/>
  <c r="AM15" i="43"/>
  <c r="AL15" i="43"/>
  <c r="AK15" i="43"/>
  <c r="CE14" i="43"/>
  <c r="CD14" i="43"/>
  <c r="CC14" i="43"/>
  <c r="CB14" i="43"/>
  <c r="CA14" i="43"/>
  <c r="BZ14" i="43"/>
  <c r="BY14" i="43"/>
  <c r="BX14" i="43"/>
  <c r="BW14" i="43"/>
  <c r="BV14" i="43"/>
  <c r="BV33" i="43" s="1"/>
  <c r="BT14" i="43"/>
  <c r="BS14" i="43"/>
  <c r="BR14" i="43"/>
  <c r="BQ14" i="43"/>
  <c r="BP14" i="43"/>
  <c r="BO14" i="43"/>
  <c r="BN14" i="43"/>
  <c r="BM14" i="43"/>
  <c r="BL14" i="43"/>
  <c r="BK14" i="43"/>
  <c r="BJ14" i="43"/>
  <c r="BC14" i="43"/>
  <c r="K125" i="43" s="1"/>
  <c r="AZ14" i="43"/>
  <c r="H125" i="43" s="1"/>
  <c r="AY14" i="43"/>
  <c r="AX14" i="43"/>
  <c r="I125" i="43" s="1"/>
  <c r="AT14" i="43"/>
  <c r="AS14" i="43"/>
  <c r="AR14" i="43"/>
  <c r="AQ14" i="43"/>
  <c r="AP14" i="43"/>
  <c r="AO14" i="43"/>
  <c r="BB14" i="43" s="1"/>
  <c r="J125" i="43" s="1"/>
  <c r="AN14" i="43"/>
  <c r="AM14" i="43"/>
  <c r="AL14" i="43"/>
  <c r="AK14" i="43"/>
  <c r="CE13" i="43"/>
  <c r="CD13" i="43"/>
  <c r="CC13" i="43"/>
  <c r="CB13" i="43"/>
  <c r="CA13" i="43"/>
  <c r="BZ13" i="43"/>
  <c r="BY13" i="43"/>
  <c r="BX13" i="43"/>
  <c r="BW13" i="43"/>
  <c r="BV13" i="43"/>
  <c r="BT13" i="43"/>
  <c r="BS13" i="43"/>
  <c r="BR13" i="43"/>
  <c r="BQ13" i="43"/>
  <c r="BP13" i="43"/>
  <c r="BO13" i="43"/>
  <c r="BN13" i="43"/>
  <c r="BM13" i="43"/>
  <c r="BL13" i="43"/>
  <c r="BK13" i="43"/>
  <c r="BJ13" i="43"/>
  <c r="BC13" i="43"/>
  <c r="K124" i="43" s="1"/>
  <c r="BA13" i="43"/>
  <c r="AZ13" i="43"/>
  <c r="AX13" i="43"/>
  <c r="AY13" i="43" s="1"/>
  <c r="AT13" i="43"/>
  <c r="BB13" i="43" s="1"/>
  <c r="J124" i="43" s="1"/>
  <c r="AS13" i="43"/>
  <c r="AR13" i="43"/>
  <c r="AQ13" i="43"/>
  <c r="AP13" i="43"/>
  <c r="AO13" i="43"/>
  <c r="AN13" i="43"/>
  <c r="AM13" i="43"/>
  <c r="AL13" i="43"/>
  <c r="AK13" i="43"/>
  <c r="CE12" i="43"/>
  <c r="CD12" i="43"/>
  <c r="CC12" i="43"/>
  <c r="CB12" i="43"/>
  <c r="CA12" i="43"/>
  <c r="BZ12" i="43"/>
  <c r="BY12" i="43"/>
  <c r="BX12" i="43"/>
  <c r="BW12" i="43"/>
  <c r="BV12" i="43"/>
  <c r="BT12" i="43"/>
  <c r="BS12" i="43"/>
  <c r="BR12" i="43"/>
  <c r="BQ12" i="43"/>
  <c r="BP12" i="43"/>
  <c r="BO12" i="43"/>
  <c r="BO32" i="43" s="1"/>
  <c r="BN12" i="43"/>
  <c r="BM12" i="43"/>
  <c r="BL12" i="43"/>
  <c r="BK12" i="43"/>
  <c r="BJ12" i="43"/>
  <c r="BC12" i="43"/>
  <c r="K123" i="43" s="1"/>
  <c r="AZ12" i="43"/>
  <c r="H123" i="43" s="1"/>
  <c r="AY12" i="43"/>
  <c r="AX12" i="43"/>
  <c r="I123" i="43" s="1"/>
  <c r="AT12" i="43"/>
  <c r="AS12" i="43"/>
  <c r="AR12" i="43"/>
  <c r="AQ12" i="43"/>
  <c r="AP12" i="43"/>
  <c r="BB12" i="43" s="1"/>
  <c r="J123" i="43" s="1"/>
  <c r="AO12" i="43"/>
  <c r="AN12" i="43"/>
  <c r="AM12" i="43"/>
  <c r="AL12" i="43"/>
  <c r="AK12" i="43"/>
  <c r="CE11" i="43"/>
  <c r="CD11" i="43"/>
  <c r="CC11" i="43"/>
  <c r="CB11" i="43"/>
  <c r="CA11" i="43"/>
  <c r="BZ11" i="43"/>
  <c r="BY11" i="43"/>
  <c r="BX11" i="43"/>
  <c r="BW11" i="43"/>
  <c r="BV11" i="43"/>
  <c r="BT11" i="43"/>
  <c r="BS11" i="43"/>
  <c r="BR11" i="43"/>
  <c r="BQ11" i="43"/>
  <c r="BP11" i="43"/>
  <c r="BO11" i="43"/>
  <c r="BN11" i="43"/>
  <c r="BM11" i="43"/>
  <c r="BL11" i="43"/>
  <c r="BK11" i="43"/>
  <c r="BJ11" i="43"/>
  <c r="BC11" i="43"/>
  <c r="K122" i="43" s="1"/>
  <c r="BA11" i="43"/>
  <c r="AZ11" i="43"/>
  <c r="H122" i="43" s="1"/>
  <c r="AX11" i="43"/>
  <c r="I122" i="43" s="1"/>
  <c r="AT11" i="43"/>
  <c r="AS11" i="43"/>
  <c r="AR11" i="43"/>
  <c r="AQ11" i="43"/>
  <c r="AP11" i="43"/>
  <c r="AO11" i="43"/>
  <c r="AN11" i="43"/>
  <c r="AM11" i="43"/>
  <c r="AL11" i="43"/>
  <c r="AK11" i="43"/>
  <c r="BB11" i="43" s="1"/>
  <c r="J122" i="43" s="1"/>
  <c r="CE10" i="43"/>
  <c r="CD10" i="43"/>
  <c r="CC10" i="43"/>
  <c r="CB10" i="43"/>
  <c r="CA10" i="43"/>
  <c r="BZ10" i="43"/>
  <c r="BZ31" i="43" s="1"/>
  <c r="BY10" i="43"/>
  <c r="BX10" i="43"/>
  <c r="BW10" i="43"/>
  <c r="BV10" i="43"/>
  <c r="BT10" i="43"/>
  <c r="BS10" i="43"/>
  <c r="BR10" i="43"/>
  <c r="BQ10" i="43"/>
  <c r="BP10" i="43"/>
  <c r="BO10" i="43"/>
  <c r="BN10" i="43"/>
  <c r="BM10" i="43"/>
  <c r="BL10" i="43"/>
  <c r="BK10" i="43"/>
  <c r="BJ10" i="43"/>
  <c r="BC10" i="43"/>
  <c r="K121" i="43" s="1"/>
  <c r="BA10" i="43"/>
  <c r="AZ10" i="43"/>
  <c r="H121" i="43" s="1"/>
  <c r="AX10" i="43"/>
  <c r="AY10" i="43" s="1"/>
  <c r="AT10" i="43"/>
  <c r="AS10" i="43"/>
  <c r="AR10" i="43"/>
  <c r="AQ10" i="43"/>
  <c r="AP10" i="43"/>
  <c r="BB10" i="43" s="1"/>
  <c r="J121" i="43" s="1"/>
  <c r="AO10" i="43"/>
  <c r="AN10" i="43"/>
  <c r="AM10" i="43"/>
  <c r="AL10" i="43"/>
  <c r="AK10" i="43"/>
  <c r="CE9" i="43"/>
  <c r="CE36" i="43" s="1"/>
  <c r="T99" i="43" s="1"/>
  <c r="CD9" i="43"/>
  <c r="CC9" i="43"/>
  <c r="CC36" i="43" s="1"/>
  <c r="T97" i="43" s="1"/>
  <c r="CB9" i="43"/>
  <c r="CB36" i="43" s="1"/>
  <c r="T96" i="43" s="1"/>
  <c r="CA9" i="43"/>
  <c r="CA36" i="43" s="1"/>
  <c r="T95" i="43" s="1"/>
  <c r="BZ9" i="43"/>
  <c r="BZ36" i="43" s="1"/>
  <c r="T94" i="43" s="1"/>
  <c r="K80" i="43" s="1"/>
  <c r="BY9" i="43"/>
  <c r="BY36" i="43" s="1"/>
  <c r="T93" i="43" s="1"/>
  <c r="J80" i="43" s="1"/>
  <c r="BX9" i="43"/>
  <c r="BX36" i="43" s="1"/>
  <c r="T92" i="43" s="1"/>
  <c r="I80" i="43" s="1"/>
  <c r="BW9" i="43"/>
  <c r="BW36" i="43" s="1"/>
  <c r="T91" i="43" s="1"/>
  <c r="H80" i="43" s="1"/>
  <c r="BV9" i="43"/>
  <c r="BV36" i="43" s="1"/>
  <c r="T90" i="43" s="1"/>
  <c r="G80" i="43" s="1"/>
  <c r="BT9" i="43"/>
  <c r="BT36" i="43" s="1"/>
  <c r="U99" i="43" s="1"/>
  <c r="BS9" i="43"/>
  <c r="BS36" i="43" s="1"/>
  <c r="U98" i="43" s="1"/>
  <c r="BR9" i="43"/>
  <c r="BR36" i="43" s="1"/>
  <c r="U97" i="43" s="1"/>
  <c r="BQ9" i="43"/>
  <c r="BQ36" i="43" s="1"/>
  <c r="U96" i="43" s="1"/>
  <c r="BP9" i="43"/>
  <c r="BP36" i="43" s="1"/>
  <c r="U95" i="43" s="1"/>
  <c r="BO9" i="43"/>
  <c r="BO36" i="43" s="1"/>
  <c r="U94" i="43" s="1"/>
  <c r="K79" i="43" s="1"/>
  <c r="BN9" i="43"/>
  <c r="BN36" i="43" s="1"/>
  <c r="U93" i="43" s="1"/>
  <c r="J79" i="43" s="1"/>
  <c r="BM9" i="43"/>
  <c r="BL9" i="43"/>
  <c r="BL36" i="43" s="1"/>
  <c r="U91" i="43" s="1"/>
  <c r="H79" i="43" s="1"/>
  <c r="BK9" i="43"/>
  <c r="BK36" i="43" s="1"/>
  <c r="U90" i="43" s="1"/>
  <c r="G79" i="43" s="1"/>
  <c r="BJ9" i="43"/>
  <c r="BJ36" i="43" s="1"/>
  <c r="U89" i="43" s="1"/>
  <c r="F79" i="43" s="1"/>
  <c r="BC9" i="43"/>
  <c r="K120" i="43" s="1"/>
  <c r="BA9" i="43"/>
  <c r="AZ9" i="43"/>
  <c r="AX9" i="43"/>
  <c r="AY9" i="43" s="1"/>
  <c r="AT9" i="43"/>
  <c r="AS9" i="43"/>
  <c r="AR9" i="43"/>
  <c r="AQ9" i="43"/>
  <c r="AP9" i="43"/>
  <c r="AO9" i="43"/>
  <c r="BB9" i="43" s="1"/>
  <c r="J120" i="43" s="1"/>
  <c r="AN9" i="43"/>
  <c r="AM9" i="43"/>
  <c r="AL9" i="43"/>
  <c r="AK9" i="43"/>
  <c r="CE8" i="43"/>
  <c r="CD8" i="43"/>
  <c r="CC8" i="43"/>
  <c r="CB8" i="43"/>
  <c r="CA8" i="43"/>
  <c r="BZ8" i="43"/>
  <c r="BY8" i="43"/>
  <c r="BX8" i="43"/>
  <c r="BW8" i="43"/>
  <c r="BV8" i="43"/>
  <c r="BT8" i="43"/>
  <c r="BS8" i="43"/>
  <c r="BR8" i="43"/>
  <c r="BQ8" i="43"/>
  <c r="BP8" i="43"/>
  <c r="BO8" i="43"/>
  <c r="BN8" i="43"/>
  <c r="BM8" i="43"/>
  <c r="BL8" i="43"/>
  <c r="BK8" i="43"/>
  <c r="BJ8" i="43"/>
  <c r="BC8" i="43"/>
  <c r="K119" i="43" s="1"/>
  <c r="AZ8" i="43"/>
  <c r="H119" i="43" s="1"/>
  <c r="AX8" i="43"/>
  <c r="I119" i="43" s="1"/>
  <c r="AT8" i="43"/>
  <c r="AS8" i="43"/>
  <c r="AR8" i="43"/>
  <c r="AQ8" i="43"/>
  <c r="AP8" i="43"/>
  <c r="AO8" i="43"/>
  <c r="AN8" i="43"/>
  <c r="AM8" i="43"/>
  <c r="AL8" i="43"/>
  <c r="AK8" i="43"/>
  <c r="BB8" i="43" s="1"/>
  <c r="J119" i="43" s="1"/>
  <c r="CE7" i="43"/>
  <c r="CD7" i="43"/>
  <c r="CC7" i="43"/>
  <c r="CB7" i="43"/>
  <c r="CA7" i="43"/>
  <c r="BZ7" i="43"/>
  <c r="BY7" i="43"/>
  <c r="BX7" i="43"/>
  <c r="BW7" i="43"/>
  <c r="BV7" i="43"/>
  <c r="BT7" i="43"/>
  <c r="BS7" i="43"/>
  <c r="BR7" i="43"/>
  <c r="BQ7" i="43"/>
  <c r="BP7" i="43"/>
  <c r="BO7" i="43"/>
  <c r="BN7" i="43"/>
  <c r="BM7" i="43"/>
  <c r="BL7" i="43"/>
  <c r="BK7" i="43"/>
  <c r="BJ7" i="43"/>
  <c r="BC7" i="43"/>
  <c r="K118" i="43" s="1"/>
  <c r="BB7" i="43"/>
  <c r="J118" i="43" s="1"/>
  <c r="AZ7" i="43"/>
  <c r="BA7" i="43" s="1"/>
  <c r="AY7" i="43"/>
  <c r="AX7" i="43"/>
  <c r="I118" i="43" s="1"/>
  <c r="AT7" i="43"/>
  <c r="AS7" i="43"/>
  <c r="AR7" i="43"/>
  <c r="AQ7" i="43"/>
  <c r="AP7" i="43"/>
  <c r="AO7" i="43"/>
  <c r="AN7" i="43"/>
  <c r="AM7" i="43"/>
  <c r="AL7" i="43"/>
  <c r="AK7" i="43"/>
  <c r="CE6" i="43"/>
  <c r="CD6" i="43"/>
  <c r="CC6" i="43"/>
  <c r="CB6" i="43"/>
  <c r="CA6" i="43"/>
  <c r="BZ6" i="43"/>
  <c r="BY6" i="43"/>
  <c r="BX6" i="43"/>
  <c r="BW6" i="43"/>
  <c r="BV6" i="43"/>
  <c r="BT6" i="43"/>
  <c r="BS6" i="43"/>
  <c r="BR6" i="43"/>
  <c r="BQ6" i="43"/>
  <c r="BP6" i="43"/>
  <c r="BO6" i="43"/>
  <c r="BN6" i="43"/>
  <c r="BM6" i="43"/>
  <c r="BL6" i="43"/>
  <c r="BK6" i="43"/>
  <c r="BJ6" i="43"/>
  <c r="BC6" i="43"/>
  <c r="K117" i="43" s="1"/>
  <c r="BA6" i="43"/>
  <c r="AZ6" i="43"/>
  <c r="H117" i="43" s="1"/>
  <c r="AX6" i="43"/>
  <c r="AY6" i="43" s="1"/>
  <c r="AT6" i="43"/>
  <c r="AS6" i="43"/>
  <c r="AR6" i="43"/>
  <c r="AQ6" i="43"/>
  <c r="AP6" i="43"/>
  <c r="AO6" i="43"/>
  <c r="AN6" i="43"/>
  <c r="BB6" i="43" s="1"/>
  <c r="J117" i="43" s="1"/>
  <c r="AM6" i="43"/>
  <c r="AL6" i="43"/>
  <c r="AK6" i="43"/>
  <c r="CE5" i="43"/>
  <c r="CD5" i="43"/>
  <c r="CC5" i="43"/>
  <c r="CB5" i="43"/>
  <c r="CA5" i="43"/>
  <c r="BZ5" i="43"/>
  <c r="BY5" i="43"/>
  <c r="BX5" i="43"/>
  <c r="BW5" i="43"/>
  <c r="BV5" i="43"/>
  <c r="BT5" i="43"/>
  <c r="BS5" i="43"/>
  <c r="BR5" i="43"/>
  <c r="BQ5" i="43"/>
  <c r="BP5" i="43"/>
  <c r="BO5" i="43"/>
  <c r="BN5" i="43"/>
  <c r="BM5" i="43"/>
  <c r="BL5" i="43"/>
  <c r="BK5" i="43"/>
  <c r="BJ5" i="43"/>
  <c r="BC5" i="43"/>
  <c r="K116" i="43" s="1"/>
  <c r="AZ5" i="43"/>
  <c r="BA5" i="43" s="1"/>
  <c r="AY5" i="43"/>
  <c r="AX5" i="43"/>
  <c r="I116" i="43" s="1"/>
  <c r="AT5" i="43"/>
  <c r="AS5" i="43"/>
  <c r="AR5" i="43"/>
  <c r="AQ5" i="43"/>
  <c r="BB5" i="43" s="1"/>
  <c r="J116" i="43" s="1"/>
  <c r="AP5" i="43"/>
  <c r="AO5" i="43"/>
  <c r="AN5" i="43"/>
  <c r="AM5" i="43"/>
  <c r="AL5" i="43"/>
  <c r="AK5" i="43"/>
  <c r="CE4" i="43"/>
  <c r="CD4" i="43"/>
  <c r="CC4" i="43"/>
  <c r="CB4" i="43"/>
  <c r="CA4" i="43"/>
  <c r="BZ4" i="43"/>
  <c r="BY4" i="43"/>
  <c r="BX4" i="43"/>
  <c r="BW4" i="43"/>
  <c r="BV4" i="43"/>
  <c r="BT4" i="43"/>
  <c r="BS4" i="43"/>
  <c r="BR4" i="43"/>
  <c r="BQ4" i="43"/>
  <c r="BP4" i="43"/>
  <c r="BO4" i="43"/>
  <c r="BN4" i="43"/>
  <c r="BM4" i="43"/>
  <c r="BL4" i="43"/>
  <c r="BK4" i="43"/>
  <c r="BJ4" i="43"/>
  <c r="BC4" i="43"/>
  <c r="K115" i="43" s="1"/>
  <c r="BA4" i="43"/>
  <c r="AZ4" i="43"/>
  <c r="H115" i="43" s="1"/>
  <c r="AY4" i="43"/>
  <c r="AX4" i="43"/>
  <c r="I115" i="43" s="1"/>
  <c r="AT4" i="43"/>
  <c r="AS4" i="43"/>
  <c r="AR4" i="43"/>
  <c r="AQ4" i="43"/>
  <c r="AP4" i="43"/>
  <c r="AO4" i="43"/>
  <c r="BB4" i="43" s="1"/>
  <c r="J115" i="43" s="1"/>
  <c r="AN4" i="43"/>
  <c r="AM4" i="43"/>
  <c r="AL4" i="43"/>
  <c r="AK4" i="43"/>
  <c r="CE3" i="43"/>
  <c r="CE32" i="43" s="1"/>
  <c r="CD3" i="43"/>
  <c r="CD32" i="43" s="1"/>
  <c r="CC3" i="43"/>
  <c r="CC32" i="43" s="1"/>
  <c r="CB3" i="43"/>
  <c r="CB32" i="43" s="1"/>
  <c r="CA3" i="43"/>
  <c r="CA32" i="43" s="1"/>
  <c r="BZ3" i="43"/>
  <c r="BZ32" i="43" s="1"/>
  <c r="BY3" i="43"/>
  <c r="BY31" i="43" s="1"/>
  <c r="BX3" i="43"/>
  <c r="BX31" i="43" s="1"/>
  <c r="BW3" i="43"/>
  <c r="BW31" i="43" s="1"/>
  <c r="BV3" i="43"/>
  <c r="BV35" i="43" s="1"/>
  <c r="R90" i="43" s="1"/>
  <c r="G78" i="43" s="1"/>
  <c r="BT3" i="43"/>
  <c r="BT33" i="43" s="1"/>
  <c r="BS3" i="43"/>
  <c r="BS33" i="43" s="1"/>
  <c r="BR3" i="43"/>
  <c r="BR33" i="43" s="1"/>
  <c r="BQ3" i="43"/>
  <c r="BQ33" i="43" s="1"/>
  <c r="BP3" i="43"/>
  <c r="BP33" i="43" s="1"/>
  <c r="BO3" i="43"/>
  <c r="BO33" i="43" s="1"/>
  <c r="BN3" i="43"/>
  <c r="BN32" i="43" s="1"/>
  <c r="BM3" i="43"/>
  <c r="BM32" i="43" s="1"/>
  <c r="BL3" i="43"/>
  <c r="BL32" i="43" s="1"/>
  <c r="BK3" i="43"/>
  <c r="BK32" i="43" s="1"/>
  <c r="BJ3" i="43"/>
  <c r="BJ32" i="43" s="1"/>
  <c r="BC3" i="43"/>
  <c r="K114" i="43" s="1"/>
  <c r="AZ3" i="43"/>
  <c r="BA3" i="43" s="1"/>
  <c r="AY3" i="43"/>
  <c r="AX3" i="43"/>
  <c r="I114" i="43" s="1"/>
  <c r="AT3" i="43"/>
  <c r="AS3" i="43"/>
  <c r="BB3" i="43" s="1"/>
  <c r="J114" i="43" s="1"/>
  <c r="AR3" i="43"/>
  <c r="AQ3" i="43"/>
  <c r="AP3" i="43"/>
  <c r="AO3" i="43"/>
  <c r="AN3" i="43"/>
  <c r="AM3" i="43"/>
  <c r="AL3" i="43"/>
  <c r="AK3" i="43"/>
  <c r="I140" i="42"/>
  <c r="H140" i="42"/>
  <c r="I136" i="42"/>
  <c r="H136" i="42"/>
  <c r="I132" i="42"/>
  <c r="H132" i="42"/>
  <c r="I128" i="42"/>
  <c r="I124" i="42"/>
  <c r="H124" i="42"/>
  <c r="I120" i="42"/>
  <c r="H120" i="42"/>
  <c r="I116" i="42"/>
  <c r="H116" i="42"/>
  <c r="B48" i="42"/>
  <c r="B47" i="42"/>
  <c r="B46" i="42"/>
  <c r="BW35" i="42"/>
  <c r="R91" i="42" s="1"/>
  <c r="H78" i="42" s="1"/>
  <c r="BK34" i="42"/>
  <c r="Q90" i="42" s="1"/>
  <c r="G83" i="42" s="1"/>
  <c r="BV33" i="42"/>
  <c r="AH33" i="42"/>
  <c r="AG33" i="42"/>
  <c r="AF33" i="42"/>
  <c r="AE33" i="42"/>
  <c r="AD33" i="42"/>
  <c r="AC33" i="42"/>
  <c r="AB33" i="42"/>
  <c r="AA33" i="42"/>
  <c r="Z33" i="42"/>
  <c r="Y33" i="42"/>
  <c r="R33" i="42"/>
  <c r="Q33" i="42"/>
  <c r="P33" i="42"/>
  <c r="O33" i="42"/>
  <c r="N33" i="42"/>
  <c r="M33" i="42"/>
  <c r="L33" i="42"/>
  <c r="K33" i="42"/>
  <c r="J33" i="42"/>
  <c r="I33" i="42"/>
  <c r="H33" i="42"/>
  <c r="AH32" i="42"/>
  <c r="AG32" i="42"/>
  <c r="AF32" i="42"/>
  <c r="AE32" i="42"/>
  <c r="AD32" i="42"/>
  <c r="AC32" i="42"/>
  <c r="AB32" i="42"/>
  <c r="AA32" i="42"/>
  <c r="Z32" i="42"/>
  <c r="Y32" i="42"/>
  <c r="R32" i="42"/>
  <c r="Q32" i="42"/>
  <c r="P32" i="42"/>
  <c r="O32" i="42"/>
  <c r="N32" i="42"/>
  <c r="M32" i="42"/>
  <c r="L32" i="42"/>
  <c r="K32" i="42"/>
  <c r="J32" i="42"/>
  <c r="I32" i="42"/>
  <c r="H32" i="42"/>
  <c r="AH31" i="42"/>
  <c r="AG31" i="42"/>
  <c r="AF31" i="42"/>
  <c r="AE31" i="42"/>
  <c r="AD31" i="42"/>
  <c r="AC31" i="42"/>
  <c r="AB31" i="42"/>
  <c r="AA31" i="42"/>
  <c r="Z31" i="42"/>
  <c r="Y31" i="42"/>
  <c r="R31" i="42"/>
  <c r="Q31" i="42"/>
  <c r="P31" i="42"/>
  <c r="O31" i="42"/>
  <c r="N31" i="42"/>
  <c r="M31" i="42"/>
  <c r="L31" i="42"/>
  <c r="K31" i="42"/>
  <c r="J31" i="42"/>
  <c r="I31" i="42"/>
  <c r="H31" i="42"/>
  <c r="CE30" i="42"/>
  <c r="CD30" i="42"/>
  <c r="CC30" i="42"/>
  <c r="CB30" i="42"/>
  <c r="CA30" i="42"/>
  <c r="BZ30" i="42"/>
  <c r="BY30" i="42"/>
  <c r="BX30" i="42"/>
  <c r="BW30" i="42"/>
  <c r="BV30" i="42"/>
  <c r="BT30" i="42"/>
  <c r="BS30" i="42"/>
  <c r="BR30" i="42"/>
  <c r="BQ30" i="42"/>
  <c r="BP30" i="42"/>
  <c r="BO30" i="42"/>
  <c r="BN30" i="42"/>
  <c r="BM30" i="42"/>
  <c r="BL30" i="42"/>
  <c r="BK30" i="42"/>
  <c r="BJ30" i="42"/>
  <c r="BC30" i="42"/>
  <c r="K141" i="42" s="1"/>
  <c r="AZ30" i="42"/>
  <c r="H141" i="42" s="1"/>
  <c r="AY30" i="42"/>
  <c r="AX30" i="42"/>
  <c r="I141" i="42" s="1"/>
  <c r="AT30" i="42"/>
  <c r="AS30" i="42"/>
  <c r="AR30" i="42"/>
  <c r="AQ30" i="42"/>
  <c r="AP30" i="42"/>
  <c r="AO30" i="42"/>
  <c r="AN30" i="42"/>
  <c r="AM30" i="42"/>
  <c r="AL30" i="42"/>
  <c r="AK30" i="42"/>
  <c r="BB30" i="42" s="1"/>
  <c r="J141" i="42" s="1"/>
  <c r="CE29" i="42"/>
  <c r="CD29" i="42"/>
  <c r="CC29" i="42"/>
  <c r="CB29" i="42"/>
  <c r="CA29" i="42"/>
  <c r="BZ29" i="42"/>
  <c r="BY29" i="42"/>
  <c r="BX29" i="42"/>
  <c r="BW29" i="42"/>
  <c r="BV29" i="42"/>
  <c r="BT29" i="42"/>
  <c r="BS29" i="42"/>
  <c r="BR29" i="42"/>
  <c r="BQ29" i="42"/>
  <c r="BP29" i="42"/>
  <c r="BO29" i="42"/>
  <c r="BN29" i="42"/>
  <c r="BM29" i="42"/>
  <c r="BL29" i="42"/>
  <c r="BK29" i="42"/>
  <c r="BJ29" i="42"/>
  <c r="BC29" i="42"/>
  <c r="K140" i="42" s="1"/>
  <c r="AZ29" i="42"/>
  <c r="BA29" i="42" s="1"/>
  <c r="AX29" i="42"/>
  <c r="AY29" i="42" s="1"/>
  <c r="AT29" i="42"/>
  <c r="AS29" i="42"/>
  <c r="AR29" i="42"/>
  <c r="AQ29" i="42"/>
  <c r="AP29" i="42"/>
  <c r="AO29" i="42"/>
  <c r="BB29" i="42" s="1"/>
  <c r="J140" i="42" s="1"/>
  <c r="AN29" i="42"/>
  <c r="AM29" i="42"/>
  <c r="AL29" i="42"/>
  <c r="AK29" i="42"/>
  <c r="CE28" i="42"/>
  <c r="CD28" i="42"/>
  <c r="CC28" i="42"/>
  <c r="CB28" i="42"/>
  <c r="CA28" i="42"/>
  <c r="BZ28" i="42"/>
  <c r="BY28" i="42"/>
  <c r="BX28" i="42"/>
  <c r="BW28" i="42"/>
  <c r="BV28" i="42"/>
  <c r="BT28" i="42"/>
  <c r="BS28" i="42"/>
  <c r="BR28" i="42"/>
  <c r="BQ28" i="42"/>
  <c r="BP28" i="42"/>
  <c r="BO28" i="42"/>
  <c r="BN28" i="42"/>
  <c r="BM28" i="42"/>
  <c r="BL28" i="42"/>
  <c r="BK28" i="42"/>
  <c r="BJ28" i="42"/>
  <c r="BC28" i="42"/>
  <c r="K139" i="42" s="1"/>
  <c r="AZ28" i="42"/>
  <c r="H139" i="42" s="1"/>
  <c r="AX28" i="42"/>
  <c r="I139" i="42" s="1"/>
  <c r="AT28" i="42"/>
  <c r="AS28" i="42"/>
  <c r="AR28" i="42"/>
  <c r="AQ28" i="42"/>
  <c r="AP28" i="42"/>
  <c r="AO28" i="42"/>
  <c r="BB28" i="42" s="1"/>
  <c r="J139" i="42" s="1"/>
  <c r="AN28" i="42"/>
  <c r="AM28" i="42"/>
  <c r="AL28" i="42"/>
  <c r="AK28" i="42"/>
  <c r="CE27" i="42"/>
  <c r="CD27" i="42"/>
  <c r="CC27" i="42"/>
  <c r="CB27" i="42"/>
  <c r="CA27" i="42"/>
  <c r="BZ27" i="42"/>
  <c r="BY27" i="42"/>
  <c r="BX27" i="42"/>
  <c r="BW27" i="42"/>
  <c r="BW37" i="42" s="1"/>
  <c r="V91" i="42" s="1"/>
  <c r="H82" i="42" s="1"/>
  <c r="BV27" i="42"/>
  <c r="BV37" i="42" s="1"/>
  <c r="V90" i="42" s="1"/>
  <c r="G82" i="42" s="1"/>
  <c r="BT27" i="42"/>
  <c r="BT37" i="42" s="1"/>
  <c r="W99" i="42" s="1"/>
  <c r="BS27" i="42"/>
  <c r="BR27" i="42"/>
  <c r="BQ27" i="42"/>
  <c r="BP27" i="42"/>
  <c r="BO27" i="42"/>
  <c r="BN27" i="42"/>
  <c r="BM27" i="42"/>
  <c r="BL27" i="42"/>
  <c r="BK27" i="42"/>
  <c r="BJ27" i="42"/>
  <c r="BC27" i="42"/>
  <c r="K138" i="42" s="1"/>
  <c r="AZ27" i="42"/>
  <c r="H138" i="42" s="1"/>
  <c r="AX27" i="42"/>
  <c r="I138" i="42" s="1"/>
  <c r="AT27" i="42"/>
  <c r="AS27" i="42"/>
  <c r="AR27" i="42"/>
  <c r="AQ27" i="42"/>
  <c r="AP27" i="42"/>
  <c r="AO27" i="42"/>
  <c r="BB27" i="42" s="1"/>
  <c r="J138" i="42" s="1"/>
  <c r="AN27" i="42"/>
  <c r="AM27" i="42"/>
  <c r="AL27" i="42"/>
  <c r="AK27" i="42"/>
  <c r="CE26" i="42"/>
  <c r="CD26" i="42"/>
  <c r="CC26" i="42"/>
  <c r="CB26" i="42"/>
  <c r="CA26" i="42"/>
  <c r="BZ26" i="42"/>
  <c r="BY26" i="42"/>
  <c r="BX26" i="42"/>
  <c r="BW26" i="42"/>
  <c r="BV26" i="42"/>
  <c r="BT26" i="42"/>
  <c r="BS26" i="42"/>
  <c r="BR26" i="42"/>
  <c r="BQ26" i="42"/>
  <c r="BP26" i="42"/>
  <c r="BO26" i="42"/>
  <c r="BN26" i="42"/>
  <c r="BM26" i="42"/>
  <c r="BL26" i="42"/>
  <c r="BK26" i="42"/>
  <c r="BJ26" i="42"/>
  <c r="BC26" i="42"/>
  <c r="K137" i="42" s="1"/>
  <c r="BA26" i="42"/>
  <c r="AZ26" i="42"/>
  <c r="H137" i="42" s="1"/>
  <c r="AX26" i="42"/>
  <c r="AY26" i="42" s="1"/>
  <c r="AT26" i="42"/>
  <c r="AS26" i="42"/>
  <c r="AR26" i="42"/>
  <c r="AQ26" i="42"/>
  <c r="BB26" i="42" s="1"/>
  <c r="J137" i="42" s="1"/>
  <c r="AP26" i="42"/>
  <c r="AO26" i="42"/>
  <c r="AN26" i="42"/>
  <c r="AM26" i="42"/>
  <c r="AL26" i="42"/>
  <c r="AK26" i="42"/>
  <c r="CE25" i="42"/>
  <c r="CD25" i="42"/>
  <c r="CC25" i="42"/>
  <c r="CB25" i="42"/>
  <c r="CA25" i="42"/>
  <c r="BZ25" i="42"/>
  <c r="BY25" i="42"/>
  <c r="BX25" i="42"/>
  <c r="BW25" i="42"/>
  <c r="BV25" i="42"/>
  <c r="BT25" i="42"/>
  <c r="BS25" i="42"/>
  <c r="BR25" i="42"/>
  <c r="BQ25" i="42"/>
  <c r="BP25" i="42"/>
  <c r="BO25" i="42"/>
  <c r="BN25" i="42"/>
  <c r="BM25" i="42"/>
  <c r="BL25" i="42"/>
  <c r="BK25" i="42"/>
  <c r="BJ25" i="42"/>
  <c r="BC25" i="42"/>
  <c r="K136" i="42" s="1"/>
  <c r="AZ25" i="42"/>
  <c r="BA25" i="42" s="1"/>
  <c r="AY25" i="42"/>
  <c r="AX25" i="42"/>
  <c r="AT25" i="42"/>
  <c r="AS25" i="42"/>
  <c r="AR25" i="42"/>
  <c r="AQ25" i="42"/>
  <c r="AP25" i="42"/>
  <c r="AO25" i="42"/>
  <c r="BB25" i="42" s="1"/>
  <c r="J136" i="42" s="1"/>
  <c r="AN25" i="42"/>
  <c r="AM25" i="42"/>
  <c r="AL25" i="42"/>
  <c r="AK25" i="42"/>
  <c r="CE24" i="42"/>
  <c r="AH34" i="42" s="1"/>
  <c r="CD24" i="42"/>
  <c r="AG34" i="42" s="1"/>
  <c r="CC24" i="42"/>
  <c r="AF34" i="42" s="1"/>
  <c r="CB24" i="42"/>
  <c r="AE34" i="42" s="1"/>
  <c r="CA24" i="42"/>
  <c r="CA34" i="42" s="1"/>
  <c r="P95" i="42" s="1"/>
  <c r="BZ24" i="42"/>
  <c r="BZ34" i="42" s="1"/>
  <c r="P94" i="42" s="1"/>
  <c r="K84" i="42" s="1"/>
  <c r="BY24" i="42"/>
  <c r="BY34" i="42" s="1"/>
  <c r="P93" i="42" s="1"/>
  <c r="J84" i="42" s="1"/>
  <c r="BX24" i="42"/>
  <c r="BX34" i="42" s="1"/>
  <c r="P92" i="42" s="1"/>
  <c r="I84" i="42" s="1"/>
  <c r="BW24" i="42"/>
  <c r="BW34" i="42" s="1"/>
  <c r="P91" i="42" s="1"/>
  <c r="H84" i="42" s="1"/>
  <c r="BV24" i="42"/>
  <c r="BV34" i="42" s="1"/>
  <c r="P90" i="42" s="1"/>
  <c r="G84" i="42" s="1"/>
  <c r="BT24" i="42"/>
  <c r="BT34" i="42" s="1"/>
  <c r="Q99" i="42" s="1"/>
  <c r="BS24" i="42"/>
  <c r="BS37" i="42" s="1"/>
  <c r="W98" i="42" s="1"/>
  <c r="BR24" i="42"/>
  <c r="BR37" i="42" s="1"/>
  <c r="W97" i="42" s="1"/>
  <c r="BQ24" i="42"/>
  <c r="BQ37" i="42" s="1"/>
  <c r="W96" i="42" s="1"/>
  <c r="BP24" i="42"/>
  <c r="BP37" i="42" s="1"/>
  <c r="W95" i="42" s="1"/>
  <c r="BO24" i="42"/>
  <c r="M34" i="42" s="1"/>
  <c r="BN24" i="42"/>
  <c r="L34" i="42" s="1"/>
  <c r="BM24" i="42"/>
  <c r="K34" i="42" s="1"/>
  <c r="BL24" i="42"/>
  <c r="J34" i="42" s="1"/>
  <c r="BK24" i="42"/>
  <c r="I34" i="42" s="1"/>
  <c r="BJ24" i="42"/>
  <c r="BJ34" i="42" s="1"/>
  <c r="Q89" i="42" s="1"/>
  <c r="F83" i="42" s="1"/>
  <c r="BC24" i="42"/>
  <c r="K135" i="42" s="1"/>
  <c r="BA24" i="42"/>
  <c r="AZ24" i="42"/>
  <c r="H135" i="42" s="1"/>
  <c r="AX24" i="42"/>
  <c r="I135" i="42" s="1"/>
  <c r="AT24" i="42"/>
  <c r="AS24" i="42"/>
  <c r="AR24" i="42"/>
  <c r="AQ24" i="42"/>
  <c r="AP24" i="42"/>
  <c r="AO24" i="42"/>
  <c r="BB24" i="42" s="1"/>
  <c r="J135" i="42" s="1"/>
  <c r="AN24" i="42"/>
  <c r="AM24" i="42"/>
  <c r="AL24" i="42"/>
  <c r="AK24" i="42"/>
  <c r="CE23" i="42"/>
  <c r="CD23" i="42"/>
  <c r="CC23" i="42"/>
  <c r="CB23" i="42"/>
  <c r="CA23" i="42"/>
  <c r="BZ23" i="42"/>
  <c r="BY23" i="42"/>
  <c r="BX23" i="42"/>
  <c r="BW23" i="42"/>
  <c r="BV23" i="42"/>
  <c r="BT23" i="42"/>
  <c r="BS23" i="42"/>
  <c r="BR23" i="42"/>
  <c r="BQ23" i="42"/>
  <c r="BP23" i="42"/>
  <c r="BO23" i="42"/>
  <c r="BN23" i="42"/>
  <c r="BM23" i="42"/>
  <c r="BL23" i="42"/>
  <c r="BK23" i="42"/>
  <c r="BJ23" i="42"/>
  <c r="BC23" i="42"/>
  <c r="K134" i="42" s="1"/>
  <c r="BB23" i="42"/>
  <c r="J134" i="42" s="1"/>
  <c r="AZ23" i="42"/>
  <c r="BA23" i="42" s="1"/>
  <c r="AX23" i="42"/>
  <c r="AY23" i="42" s="1"/>
  <c r="AT23" i="42"/>
  <c r="AS23" i="42"/>
  <c r="AR23" i="42"/>
  <c r="AQ23" i="42"/>
  <c r="AP23" i="42"/>
  <c r="AO23" i="42"/>
  <c r="AN23" i="42"/>
  <c r="AM23" i="42"/>
  <c r="AL23" i="42"/>
  <c r="AK23" i="42"/>
  <c r="CE22" i="42"/>
  <c r="CD22" i="42"/>
  <c r="CD36" i="42" s="1"/>
  <c r="T98" i="42" s="1"/>
  <c r="CC22" i="42"/>
  <c r="CB22" i="42"/>
  <c r="CA22" i="42"/>
  <c r="BZ22" i="42"/>
  <c r="BY22" i="42"/>
  <c r="BX22" i="42"/>
  <c r="BW22" i="42"/>
  <c r="BV22" i="42"/>
  <c r="BT22" i="42"/>
  <c r="BS22" i="42"/>
  <c r="BR22" i="42"/>
  <c r="BQ22" i="42"/>
  <c r="BP22" i="42"/>
  <c r="BO22" i="42"/>
  <c r="BN22" i="42"/>
  <c r="BM22" i="42"/>
  <c r="BM36" i="42" s="1"/>
  <c r="U92" i="42" s="1"/>
  <c r="I79" i="42" s="1"/>
  <c r="BL22" i="42"/>
  <c r="BK22" i="42"/>
  <c r="BJ22" i="42"/>
  <c r="BC22" i="42"/>
  <c r="K133" i="42" s="1"/>
  <c r="BA22" i="42"/>
  <c r="AZ22" i="42"/>
  <c r="H133" i="42" s="1"/>
  <c r="AX22" i="42"/>
  <c r="AY22" i="42" s="1"/>
  <c r="AT22" i="42"/>
  <c r="AS22" i="42"/>
  <c r="AR22" i="42"/>
  <c r="AQ22" i="42"/>
  <c r="AP22" i="42"/>
  <c r="AO22" i="42"/>
  <c r="BB22" i="42" s="1"/>
  <c r="J133" i="42" s="1"/>
  <c r="AN22" i="42"/>
  <c r="AM22" i="42"/>
  <c r="AL22" i="42"/>
  <c r="AK22" i="42"/>
  <c r="CE21" i="42"/>
  <c r="CD21" i="42"/>
  <c r="CC21" i="42"/>
  <c r="CB21" i="42"/>
  <c r="CA21" i="42"/>
  <c r="BZ21" i="42"/>
  <c r="BY21" i="42"/>
  <c r="BX21" i="42"/>
  <c r="BW21" i="42"/>
  <c r="BV21" i="42"/>
  <c r="BT21" i="42"/>
  <c r="BS21" i="42"/>
  <c r="BR21" i="42"/>
  <c r="BQ21" i="42"/>
  <c r="BP21" i="42"/>
  <c r="BO21" i="42"/>
  <c r="BN21" i="42"/>
  <c r="BM21" i="42"/>
  <c r="BL21" i="42"/>
  <c r="BK21" i="42"/>
  <c r="BJ21" i="42"/>
  <c r="BC21" i="42"/>
  <c r="K132" i="42" s="1"/>
  <c r="AZ21" i="42"/>
  <c r="BA21" i="42" s="1"/>
  <c r="AX21" i="42"/>
  <c r="AY21" i="42" s="1"/>
  <c r="AT21" i="42"/>
  <c r="AS21" i="42"/>
  <c r="AR21" i="42"/>
  <c r="AQ21" i="42"/>
  <c r="AP21" i="42"/>
  <c r="AO21" i="42"/>
  <c r="AN21" i="42"/>
  <c r="AM21" i="42"/>
  <c r="AL21" i="42"/>
  <c r="AK21" i="42"/>
  <c r="BB21" i="42" s="1"/>
  <c r="J132" i="42" s="1"/>
  <c r="CE20" i="42"/>
  <c r="CD20" i="42"/>
  <c r="CC20" i="42"/>
  <c r="CB20" i="42"/>
  <c r="CA20" i="42"/>
  <c r="BZ20" i="42"/>
  <c r="BY20" i="42"/>
  <c r="BX20" i="42"/>
  <c r="BW20" i="42"/>
  <c r="BV20" i="42"/>
  <c r="BT20" i="42"/>
  <c r="BS20" i="42"/>
  <c r="BR20" i="42"/>
  <c r="BQ20" i="42"/>
  <c r="BP20" i="42"/>
  <c r="BO20" i="42"/>
  <c r="BN20" i="42"/>
  <c r="BM20" i="42"/>
  <c r="BL20" i="42"/>
  <c r="BK20" i="42"/>
  <c r="BJ20" i="42"/>
  <c r="BC20" i="42"/>
  <c r="K131" i="42" s="1"/>
  <c r="BB20" i="42"/>
  <c r="J131" i="42" s="1"/>
  <c r="BA20" i="42"/>
  <c r="AZ20" i="42"/>
  <c r="H131" i="42" s="1"/>
  <c r="AY20" i="42"/>
  <c r="AX20" i="42"/>
  <c r="I131" i="42" s="1"/>
  <c r="AT20" i="42"/>
  <c r="AS20" i="42"/>
  <c r="AR20" i="42"/>
  <c r="AQ20" i="42"/>
  <c r="AP20" i="42"/>
  <c r="AO20" i="42"/>
  <c r="AN20" i="42"/>
  <c r="AM20" i="42"/>
  <c r="AL20" i="42"/>
  <c r="AK20" i="42"/>
  <c r="CE19" i="42"/>
  <c r="CD19" i="42"/>
  <c r="CC19" i="42"/>
  <c r="CB19" i="42"/>
  <c r="CA19" i="42"/>
  <c r="BZ19" i="42"/>
  <c r="BY19" i="42"/>
  <c r="BX19" i="42"/>
  <c r="BW19" i="42"/>
  <c r="BV19" i="42"/>
  <c r="BT19" i="42"/>
  <c r="BS19" i="42"/>
  <c r="BR19" i="42"/>
  <c r="BQ19" i="42"/>
  <c r="BP19" i="42"/>
  <c r="BO19" i="42"/>
  <c r="BN19" i="42"/>
  <c r="BM19" i="42"/>
  <c r="BL19" i="42"/>
  <c r="BK19" i="42"/>
  <c r="BJ19" i="42"/>
  <c r="BC19" i="42"/>
  <c r="K130" i="42" s="1"/>
  <c r="AZ19" i="42"/>
  <c r="BA19" i="42" s="1"/>
  <c r="AX19" i="42"/>
  <c r="I130" i="42" s="1"/>
  <c r="AT19" i="42"/>
  <c r="AS19" i="42"/>
  <c r="AR19" i="42"/>
  <c r="AQ19" i="42"/>
  <c r="AP19" i="42"/>
  <c r="AO19" i="42"/>
  <c r="BB19" i="42" s="1"/>
  <c r="J130" i="42" s="1"/>
  <c r="AN19" i="42"/>
  <c r="AM19" i="42"/>
  <c r="AL19" i="42"/>
  <c r="AK19" i="42"/>
  <c r="CE18" i="42"/>
  <c r="CD18" i="42"/>
  <c r="CC18" i="42"/>
  <c r="CB18" i="42"/>
  <c r="CA18" i="42"/>
  <c r="BZ18" i="42"/>
  <c r="BY18" i="42"/>
  <c r="BX18" i="42"/>
  <c r="BW18" i="42"/>
  <c r="BV18" i="42"/>
  <c r="BT18" i="42"/>
  <c r="BS18" i="42"/>
  <c r="BR18" i="42"/>
  <c r="BQ18" i="42"/>
  <c r="BP18" i="42"/>
  <c r="BO18" i="42"/>
  <c r="BN18" i="42"/>
  <c r="BM18" i="42"/>
  <c r="BL18" i="42"/>
  <c r="BK18" i="42"/>
  <c r="BJ18" i="42"/>
  <c r="BC18" i="42"/>
  <c r="K129" i="42" s="1"/>
  <c r="AZ18" i="42"/>
  <c r="BA18" i="42" s="1"/>
  <c r="AY18" i="42"/>
  <c r="AX18" i="42"/>
  <c r="I129" i="42" s="1"/>
  <c r="AT18" i="42"/>
  <c r="AS18" i="42"/>
  <c r="AR18" i="42"/>
  <c r="BB18" i="42" s="1"/>
  <c r="J129" i="42" s="1"/>
  <c r="AQ18" i="42"/>
  <c r="AP18" i="42"/>
  <c r="AO18" i="42"/>
  <c r="AN18" i="42"/>
  <c r="AM18" i="42"/>
  <c r="AL18" i="42"/>
  <c r="AK18" i="42"/>
  <c r="CE17" i="42"/>
  <c r="CD17" i="42"/>
  <c r="CC17" i="42"/>
  <c r="CB17" i="42"/>
  <c r="CA17" i="42"/>
  <c r="BZ17" i="42"/>
  <c r="BY17" i="42"/>
  <c r="BX17" i="42"/>
  <c r="BW17" i="42"/>
  <c r="BV17" i="42"/>
  <c r="BT17" i="42"/>
  <c r="BS17" i="42"/>
  <c r="BR17" i="42"/>
  <c r="BQ17" i="42"/>
  <c r="BP17" i="42"/>
  <c r="BO17" i="42"/>
  <c r="BN17" i="42"/>
  <c r="BM17" i="42"/>
  <c r="BL17" i="42"/>
  <c r="BK17" i="42"/>
  <c r="BJ17" i="42"/>
  <c r="BC17" i="42"/>
  <c r="K128" i="42" s="1"/>
  <c r="BB17" i="42"/>
  <c r="J128" i="42" s="1"/>
  <c r="AZ17" i="42"/>
  <c r="BA17" i="42" s="1"/>
  <c r="AX17" i="42"/>
  <c r="AY17" i="42" s="1"/>
  <c r="AT17" i="42"/>
  <c r="AS17" i="42"/>
  <c r="AR17" i="42"/>
  <c r="AQ17" i="42"/>
  <c r="AP17" i="42"/>
  <c r="AO17" i="42"/>
  <c r="AN17" i="42"/>
  <c r="AM17" i="42"/>
  <c r="AL17" i="42"/>
  <c r="AK17" i="42"/>
  <c r="CE16" i="42"/>
  <c r="CD16" i="42"/>
  <c r="CC16" i="42"/>
  <c r="CC34" i="42" s="1"/>
  <c r="P97" i="42" s="1"/>
  <c r="CB16" i="42"/>
  <c r="CB34" i="42" s="1"/>
  <c r="P96" i="42" s="1"/>
  <c r="CA16" i="42"/>
  <c r="BZ16" i="42"/>
  <c r="BY16" i="42"/>
  <c r="BX16" i="42"/>
  <c r="BW16" i="42"/>
  <c r="BV16" i="42"/>
  <c r="BT16" i="42"/>
  <c r="BS16" i="42"/>
  <c r="BR16" i="42"/>
  <c r="BQ16" i="42"/>
  <c r="BP16" i="42"/>
  <c r="BO16" i="42"/>
  <c r="BN16" i="42"/>
  <c r="BM16" i="42"/>
  <c r="BL16" i="42"/>
  <c r="BL34" i="42" s="1"/>
  <c r="Q91" i="42" s="1"/>
  <c r="H83" i="42" s="1"/>
  <c r="BK16" i="42"/>
  <c r="BJ16" i="42"/>
  <c r="BC16" i="42"/>
  <c r="K127" i="42" s="1"/>
  <c r="AZ16" i="42"/>
  <c r="H127" i="42" s="1"/>
  <c r="AY16" i="42"/>
  <c r="AX16" i="42"/>
  <c r="I127" i="42" s="1"/>
  <c r="AT16" i="42"/>
  <c r="AS16" i="42"/>
  <c r="AR16" i="42"/>
  <c r="AQ16" i="42"/>
  <c r="AP16" i="42"/>
  <c r="AO16" i="42"/>
  <c r="BB16" i="42" s="1"/>
  <c r="J127" i="42" s="1"/>
  <c r="AN16" i="42"/>
  <c r="AM16" i="42"/>
  <c r="AL16" i="42"/>
  <c r="AK16" i="42"/>
  <c r="CE15" i="42"/>
  <c r="CD15" i="42"/>
  <c r="CC15" i="42"/>
  <c r="CB15" i="42"/>
  <c r="CA15" i="42"/>
  <c r="BZ15" i="42"/>
  <c r="BY15" i="42"/>
  <c r="BX15" i="42"/>
  <c r="BW15" i="42"/>
  <c r="BV15" i="42"/>
  <c r="BT15" i="42"/>
  <c r="BS15" i="42"/>
  <c r="BR15" i="42"/>
  <c r="BQ15" i="42"/>
  <c r="O34" i="42" s="1"/>
  <c r="BP15" i="42"/>
  <c r="N34" i="42" s="1"/>
  <c r="BO15" i="42"/>
  <c r="BN15" i="42"/>
  <c r="BM15" i="42"/>
  <c r="BL15" i="42"/>
  <c r="BK15" i="42"/>
  <c r="BJ15" i="42"/>
  <c r="BC15" i="42"/>
  <c r="K126" i="42" s="1"/>
  <c r="BA15" i="42"/>
  <c r="AZ15" i="42"/>
  <c r="H126" i="42" s="1"/>
  <c r="AX15" i="42"/>
  <c r="I126" i="42" s="1"/>
  <c r="AT15" i="42"/>
  <c r="AS15" i="42"/>
  <c r="AR15" i="42"/>
  <c r="AQ15" i="42"/>
  <c r="BB15" i="42" s="1"/>
  <c r="J126" i="42" s="1"/>
  <c r="AP15" i="42"/>
  <c r="AO15" i="42"/>
  <c r="AN15" i="42"/>
  <c r="AM15" i="42"/>
  <c r="AL15" i="42"/>
  <c r="AK15" i="42"/>
  <c r="CE14" i="42"/>
  <c r="CD14" i="42"/>
  <c r="CC14" i="42"/>
  <c r="CB14" i="42"/>
  <c r="CA14" i="42"/>
  <c r="BZ14" i="42"/>
  <c r="BY14" i="42"/>
  <c r="BX14" i="42"/>
  <c r="BW14" i="42"/>
  <c r="BW33" i="42" s="1"/>
  <c r="BV14" i="42"/>
  <c r="BT14" i="42"/>
  <c r="BS14" i="42"/>
  <c r="BR14" i="42"/>
  <c r="BQ14" i="42"/>
  <c r="BP14" i="42"/>
  <c r="BO14" i="42"/>
  <c r="BN14" i="42"/>
  <c r="BM14" i="42"/>
  <c r="BL14" i="42"/>
  <c r="BK14" i="42"/>
  <c r="BJ14" i="42"/>
  <c r="BC14" i="42"/>
  <c r="K125" i="42" s="1"/>
  <c r="AZ14" i="42"/>
  <c r="BA14" i="42" s="1"/>
  <c r="AY14" i="42"/>
  <c r="AX14" i="42"/>
  <c r="I125" i="42" s="1"/>
  <c r="AT14" i="42"/>
  <c r="AS14" i="42"/>
  <c r="AR14" i="42"/>
  <c r="AQ14" i="42"/>
  <c r="AP14" i="42"/>
  <c r="AO14" i="42"/>
  <c r="BB14" i="42" s="1"/>
  <c r="J125" i="42" s="1"/>
  <c r="AN14" i="42"/>
  <c r="AM14" i="42"/>
  <c r="AL14" i="42"/>
  <c r="AK14" i="42"/>
  <c r="CE13" i="42"/>
  <c r="CD13" i="42"/>
  <c r="CC13" i="42"/>
  <c r="CB13" i="42"/>
  <c r="CA13" i="42"/>
  <c r="BZ13" i="42"/>
  <c r="BY13" i="42"/>
  <c r="BX13" i="42"/>
  <c r="BW13" i="42"/>
  <c r="BV13" i="42"/>
  <c r="BT13" i="42"/>
  <c r="BS13" i="42"/>
  <c r="BR13" i="42"/>
  <c r="BQ13" i="42"/>
  <c r="BP13" i="42"/>
  <c r="BO13" i="42"/>
  <c r="BN13" i="42"/>
  <c r="BM13" i="42"/>
  <c r="BL13" i="42"/>
  <c r="BK13" i="42"/>
  <c r="BJ13" i="42"/>
  <c r="BC13" i="42"/>
  <c r="K124" i="42" s="1"/>
  <c r="BA13" i="42"/>
  <c r="AZ13" i="42"/>
  <c r="AX13" i="42"/>
  <c r="AY13" i="42" s="1"/>
  <c r="AT13" i="42"/>
  <c r="AS13" i="42"/>
  <c r="AR13" i="42"/>
  <c r="AQ13" i="42"/>
  <c r="AP13" i="42"/>
  <c r="AO13" i="42"/>
  <c r="BB13" i="42" s="1"/>
  <c r="J124" i="42" s="1"/>
  <c r="AN13" i="42"/>
  <c r="AM13" i="42"/>
  <c r="AL13" i="42"/>
  <c r="AK13" i="42"/>
  <c r="CE12" i="42"/>
  <c r="CD12" i="42"/>
  <c r="CC12" i="42"/>
  <c r="CB12" i="42"/>
  <c r="CA12" i="42"/>
  <c r="BZ12" i="42"/>
  <c r="BY12" i="42"/>
  <c r="BX12" i="42"/>
  <c r="BW12" i="42"/>
  <c r="BV12" i="42"/>
  <c r="BT12" i="42"/>
  <c r="BS12" i="42"/>
  <c r="BR12" i="42"/>
  <c r="BQ12" i="42"/>
  <c r="BP12" i="42"/>
  <c r="BP32" i="42" s="1"/>
  <c r="BO12" i="42"/>
  <c r="BO32" i="42" s="1"/>
  <c r="BN12" i="42"/>
  <c r="BM12" i="42"/>
  <c r="BL12" i="42"/>
  <c r="BK12" i="42"/>
  <c r="BJ12" i="42"/>
  <c r="BC12" i="42"/>
  <c r="K123" i="42" s="1"/>
  <c r="AZ12" i="42"/>
  <c r="H123" i="42" s="1"/>
  <c r="AX12" i="42"/>
  <c r="I123" i="42" s="1"/>
  <c r="AT12" i="42"/>
  <c r="AS12" i="42"/>
  <c r="AR12" i="42"/>
  <c r="AQ12" i="42"/>
  <c r="AP12" i="42"/>
  <c r="AO12" i="42"/>
  <c r="BB12" i="42" s="1"/>
  <c r="J123" i="42" s="1"/>
  <c r="AN12" i="42"/>
  <c r="AM12" i="42"/>
  <c r="AL12" i="42"/>
  <c r="AK12" i="42"/>
  <c r="CE11" i="42"/>
  <c r="CD11" i="42"/>
  <c r="CC11" i="42"/>
  <c r="CB11" i="42"/>
  <c r="CA11" i="42"/>
  <c r="BZ11" i="42"/>
  <c r="BY11" i="42"/>
  <c r="BX11" i="42"/>
  <c r="BW11" i="42"/>
  <c r="BV11" i="42"/>
  <c r="BT11" i="42"/>
  <c r="BS11" i="42"/>
  <c r="BR11" i="42"/>
  <c r="BQ11" i="42"/>
  <c r="BP11" i="42"/>
  <c r="BO11" i="42"/>
  <c r="BN11" i="42"/>
  <c r="BM11" i="42"/>
  <c r="BL11" i="42"/>
  <c r="BK11" i="42"/>
  <c r="BJ11" i="42"/>
  <c r="BC11" i="42"/>
  <c r="K122" i="42" s="1"/>
  <c r="AZ11" i="42"/>
  <c r="H122" i="42" s="1"/>
  <c r="AX11" i="42"/>
  <c r="I122" i="42" s="1"/>
  <c r="AT11" i="42"/>
  <c r="AS11" i="42"/>
  <c r="AR11" i="42"/>
  <c r="AQ11" i="42"/>
  <c r="AP11" i="42"/>
  <c r="AO11" i="42"/>
  <c r="BB11" i="42" s="1"/>
  <c r="J122" i="42" s="1"/>
  <c r="AN11" i="42"/>
  <c r="AM11" i="42"/>
  <c r="AL11" i="42"/>
  <c r="AK11" i="42"/>
  <c r="CE10" i="42"/>
  <c r="CD10" i="42"/>
  <c r="CC10" i="42"/>
  <c r="CB10" i="42"/>
  <c r="CA10" i="42"/>
  <c r="CA31" i="42" s="1"/>
  <c r="BZ10" i="42"/>
  <c r="BZ31" i="42" s="1"/>
  <c r="BY10" i="42"/>
  <c r="BX10" i="42"/>
  <c r="BW10" i="42"/>
  <c r="BV10" i="42"/>
  <c r="BT10" i="42"/>
  <c r="BS10" i="42"/>
  <c r="BR10" i="42"/>
  <c r="BQ10" i="42"/>
  <c r="BP10" i="42"/>
  <c r="BO10" i="42"/>
  <c r="BN10" i="42"/>
  <c r="BM10" i="42"/>
  <c r="BL10" i="42"/>
  <c r="BK10" i="42"/>
  <c r="BJ10" i="42"/>
  <c r="BJ31" i="42" s="1"/>
  <c r="BC10" i="42"/>
  <c r="K121" i="42" s="1"/>
  <c r="BA10" i="42"/>
  <c r="AZ10" i="42"/>
  <c r="H121" i="42" s="1"/>
  <c r="AX10" i="42"/>
  <c r="AY10" i="42" s="1"/>
  <c r="AT10" i="42"/>
  <c r="AS10" i="42"/>
  <c r="AR10" i="42"/>
  <c r="AQ10" i="42"/>
  <c r="BB10" i="42" s="1"/>
  <c r="J121" i="42" s="1"/>
  <c r="AP10" i="42"/>
  <c r="AO10" i="42"/>
  <c r="AN10" i="42"/>
  <c r="AM10" i="42"/>
  <c r="AL10" i="42"/>
  <c r="AK10" i="42"/>
  <c r="CE9" i="42"/>
  <c r="CE36" i="42" s="1"/>
  <c r="T99" i="42" s="1"/>
  <c r="CD9" i="42"/>
  <c r="CD34" i="42" s="1"/>
  <c r="P98" i="42" s="1"/>
  <c r="CC9" i="42"/>
  <c r="CC36" i="42" s="1"/>
  <c r="T97" i="42" s="1"/>
  <c r="CB9" i="42"/>
  <c r="CB36" i="42" s="1"/>
  <c r="T96" i="42" s="1"/>
  <c r="CA9" i="42"/>
  <c r="CA36" i="42" s="1"/>
  <c r="T95" i="42" s="1"/>
  <c r="BZ9" i="42"/>
  <c r="BZ36" i="42" s="1"/>
  <c r="T94" i="42" s="1"/>
  <c r="K80" i="42" s="1"/>
  <c r="BY9" i="42"/>
  <c r="BY36" i="42" s="1"/>
  <c r="T93" i="42" s="1"/>
  <c r="J80" i="42" s="1"/>
  <c r="BX9" i="42"/>
  <c r="BX36" i="42" s="1"/>
  <c r="T92" i="42" s="1"/>
  <c r="I80" i="42" s="1"/>
  <c r="BW9" i="42"/>
  <c r="BW36" i="42" s="1"/>
  <c r="T91" i="42" s="1"/>
  <c r="H80" i="42" s="1"/>
  <c r="BV9" i="42"/>
  <c r="BV36" i="42" s="1"/>
  <c r="T90" i="42" s="1"/>
  <c r="G80" i="42" s="1"/>
  <c r="BT9" i="42"/>
  <c r="BT36" i="42" s="1"/>
  <c r="U99" i="42" s="1"/>
  <c r="BS9" i="42"/>
  <c r="BS36" i="42" s="1"/>
  <c r="U98" i="42" s="1"/>
  <c r="BR9" i="42"/>
  <c r="BR36" i="42" s="1"/>
  <c r="U97" i="42" s="1"/>
  <c r="BQ9" i="42"/>
  <c r="BQ36" i="42" s="1"/>
  <c r="U96" i="42" s="1"/>
  <c r="BP9" i="42"/>
  <c r="BP36" i="42" s="1"/>
  <c r="U95" i="42" s="1"/>
  <c r="BO9" i="42"/>
  <c r="BO36" i="42" s="1"/>
  <c r="U94" i="42" s="1"/>
  <c r="K79" i="42" s="1"/>
  <c r="BN9" i="42"/>
  <c r="BN36" i="42" s="1"/>
  <c r="U93" i="42" s="1"/>
  <c r="J79" i="42" s="1"/>
  <c r="BM9" i="42"/>
  <c r="BM34" i="42" s="1"/>
  <c r="Q92" i="42" s="1"/>
  <c r="I83" i="42" s="1"/>
  <c r="BL9" i="42"/>
  <c r="BL36" i="42" s="1"/>
  <c r="U91" i="42" s="1"/>
  <c r="H79" i="42" s="1"/>
  <c r="BK9" i="42"/>
  <c r="BK36" i="42" s="1"/>
  <c r="U90" i="42" s="1"/>
  <c r="G79" i="42" s="1"/>
  <c r="BJ9" i="42"/>
  <c r="BJ36" i="42" s="1"/>
  <c r="U89" i="42" s="1"/>
  <c r="F79" i="42" s="1"/>
  <c r="BC9" i="42"/>
  <c r="K120" i="42" s="1"/>
  <c r="AZ9" i="42"/>
  <c r="BA9" i="42" s="1"/>
  <c r="AY9" i="42"/>
  <c r="AX9" i="42"/>
  <c r="AT9" i="42"/>
  <c r="AS9" i="42"/>
  <c r="AR9" i="42"/>
  <c r="AQ9" i="42"/>
  <c r="AP9" i="42"/>
  <c r="AO9" i="42"/>
  <c r="BB9" i="42" s="1"/>
  <c r="J120" i="42" s="1"/>
  <c r="AN9" i="42"/>
  <c r="AM9" i="42"/>
  <c r="AL9" i="42"/>
  <c r="AK9" i="42"/>
  <c r="CE8" i="42"/>
  <c r="CD8" i="42"/>
  <c r="CC8" i="42"/>
  <c r="CB8" i="42"/>
  <c r="CA8" i="42"/>
  <c r="BZ8" i="42"/>
  <c r="BY8" i="42"/>
  <c r="BX8" i="42"/>
  <c r="BW8" i="42"/>
  <c r="BV8" i="42"/>
  <c r="BT8" i="42"/>
  <c r="BS8" i="42"/>
  <c r="BR8" i="42"/>
  <c r="BQ8" i="42"/>
  <c r="BP8" i="42"/>
  <c r="BO8" i="42"/>
  <c r="BN8" i="42"/>
  <c r="BM8" i="42"/>
  <c r="BL8" i="42"/>
  <c r="BK8" i="42"/>
  <c r="BJ8" i="42"/>
  <c r="BC8" i="42"/>
  <c r="K119" i="42" s="1"/>
  <c r="BA8" i="42"/>
  <c r="AZ8" i="42"/>
  <c r="H119" i="42" s="1"/>
  <c r="AX8" i="42"/>
  <c r="I119" i="42" s="1"/>
  <c r="AT8" i="42"/>
  <c r="AS8" i="42"/>
  <c r="AR8" i="42"/>
  <c r="AQ8" i="42"/>
  <c r="AP8" i="42"/>
  <c r="AO8" i="42"/>
  <c r="AN8" i="42"/>
  <c r="AM8" i="42"/>
  <c r="AL8" i="42"/>
  <c r="AK8" i="42"/>
  <c r="BB8" i="42" s="1"/>
  <c r="J119" i="42" s="1"/>
  <c r="CE7" i="42"/>
  <c r="CD7" i="42"/>
  <c r="CC7" i="42"/>
  <c r="CB7" i="42"/>
  <c r="CA7" i="42"/>
  <c r="BZ7" i="42"/>
  <c r="BY7" i="42"/>
  <c r="BX7" i="42"/>
  <c r="BW7" i="42"/>
  <c r="BV7" i="42"/>
  <c r="BT7" i="42"/>
  <c r="BS7" i="42"/>
  <c r="BR7" i="42"/>
  <c r="BQ7" i="42"/>
  <c r="BP7" i="42"/>
  <c r="BO7" i="42"/>
  <c r="BN7" i="42"/>
  <c r="BM7" i="42"/>
  <c r="BL7" i="42"/>
  <c r="BK7" i="42"/>
  <c r="BJ7" i="42"/>
  <c r="BC7" i="42"/>
  <c r="K118" i="42" s="1"/>
  <c r="BB7" i="42"/>
  <c r="J118" i="42" s="1"/>
  <c r="AZ7" i="42"/>
  <c r="BA7" i="42" s="1"/>
  <c r="AY7" i="42"/>
  <c r="AX7" i="42"/>
  <c r="I118" i="42" s="1"/>
  <c r="AT7" i="42"/>
  <c r="AS7" i="42"/>
  <c r="AR7" i="42"/>
  <c r="AQ7" i="42"/>
  <c r="AP7" i="42"/>
  <c r="AO7" i="42"/>
  <c r="AN7" i="42"/>
  <c r="AM7" i="42"/>
  <c r="AL7" i="42"/>
  <c r="AK7" i="42"/>
  <c r="CE6" i="42"/>
  <c r="CD6" i="42"/>
  <c r="CC6" i="42"/>
  <c r="CB6" i="42"/>
  <c r="CA6" i="42"/>
  <c r="BZ6" i="42"/>
  <c r="BY6" i="42"/>
  <c r="BX6" i="42"/>
  <c r="BW6" i="42"/>
  <c r="BV6" i="42"/>
  <c r="BT6" i="42"/>
  <c r="BS6" i="42"/>
  <c r="BR6" i="42"/>
  <c r="BQ6" i="42"/>
  <c r="BP6" i="42"/>
  <c r="BO6" i="42"/>
  <c r="BN6" i="42"/>
  <c r="BM6" i="42"/>
  <c r="BL6" i="42"/>
  <c r="BK6" i="42"/>
  <c r="BJ6" i="42"/>
  <c r="BC6" i="42"/>
  <c r="K117" i="42" s="1"/>
  <c r="BA6" i="42"/>
  <c r="AZ6" i="42"/>
  <c r="H117" i="42" s="1"/>
  <c r="AX6" i="42"/>
  <c r="AY6" i="42" s="1"/>
  <c r="AT6" i="42"/>
  <c r="AS6" i="42"/>
  <c r="AR6" i="42"/>
  <c r="AQ6" i="42"/>
  <c r="AP6" i="42"/>
  <c r="AO6" i="42"/>
  <c r="BB6" i="42" s="1"/>
  <c r="J117" i="42" s="1"/>
  <c r="AN6" i="42"/>
  <c r="AM6" i="42"/>
  <c r="AL6" i="42"/>
  <c r="AK6" i="42"/>
  <c r="CE5" i="42"/>
  <c r="CD5" i="42"/>
  <c r="CC5" i="42"/>
  <c r="CB5" i="42"/>
  <c r="CA5" i="42"/>
  <c r="BZ5" i="42"/>
  <c r="BY5" i="42"/>
  <c r="BX5" i="42"/>
  <c r="BW5" i="42"/>
  <c r="BV5" i="42"/>
  <c r="BT5" i="42"/>
  <c r="BS5" i="42"/>
  <c r="BR5" i="42"/>
  <c r="BQ5" i="42"/>
  <c r="BP5" i="42"/>
  <c r="BO5" i="42"/>
  <c r="BN5" i="42"/>
  <c r="BM5" i="42"/>
  <c r="BL5" i="42"/>
  <c r="BK5" i="42"/>
  <c r="BJ5" i="42"/>
  <c r="BC5" i="42"/>
  <c r="K116" i="42" s="1"/>
  <c r="AZ5" i="42"/>
  <c r="BA5" i="42" s="1"/>
  <c r="AX5" i="42"/>
  <c r="AY5" i="42" s="1"/>
  <c r="AT5" i="42"/>
  <c r="AS5" i="42"/>
  <c r="AR5" i="42"/>
  <c r="AQ5" i="42"/>
  <c r="AP5" i="42"/>
  <c r="AO5" i="42"/>
  <c r="AN5" i="42"/>
  <c r="AM5" i="42"/>
  <c r="AL5" i="42"/>
  <c r="AK5" i="42"/>
  <c r="BB5" i="42" s="1"/>
  <c r="J116" i="42" s="1"/>
  <c r="CE4" i="42"/>
  <c r="CD4" i="42"/>
  <c r="CC4" i="42"/>
  <c r="CB4" i="42"/>
  <c r="CA4" i="42"/>
  <c r="BZ4" i="42"/>
  <c r="BY4" i="42"/>
  <c r="BX4" i="42"/>
  <c r="BX35" i="42" s="1"/>
  <c r="R92" i="42" s="1"/>
  <c r="I78" i="42" s="1"/>
  <c r="BW4" i="42"/>
  <c r="BV4" i="42"/>
  <c r="BT4" i="42"/>
  <c r="BS4" i="42"/>
  <c r="BR4" i="42"/>
  <c r="BQ4" i="42"/>
  <c r="BQ32" i="42" s="1"/>
  <c r="BP4" i="42"/>
  <c r="BO4" i="42"/>
  <c r="BN4" i="42"/>
  <c r="BM4" i="42"/>
  <c r="BL4" i="42"/>
  <c r="BK4" i="42"/>
  <c r="BJ4" i="42"/>
  <c r="BC4" i="42"/>
  <c r="K115" i="42" s="1"/>
  <c r="BB4" i="42"/>
  <c r="J115" i="42" s="1"/>
  <c r="BA4" i="42"/>
  <c r="AZ4" i="42"/>
  <c r="H115" i="42" s="1"/>
  <c r="AY4" i="42"/>
  <c r="AX4" i="42"/>
  <c r="I115" i="42" s="1"/>
  <c r="AT4" i="42"/>
  <c r="AS4" i="42"/>
  <c r="AR4" i="42"/>
  <c r="AQ4" i="42"/>
  <c r="AP4" i="42"/>
  <c r="AO4" i="42"/>
  <c r="AN4" i="42"/>
  <c r="AM4" i="42"/>
  <c r="AL4" i="42"/>
  <c r="AK4" i="42"/>
  <c r="CE3" i="42"/>
  <c r="CE32" i="42" s="1"/>
  <c r="CD3" i="42"/>
  <c r="CD32" i="42" s="1"/>
  <c r="CC3" i="42"/>
  <c r="CC32" i="42" s="1"/>
  <c r="CB3" i="42"/>
  <c r="CB32" i="42" s="1"/>
  <c r="CA3" i="42"/>
  <c r="CA32" i="42" s="1"/>
  <c r="BZ3" i="42"/>
  <c r="BZ32" i="42" s="1"/>
  <c r="BY3" i="42"/>
  <c r="BY31" i="42" s="1"/>
  <c r="BX3" i="42"/>
  <c r="BX31" i="42" s="1"/>
  <c r="BW3" i="42"/>
  <c r="BW31" i="42" s="1"/>
  <c r="BV3" i="42"/>
  <c r="BV35" i="42" s="1"/>
  <c r="R90" i="42" s="1"/>
  <c r="G78" i="42" s="1"/>
  <c r="BT3" i="42"/>
  <c r="BT33" i="42" s="1"/>
  <c r="BS3" i="42"/>
  <c r="BS33" i="42" s="1"/>
  <c r="BR3" i="42"/>
  <c r="BR33" i="42" s="1"/>
  <c r="BQ3" i="42"/>
  <c r="BQ33" i="42" s="1"/>
  <c r="BP3" i="42"/>
  <c r="BP33" i="42" s="1"/>
  <c r="BO3" i="42"/>
  <c r="BO33" i="42" s="1"/>
  <c r="BN3" i="42"/>
  <c r="BN32" i="42" s="1"/>
  <c r="BM3" i="42"/>
  <c r="BM32" i="42" s="1"/>
  <c r="BL3" i="42"/>
  <c r="BL32" i="42" s="1"/>
  <c r="BK3" i="42"/>
  <c r="BK32" i="42" s="1"/>
  <c r="BJ3" i="42"/>
  <c r="BJ32" i="42" s="1"/>
  <c r="BC3" i="42"/>
  <c r="K114" i="42" s="1"/>
  <c r="AZ3" i="42"/>
  <c r="BA3" i="42" s="1"/>
  <c r="AX3" i="42"/>
  <c r="I114" i="42" s="1"/>
  <c r="AT3" i="42"/>
  <c r="AS3" i="42"/>
  <c r="AR3" i="42"/>
  <c r="AQ3" i="42"/>
  <c r="AP3" i="42"/>
  <c r="AO3" i="42"/>
  <c r="BB3" i="42" s="1"/>
  <c r="J114" i="42" s="1"/>
  <c r="AN3" i="42"/>
  <c r="AM3" i="42"/>
  <c r="AL3" i="42"/>
  <c r="AK3" i="42"/>
  <c r="K141" i="41"/>
  <c r="H140" i="41"/>
  <c r="K136" i="41"/>
  <c r="H136" i="41"/>
  <c r="K133" i="41"/>
  <c r="H132" i="41"/>
  <c r="K125" i="41"/>
  <c r="H124" i="41"/>
  <c r="H120" i="41"/>
  <c r="H116" i="41"/>
  <c r="B48" i="41"/>
  <c r="B47" i="41"/>
  <c r="B46" i="41"/>
  <c r="BW35" i="41"/>
  <c r="R91" i="41" s="1"/>
  <c r="H78" i="41" s="1"/>
  <c r="AH33" i="41"/>
  <c r="AG33" i="41"/>
  <c r="AF33" i="41"/>
  <c r="AE33" i="41"/>
  <c r="AD33" i="41"/>
  <c r="AC33" i="41"/>
  <c r="AB33" i="41"/>
  <c r="AA33" i="41"/>
  <c r="Z33" i="41"/>
  <c r="Y33" i="41"/>
  <c r="R33" i="41"/>
  <c r="Q33" i="41"/>
  <c r="P33" i="41"/>
  <c r="O33" i="41"/>
  <c r="N33" i="41"/>
  <c r="M33" i="41"/>
  <c r="L33" i="41"/>
  <c r="K33" i="41"/>
  <c r="J33" i="41"/>
  <c r="I33" i="41"/>
  <c r="H33" i="41"/>
  <c r="AH32" i="41"/>
  <c r="AG32" i="41"/>
  <c r="AF32" i="41"/>
  <c r="AE32" i="41"/>
  <c r="AD32" i="41"/>
  <c r="AC32" i="41"/>
  <c r="AB32" i="41"/>
  <c r="AA32" i="41"/>
  <c r="Z32" i="41"/>
  <c r="Y32" i="41"/>
  <c r="R32" i="41"/>
  <c r="Q32" i="41"/>
  <c r="P32" i="41"/>
  <c r="O32" i="41"/>
  <c r="N32" i="41"/>
  <c r="M32" i="41"/>
  <c r="L32" i="41"/>
  <c r="K32" i="41"/>
  <c r="J32" i="41"/>
  <c r="I32" i="41"/>
  <c r="H32" i="41"/>
  <c r="AH31" i="41"/>
  <c r="AG31" i="41"/>
  <c r="AF31" i="41"/>
  <c r="AE31" i="41"/>
  <c r="AD31" i="41"/>
  <c r="AC31" i="41"/>
  <c r="AB31" i="41"/>
  <c r="AA31" i="41"/>
  <c r="Z31" i="41"/>
  <c r="Y31" i="41"/>
  <c r="R31" i="41"/>
  <c r="Q31" i="41"/>
  <c r="P31" i="41"/>
  <c r="O31" i="41"/>
  <c r="N31" i="41"/>
  <c r="M31" i="41"/>
  <c r="L31" i="41"/>
  <c r="K31" i="41"/>
  <c r="J31" i="41"/>
  <c r="I31" i="41"/>
  <c r="H31" i="41"/>
  <c r="CE30" i="41"/>
  <c r="CD30" i="41"/>
  <c r="CC30" i="41"/>
  <c r="CB30" i="41"/>
  <c r="CA30" i="41"/>
  <c r="BZ30" i="41"/>
  <c r="BY30" i="41"/>
  <c r="BX30" i="41"/>
  <c r="BW30" i="41"/>
  <c r="BV30" i="41"/>
  <c r="BT30" i="41"/>
  <c r="BS30" i="41"/>
  <c r="BR30" i="41"/>
  <c r="BQ30" i="41"/>
  <c r="BP30" i="41"/>
  <c r="BO30" i="41"/>
  <c r="BN30" i="41"/>
  <c r="BM30" i="41"/>
  <c r="BL30" i="41"/>
  <c r="BK30" i="41"/>
  <c r="BJ30" i="41"/>
  <c r="BC30" i="41"/>
  <c r="BA30" i="41"/>
  <c r="AZ30" i="41"/>
  <c r="H141" i="41" s="1"/>
  <c r="AY30" i="41"/>
  <c r="AX30" i="41"/>
  <c r="I141" i="41" s="1"/>
  <c r="AT30" i="41"/>
  <c r="AS30" i="41"/>
  <c r="AR30" i="41"/>
  <c r="AQ30" i="41"/>
  <c r="AP30" i="41"/>
  <c r="AO30" i="41"/>
  <c r="AN30" i="41"/>
  <c r="AM30" i="41"/>
  <c r="AL30" i="41"/>
  <c r="BB30" i="41" s="1"/>
  <c r="J141" i="41" s="1"/>
  <c r="AK30" i="41"/>
  <c r="CE29" i="41"/>
  <c r="CD29" i="41"/>
  <c r="CC29" i="41"/>
  <c r="CB29" i="41"/>
  <c r="CA29" i="41"/>
  <c r="BZ29" i="41"/>
  <c r="BY29" i="41"/>
  <c r="BX29" i="41"/>
  <c r="BW29" i="41"/>
  <c r="BV29" i="41"/>
  <c r="BT29" i="41"/>
  <c r="BS29" i="41"/>
  <c r="BR29" i="41"/>
  <c r="BQ29" i="41"/>
  <c r="BP29" i="41"/>
  <c r="BO29" i="41"/>
  <c r="BN29" i="41"/>
  <c r="BM29" i="41"/>
  <c r="BL29" i="41"/>
  <c r="BK29" i="41"/>
  <c r="BJ29" i="41"/>
  <c r="BC29" i="41"/>
  <c r="K140" i="41" s="1"/>
  <c r="AZ29" i="41"/>
  <c r="BA29" i="41" s="1"/>
  <c r="AX29" i="41"/>
  <c r="AY29" i="41" s="1"/>
  <c r="AT29" i="41"/>
  <c r="AS29" i="41"/>
  <c r="AR29" i="41"/>
  <c r="AQ29" i="41"/>
  <c r="BB29" i="41" s="1"/>
  <c r="J140" i="41" s="1"/>
  <c r="AP29" i="41"/>
  <c r="AO29" i="41"/>
  <c r="AN29" i="41"/>
  <c r="AM29" i="41"/>
  <c r="AL29" i="41"/>
  <c r="AK29" i="41"/>
  <c r="CE28" i="41"/>
  <c r="CD28" i="41"/>
  <c r="CC28" i="41"/>
  <c r="CB28" i="41"/>
  <c r="CA28" i="41"/>
  <c r="BZ28" i="41"/>
  <c r="BY28" i="41"/>
  <c r="BX28" i="41"/>
  <c r="BW28" i="41"/>
  <c r="BV28" i="41"/>
  <c r="BT28" i="41"/>
  <c r="BS28" i="41"/>
  <c r="BR28" i="41"/>
  <c r="BQ28" i="41"/>
  <c r="BP28" i="41"/>
  <c r="BO28" i="41"/>
  <c r="BN28" i="41"/>
  <c r="BM28" i="41"/>
  <c r="BL28" i="41"/>
  <c r="BK28" i="41"/>
  <c r="BJ28" i="41"/>
  <c r="BC28" i="41"/>
  <c r="K139" i="41" s="1"/>
  <c r="AZ28" i="41"/>
  <c r="H139" i="41" s="1"/>
  <c r="AY28" i="41"/>
  <c r="AX28" i="41"/>
  <c r="I139" i="41" s="1"/>
  <c r="AT28" i="41"/>
  <c r="AS28" i="41"/>
  <c r="AR28" i="41"/>
  <c r="AQ28" i="41"/>
  <c r="AP28" i="41"/>
  <c r="AO28" i="41"/>
  <c r="BB28" i="41" s="1"/>
  <c r="J139" i="41" s="1"/>
  <c r="AN28" i="41"/>
  <c r="AM28" i="41"/>
  <c r="AL28" i="41"/>
  <c r="AK28" i="41"/>
  <c r="CE27" i="41"/>
  <c r="CD27" i="41"/>
  <c r="CC27" i="41"/>
  <c r="CB27" i="41"/>
  <c r="CA27" i="41"/>
  <c r="BZ27" i="41"/>
  <c r="BY27" i="41"/>
  <c r="BX27" i="41"/>
  <c r="BW27" i="41"/>
  <c r="BV27" i="41"/>
  <c r="BT27" i="41"/>
  <c r="BT37" i="41" s="1"/>
  <c r="W99" i="41" s="1"/>
  <c r="BS27" i="41"/>
  <c r="BR27" i="41"/>
  <c r="BQ27" i="41"/>
  <c r="BP27" i="41"/>
  <c r="BO27" i="41"/>
  <c r="BN27" i="41"/>
  <c r="BM27" i="41"/>
  <c r="BL27" i="41"/>
  <c r="BK27" i="41"/>
  <c r="BJ27" i="41"/>
  <c r="BC27" i="41"/>
  <c r="K138" i="41" s="1"/>
  <c r="AZ27" i="41"/>
  <c r="H138" i="41" s="1"/>
  <c r="AX27" i="41"/>
  <c r="I138" i="41" s="1"/>
  <c r="AT27" i="41"/>
  <c r="AS27" i="41"/>
  <c r="AR27" i="41"/>
  <c r="AQ27" i="41"/>
  <c r="AP27" i="41"/>
  <c r="AO27" i="41"/>
  <c r="AN27" i="41"/>
  <c r="AM27" i="41"/>
  <c r="AL27" i="41"/>
  <c r="AK27" i="41"/>
  <c r="BB27" i="41" s="1"/>
  <c r="J138" i="41" s="1"/>
  <c r="CE26" i="41"/>
  <c r="CD26" i="41"/>
  <c r="CC26" i="41"/>
  <c r="CB26" i="41"/>
  <c r="CA26" i="41"/>
  <c r="BZ26" i="41"/>
  <c r="BY26" i="41"/>
  <c r="BX26" i="41"/>
  <c r="BW26" i="41"/>
  <c r="BV26" i="41"/>
  <c r="BT26" i="41"/>
  <c r="BS26" i="41"/>
  <c r="BR26" i="41"/>
  <c r="BQ26" i="41"/>
  <c r="BP26" i="41"/>
  <c r="BO26" i="41"/>
  <c r="BN26" i="41"/>
  <c r="BM26" i="41"/>
  <c r="BL26" i="41"/>
  <c r="BK26" i="41"/>
  <c r="BJ26" i="41"/>
  <c r="BC26" i="41"/>
  <c r="K137" i="41" s="1"/>
  <c r="BA26" i="41"/>
  <c r="AZ26" i="41"/>
  <c r="H137" i="41" s="1"/>
  <c r="AX26" i="41"/>
  <c r="AY26" i="41" s="1"/>
  <c r="AT26" i="41"/>
  <c r="AS26" i="41"/>
  <c r="AR26" i="41"/>
  <c r="AQ26" i="41"/>
  <c r="AP26" i="41"/>
  <c r="BB26" i="41" s="1"/>
  <c r="J137" i="41" s="1"/>
  <c r="AO26" i="41"/>
  <c r="AN26" i="41"/>
  <c r="AM26" i="41"/>
  <c r="AL26" i="41"/>
  <c r="AK26" i="41"/>
  <c r="CE25" i="41"/>
  <c r="CE34" i="41" s="1"/>
  <c r="P99" i="41" s="1"/>
  <c r="CD25" i="41"/>
  <c r="CD34" i="41" s="1"/>
  <c r="P98" i="41" s="1"/>
  <c r="CC25" i="41"/>
  <c r="CB25" i="41"/>
  <c r="CA25" i="41"/>
  <c r="BZ25" i="41"/>
  <c r="BY25" i="41"/>
  <c r="AB34" i="41" s="1"/>
  <c r="BX25" i="41"/>
  <c r="AA34" i="41" s="1"/>
  <c r="BW25" i="41"/>
  <c r="BV25" i="41"/>
  <c r="BT25" i="41"/>
  <c r="BT34" i="41" s="1"/>
  <c r="Q99" i="41" s="1"/>
  <c r="BS25" i="41"/>
  <c r="BR25" i="41"/>
  <c r="BQ25" i="41"/>
  <c r="BP25" i="41"/>
  <c r="BO25" i="41"/>
  <c r="BN25" i="41"/>
  <c r="BN34" i="41" s="1"/>
  <c r="Q93" i="41" s="1"/>
  <c r="J83" i="41" s="1"/>
  <c r="BM25" i="41"/>
  <c r="BM34" i="41" s="1"/>
  <c r="Q92" i="41" s="1"/>
  <c r="I83" i="41" s="1"/>
  <c r="BL25" i="41"/>
  <c r="BK25" i="41"/>
  <c r="BJ25" i="41"/>
  <c r="BC25" i="41"/>
  <c r="AZ25" i="41"/>
  <c r="BA25" i="41" s="1"/>
  <c r="AX25" i="41"/>
  <c r="AY25" i="41" s="1"/>
  <c r="AT25" i="41"/>
  <c r="AS25" i="41"/>
  <c r="AR25" i="41"/>
  <c r="AQ25" i="41"/>
  <c r="AP25" i="41"/>
  <c r="AO25" i="41"/>
  <c r="BB25" i="41" s="1"/>
  <c r="J136" i="41" s="1"/>
  <c r="AN25" i="41"/>
  <c r="AM25" i="41"/>
  <c r="AL25" i="41"/>
  <c r="AK25" i="41"/>
  <c r="CE24" i="41"/>
  <c r="AH34" i="41" s="1"/>
  <c r="CD24" i="41"/>
  <c r="AG34" i="41" s="1"/>
  <c r="CC24" i="41"/>
  <c r="AF34" i="41" s="1"/>
  <c r="CB24" i="41"/>
  <c r="AE34" i="41" s="1"/>
  <c r="CA24" i="41"/>
  <c r="CA34" i="41" s="1"/>
  <c r="P95" i="41" s="1"/>
  <c r="BZ24" i="41"/>
  <c r="BZ34" i="41" s="1"/>
  <c r="P94" i="41" s="1"/>
  <c r="K84" i="41" s="1"/>
  <c r="BY24" i="41"/>
  <c r="BY34" i="41" s="1"/>
  <c r="P93" i="41" s="1"/>
  <c r="J84" i="41" s="1"/>
  <c r="BX24" i="41"/>
  <c r="BX34" i="41" s="1"/>
  <c r="P92" i="41" s="1"/>
  <c r="I84" i="41" s="1"/>
  <c r="BW24" i="41"/>
  <c r="BW34" i="41" s="1"/>
  <c r="P91" i="41" s="1"/>
  <c r="H84" i="41" s="1"/>
  <c r="BV24" i="41"/>
  <c r="BV34" i="41" s="1"/>
  <c r="P90" i="41" s="1"/>
  <c r="G84" i="41" s="1"/>
  <c r="BT24" i="41"/>
  <c r="R34" i="41" s="1"/>
  <c r="BS24" i="41"/>
  <c r="BS37" i="41" s="1"/>
  <c r="W98" i="41" s="1"/>
  <c r="BR24" i="41"/>
  <c r="BR37" i="41" s="1"/>
  <c r="W97" i="41" s="1"/>
  <c r="BQ24" i="41"/>
  <c r="BQ37" i="41" s="1"/>
  <c r="W96" i="41" s="1"/>
  <c r="BP24" i="41"/>
  <c r="BP37" i="41" s="1"/>
  <c r="W95" i="41" s="1"/>
  <c r="BO24" i="41"/>
  <c r="M34" i="41" s="1"/>
  <c r="BN24" i="41"/>
  <c r="L34" i="41" s="1"/>
  <c r="BM24" i="41"/>
  <c r="K34" i="41" s="1"/>
  <c r="BL24" i="41"/>
  <c r="J34" i="41" s="1"/>
  <c r="BK24" i="41"/>
  <c r="I34" i="41" s="1"/>
  <c r="BJ24" i="41"/>
  <c r="BJ34" i="41" s="1"/>
  <c r="Q89" i="41" s="1"/>
  <c r="F83" i="41" s="1"/>
  <c r="BC24" i="41"/>
  <c r="K135" i="41" s="1"/>
  <c r="AZ24" i="41"/>
  <c r="H135" i="41" s="1"/>
  <c r="AY24" i="41"/>
  <c r="AX24" i="41"/>
  <c r="I135" i="41" s="1"/>
  <c r="AT24" i="41"/>
  <c r="AS24" i="41"/>
  <c r="AR24" i="41"/>
  <c r="AQ24" i="41"/>
  <c r="AP24" i="41"/>
  <c r="AO24" i="41"/>
  <c r="AN24" i="41"/>
  <c r="AM24" i="41"/>
  <c r="AL24" i="41"/>
  <c r="AK24" i="41"/>
  <c r="BB24" i="41" s="1"/>
  <c r="J135" i="41" s="1"/>
  <c r="CE23" i="41"/>
  <c r="CD23" i="41"/>
  <c r="CC23" i="41"/>
  <c r="CB23" i="41"/>
  <c r="CA23" i="41"/>
  <c r="BZ23" i="41"/>
  <c r="BY23" i="41"/>
  <c r="BX23" i="41"/>
  <c r="BW23" i="41"/>
  <c r="BV23" i="41"/>
  <c r="BT23" i="41"/>
  <c r="BS23" i="41"/>
  <c r="BR23" i="41"/>
  <c r="BQ23" i="41"/>
  <c r="BP23" i="41"/>
  <c r="BO23" i="41"/>
  <c r="BN23" i="41"/>
  <c r="BM23" i="41"/>
  <c r="BL23" i="41"/>
  <c r="BK23" i="41"/>
  <c r="BJ23" i="41"/>
  <c r="BC23" i="41"/>
  <c r="K134" i="41" s="1"/>
  <c r="BB23" i="41"/>
  <c r="J134" i="41" s="1"/>
  <c r="AZ23" i="41"/>
  <c r="BA23" i="41" s="1"/>
  <c r="AX23" i="41"/>
  <c r="AY23" i="41" s="1"/>
  <c r="AT23" i="41"/>
  <c r="AS23" i="41"/>
  <c r="AR23" i="41"/>
  <c r="AQ23" i="41"/>
  <c r="AP23" i="41"/>
  <c r="AO23" i="41"/>
  <c r="AN23" i="41"/>
  <c r="AM23" i="41"/>
  <c r="AL23" i="41"/>
  <c r="AK23" i="41"/>
  <c r="CE22" i="41"/>
  <c r="CD22" i="41"/>
  <c r="CD36" i="41" s="1"/>
  <c r="T98" i="41" s="1"/>
  <c r="CC22" i="41"/>
  <c r="CB22" i="41"/>
  <c r="CA22" i="41"/>
  <c r="BZ22" i="41"/>
  <c r="BY22" i="41"/>
  <c r="BX22" i="41"/>
  <c r="BW22" i="41"/>
  <c r="BV22" i="41"/>
  <c r="BT22" i="41"/>
  <c r="BS22" i="41"/>
  <c r="BR22" i="41"/>
  <c r="BQ22" i="41"/>
  <c r="BP22" i="41"/>
  <c r="BO22" i="41"/>
  <c r="BN22" i="41"/>
  <c r="BM22" i="41"/>
  <c r="BM36" i="41" s="1"/>
  <c r="U92" i="41" s="1"/>
  <c r="I79" i="41" s="1"/>
  <c r="BL22" i="41"/>
  <c r="BK22" i="41"/>
  <c r="BJ22" i="41"/>
  <c r="BC22" i="41"/>
  <c r="AZ22" i="41"/>
  <c r="BA22" i="41" s="1"/>
  <c r="AX22" i="41"/>
  <c r="AY22" i="41" s="1"/>
  <c r="AT22" i="41"/>
  <c r="AS22" i="41"/>
  <c r="AR22" i="41"/>
  <c r="AQ22" i="41"/>
  <c r="AP22" i="41"/>
  <c r="BB22" i="41" s="1"/>
  <c r="J133" i="41" s="1"/>
  <c r="AO22" i="41"/>
  <c r="AN22" i="41"/>
  <c r="AM22" i="41"/>
  <c r="AL22" i="41"/>
  <c r="AK22" i="41"/>
  <c r="CE21" i="41"/>
  <c r="CD21" i="41"/>
  <c r="CC21" i="41"/>
  <c r="CB21" i="41"/>
  <c r="CA21" i="41"/>
  <c r="BZ21" i="41"/>
  <c r="BY21" i="41"/>
  <c r="BX21" i="41"/>
  <c r="BW21" i="41"/>
  <c r="BV21" i="41"/>
  <c r="BT21" i="41"/>
  <c r="BS21" i="41"/>
  <c r="BR21" i="41"/>
  <c r="BQ21" i="41"/>
  <c r="BP21" i="41"/>
  <c r="BO21" i="41"/>
  <c r="BN21" i="41"/>
  <c r="BM21" i="41"/>
  <c r="BL21" i="41"/>
  <c r="BK21" i="41"/>
  <c r="BJ21" i="41"/>
  <c r="BC21" i="41"/>
  <c r="K132" i="41" s="1"/>
  <c r="AZ21" i="41"/>
  <c r="BA21" i="41" s="1"/>
  <c r="AX21" i="41"/>
  <c r="AY21" i="41" s="1"/>
  <c r="AT21" i="41"/>
  <c r="AS21" i="41"/>
  <c r="BB21" i="41" s="1"/>
  <c r="J132" i="41" s="1"/>
  <c r="AR21" i="41"/>
  <c r="AQ21" i="41"/>
  <c r="AP21" i="41"/>
  <c r="AO21" i="41"/>
  <c r="AN21" i="41"/>
  <c r="AM21" i="41"/>
  <c r="AL21" i="41"/>
  <c r="AK21" i="41"/>
  <c r="CE20" i="41"/>
  <c r="CD20" i="41"/>
  <c r="CC20" i="41"/>
  <c r="CB20" i="41"/>
  <c r="CA20" i="41"/>
  <c r="BZ20" i="41"/>
  <c r="BY20" i="41"/>
  <c r="BX20" i="41"/>
  <c r="BW20" i="41"/>
  <c r="BV20" i="41"/>
  <c r="BT20" i="41"/>
  <c r="BS20" i="41"/>
  <c r="BR20" i="41"/>
  <c r="BQ20" i="41"/>
  <c r="BP20" i="41"/>
  <c r="BO20" i="41"/>
  <c r="BN20" i="41"/>
  <c r="BM20" i="41"/>
  <c r="BL20" i="41"/>
  <c r="BK20" i="41"/>
  <c r="BJ20" i="41"/>
  <c r="BC20" i="41"/>
  <c r="K131" i="41" s="1"/>
  <c r="BA20" i="41"/>
  <c r="AZ20" i="41"/>
  <c r="H131" i="41" s="1"/>
  <c r="AY20" i="41"/>
  <c r="AX20" i="41"/>
  <c r="I131" i="41" s="1"/>
  <c r="AT20" i="41"/>
  <c r="AS20" i="41"/>
  <c r="AR20" i="41"/>
  <c r="AQ20" i="41"/>
  <c r="AP20" i="41"/>
  <c r="AO20" i="41"/>
  <c r="BB20" i="41" s="1"/>
  <c r="J131" i="41" s="1"/>
  <c r="AN20" i="41"/>
  <c r="AM20" i="41"/>
  <c r="AL20" i="41"/>
  <c r="AK20" i="41"/>
  <c r="CE19" i="41"/>
  <c r="CD19" i="41"/>
  <c r="CC19" i="41"/>
  <c r="CB19" i="41"/>
  <c r="CA19" i="41"/>
  <c r="BZ19" i="41"/>
  <c r="BY19" i="41"/>
  <c r="BX19" i="41"/>
  <c r="BW19" i="41"/>
  <c r="BV19" i="41"/>
  <c r="BT19" i="41"/>
  <c r="BS19" i="41"/>
  <c r="BR19" i="41"/>
  <c r="BQ19" i="41"/>
  <c r="BP19" i="41"/>
  <c r="BO19" i="41"/>
  <c r="BN19" i="41"/>
  <c r="BM19" i="41"/>
  <c r="BL19" i="41"/>
  <c r="BK19" i="41"/>
  <c r="BJ19" i="41"/>
  <c r="BC19" i="41"/>
  <c r="K130" i="41" s="1"/>
  <c r="AZ19" i="41"/>
  <c r="BA19" i="41" s="1"/>
  <c r="AX19" i="41"/>
  <c r="I130" i="41" s="1"/>
  <c r="AT19" i="41"/>
  <c r="AS19" i="41"/>
  <c r="AR19" i="41"/>
  <c r="AQ19" i="41"/>
  <c r="AP19" i="41"/>
  <c r="AO19" i="41"/>
  <c r="BB19" i="41" s="1"/>
  <c r="J130" i="41" s="1"/>
  <c r="AN19" i="41"/>
  <c r="AM19" i="41"/>
  <c r="AL19" i="41"/>
  <c r="AK19" i="41"/>
  <c r="CE18" i="41"/>
  <c r="CD18" i="41"/>
  <c r="CC18" i="41"/>
  <c r="CB18" i="41"/>
  <c r="CA18" i="41"/>
  <c r="BZ18" i="41"/>
  <c r="BY18" i="41"/>
  <c r="BX18" i="41"/>
  <c r="BW18" i="41"/>
  <c r="BV18" i="41"/>
  <c r="BT18" i="41"/>
  <c r="BS18" i="41"/>
  <c r="BR18" i="41"/>
  <c r="BQ18" i="41"/>
  <c r="BP18" i="41"/>
  <c r="BO18" i="41"/>
  <c r="BN18" i="41"/>
  <c r="BM18" i="41"/>
  <c r="BL18" i="41"/>
  <c r="BK18" i="41"/>
  <c r="BJ18" i="41"/>
  <c r="BC18" i="41"/>
  <c r="K129" i="41" s="1"/>
  <c r="BA18" i="41"/>
  <c r="AZ18" i="41"/>
  <c r="H129" i="41" s="1"/>
  <c r="AX18" i="41"/>
  <c r="I129" i="41" s="1"/>
  <c r="AT18" i="41"/>
  <c r="AS18" i="41"/>
  <c r="AR18" i="41"/>
  <c r="BB18" i="41" s="1"/>
  <c r="J129" i="41" s="1"/>
  <c r="AQ18" i="41"/>
  <c r="AP18" i="41"/>
  <c r="AO18" i="41"/>
  <c r="AN18" i="41"/>
  <c r="AM18" i="41"/>
  <c r="AL18" i="41"/>
  <c r="AK18" i="41"/>
  <c r="CE17" i="41"/>
  <c r="CD17" i="41"/>
  <c r="CC17" i="41"/>
  <c r="CB17" i="41"/>
  <c r="CA17" i="41"/>
  <c r="BZ17" i="41"/>
  <c r="BY17" i="41"/>
  <c r="BX17" i="41"/>
  <c r="BW17" i="41"/>
  <c r="BV17" i="41"/>
  <c r="BT17" i="41"/>
  <c r="BS17" i="41"/>
  <c r="BR17" i="41"/>
  <c r="BQ17" i="41"/>
  <c r="BP17" i="41"/>
  <c r="BO17" i="41"/>
  <c r="BN17" i="41"/>
  <c r="BM17" i="41"/>
  <c r="BL17" i="41"/>
  <c r="BK17" i="41"/>
  <c r="BJ17" i="41"/>
  <c r="BC17" i="41"/>
  <c r="K128" i="41" s="1"/>
  <c r="BB17" i="41"/>
  <c r="J128" i="41" s="1"/>
  <c r="AZ17" i="41"/>
  <c r="BA17" i="41" s="1"/>
  <c r="AX17" i="41"/>
  <c r="AY17" i="41" s="1"/>
  <c r="AT17" i="41"/>
  <c r="AS17" i="41"/>
  <c r="AR17" i="41"/>
  <c r="AQ17" i="41"/>
  <c r="AP17" i="41"/>
  <c r="AO17" i="41"/>
  <c r="AN17" i="41"/>
  <c r="AM17" i="41"/>
  <c r="AL17" i="41"/>
  <c r="AK17" i="41"/>
  <c r="CE16" i="41"/>
  <c r="CD16" i="41"/>
  <c r="CC16" i="41"/>
  <c r="CB16" i="41"/>
  <c r="CA16" i="41"/>
  <c r="BZ16" i="41"/>
  <c r="BY16" i="41"/>
  <c r="BX16" i="41"/>
  <c r="BW16" i="41"/>
  <c r="BV16" i="41"/>
  <c r="BT16" i="41"/>
  <c r="BS16" i="41"/>
  <c r="BR16" i="41"/>
  <c r="BQ16" i="41"/>
  <c r="BP16" i="41"/>
  <c r="BO16" i="41"/>
  <c r="BN16" i="41"/>
  <c r="BM16" i="41"/>
  <c r="BL16" i="41"/>
  <c r="BK16" i="41"/>
  <c r="BJ16" i="41"/>
  <c r="BC16" i="41"/>
  <c r="K127" i="41" s="1"/>
  <c r="AZ16" i="41"/>
  <c r="H127" i="41" s="1"/>
  <c r="AX16" i="41"/>
  <c r="I127" i="41" s="1"/>
  <c r="AT16" i="41"/>
  <c r="AS16" i="41"/>
  <c r="AR16" i="41"/>
  <c r="AQ16" i="41"/>
  <c r="AP16" i="41"/>
  <c r="AO16" i="41"/>
  <c r="BB16" i="41" s="1"/>
  <c r="J127" i="41" s="1"/>
  <c r="AN16" i="41"/>
  <c r="AM16" i="41"/>
  <c r="AL16" i="41"/>
  <c r="AK16" i="41"/>
  <c r="CE15" i="41"/>
  <c r="CD15" i="41"/>
  <c r="CC15" i="41"/>
  <c r="CB15" i="41"/>
  <c r="CA15" i="41"/>
  <c r="BZ15" i="41"/>
  <c r="BY15" i="41"/>
  <c r="BX15" i="41"/>
  <c r="BW15" i="41"/>
  <c r="BV15" i="41"/>
  <c r="BT15" i="41"/>
  <c r="BS15" i="41"/>
  <c r="BR15" i="41"/>
  <c r="BQ15" i="41"/>
  <c r="BP15" i="41"/>
  <c r="BO15" i="41"/>
  <c r="BN15" i="41"/>
  <c r="BM15" i="41"/>
  <c r="BL15" i="41"/>
  <c r="BK15" i="41"/>
  <c r="BJ15" i="41"/>
  <c r="BC15" i="41"/>
  <c r="K126" i="41" s="1"/>
  <c r="AZ15" i="41"/>
  <c r="H126" i="41" s="1"/>
  <c r="AX15" i="41"/>
  <c r="I126" i="41" s="1"/>
  <c r="AT15" i="41"/>
  <c r="AS15" i="41"/>
  <c r="AR15" i="41"/>
  <c r="AQ15" i="41"/>
  <c r="AP15" i="41"/>
  <c r="AO15" i="41"/>
  <c r="BB15" i="41" s="1"/>
  <c r="J126" i="41" s="1"/>
  <c r="AN15" i="41"/>
  <c r="AM15" i="41"/>
  <c r="AL15" i="41"/>
  <c r="AK15" i="41"/>
  <c r="CE14" i="41"/>
  <c r="CD14" i="41"/>
  <c r="CC14" i="41"/>
  <c r="CB14" i="41"/>
  <c r="CA14" i="41"/>
  <c r="BZ14" i="41"/>
  <c r="BY14" i="41"/>
  <c r="BX14" i="41"/>
  <c r="BW14" i="41"/>
  <c r="BV14" i="41"/>
  <c r="BT14" i="41"/>
  <c r="BS14" i="41"/>
  <c r="BR14" i="41"/>
  <c r="BQ14" i="41"/>
  <c r="BP14" i="41"/>
  <c r="BO14" i="41"/>
  <c r="BN14" i="41"/>
  <c r="BM14" i="41"/>
  <c r="BL14" i="41"/>
  <c r="BK14" i="41"/>
  <c r="BJ14" i="41"/>
  <c r="BC14" i="41"/>
  <c r="BA14" i="41"/>
  <c r="AZ14" i="41"/>
  <c r="H125" i="41" s="1"/>
  <c r="AY14" i="41"/>
  <c r="AX14" i="41"/>
  <c r="I125" i="41" s="1"/>
  <c r="AT14" i="41"/>
  <c r="AS14" i="41"/>
  <c r="AR14" i="41"/>
  <c r="AQ14" i="41"/>
  <c r="AP14" i="41"/>
  <c r="AO14" i="41"/>
  <c r="AN14" i="41"/>
  <c r="AM14" i="41"/>
  <c r="AL14" i="41"/>
  <c r="BB14" i="41" s="1"/>
  <c r="J125" i="41" s="1"/>
  <c r="AK14" i="41"/>
  <c r="CE13" i="41"/>
  <c r="CD13" i="41"/>
  <c r="CC13" i="41"/>
  <c r="CB13" i="41"/>
  <c r="CA13" i="41"/>
  <c r="BZ13" i="41"/>
  <c r="BY13" i="41"/>
  <c r="BX13" i="41"/>
  <c r="BW13" i="41"/>
  <c r="BV13" i="41"/>
  <c r="BT13" i="41"/>
  <c r="BS13" i="41"/>
  <c r="BR13" i="41"/>
  <c r="BQ13" i="41"/>
  <c r="BP13" i="41"/>
  <c r="BO13" i="41"/>
  <c r="BN13" i="41"/>
  <c r="BM13" i="41"/>
  <c r="BL13" i="41"/>
  <c r="BK13" i="41"/>
  <c r="BJ13" i="41"/>
  <c r="BC13" i="41"/>
  <c r="K124" i="41" s="1"/>
  <c r="AZ13" i="41"/>
  <c r="BA13" i="41" s="1"/>
  <c r="AX13" i="41"/>
  <c r="AY13" i="41" s="1"/>
  <c r="AT13" i="41"/>
  <c r="AS13" i="41"/>
  <c r="AR13" i="41"/>
  <c r="AQ13" i="41"/>
  <c r="BB13" i="41" s="1"/>
  <c r="J124" i="41" s="1"/>
  <c r="AP13" i="41"/>
  <c r="AO13" i="41"/>
  <c r="AN13" i="41"/>
  <c r="AM13" i="41"/>
  <c r="AL13" i="41"/>
  <c r="AK13" i="41"/>
  <c r="CE12" i="41"/>
  <c r="CD12" i="41"/>
  <c r="CC12" i="41"/>
  <c r="CB12" i="41"/>
  <c r="CA12" i="41"/>
  <c r="BZ12" i="41"/>
  <c r="BY12" i="41"/>
  <c r="BX12" i="41"/>
  <c r="BW12" i="41"/>
  <c r="BV12" i="41"/>
  <c r="BT12" i="41"/>
  <c r="BS12" i="41"/>
  <c r="BR12" i="41"/>
  <c r="BQ12" i="41"/>
  <c r="BP12" i="41"/>
  <c r="BO12" i="41"/>
  <c r="BO32" i="41" s="1"/>
  <c r="BN12" i="41"/>
  <c r="BM12" i="41"/>
  <c r="BL12" i="41"/>
  <c r="BK12" i="41"/>
  <c r="BJ12" i="41"/>
  <c r="BC12" i="41"/>
  <c r="K123" i="41" s="1"/>
  <c r="AZ12" i="41"/>
  <c r="H123" i="41" s="1"/>
  <c r="AY12" i="41"/>
  <c r="AX12" i="41"/>
  <c r="I123" i="41" s="1"/>
  <c r="AT12" i="41"/>
  <c r="AS12" i="41"/>
  <c r="AR12" i="41"/>
  <c r="AQ12" i="41"/>
  <c r="AP12" i="41"/>
  <c r="BB12" i="41" s="1"/>
  <c r="J123" i="41" s="1"/>
  <c r="AO12" i="41"/>
  <c r="AN12" i="41"/>
  <c r="AM12" i="41"/>
  <c r="AL12" i="41"/>
  <c r="AK12" i="41"/>
  <c r="CE11" i="41"/>
  <c r="CD11" i="41"/>
  <c r="CC11" i="41"/>
  <c r="CB11" i="41"/>
  <c r="CA11" i="41"/>
  <c r="BZ11" i="41"/>
  <c r="BY11" i="41"/>
  <c r="BX11" i="41"/>
  <c r="BW11" i="41"/>
  <c r="BV11" i="41"/>
  <c r="BT11" i="41"/>
  <c r="BS11" i="41"/>
  <c r="BR11" i="41"/>
  <c r="BQ11" i="41"/>
  <c r="BP11" i="41"/>
  <c r="BO11" i="41"/>
  <c r="BN11" i="41"/>
  <c r="BM11" i="41"/>
  <c r="BL11" i="41"/>
  <c r="BK11" i="41"/>
  <c r="BJ11" i="41"/>
  <c r="BC11" i="41"/>
  <c r="K122" i="41" s="1"/>
  <c r="AZ11" i="41"/>
  <c r="H122" i="41" s="1"/>
  <c r="AX11" i="41"/>
  <c r="I122" i="41" s="1"/>
  <c r="AT11" i="41"/>
  <c r="AS11" i="41"/>
  <c r="AR11" i="41"/>
  <c r="AQ11" i="41"/>
  <c r="AP11" i="41"/>
  <c r="AO11" i="41"/>
  <c r="AN11" i="41"/>
  <c r="AM11" i="41"/>
  <c r="AL11" i="41"/>
  <c r="AK11" i="41"/>
  <c r="BB11" i="41" s="1"/>
  <c r="J122" i="41" s="1"/>
  <c r="CE10" i="41"/>
  <c r="CD10" i="41"/>
  <c r="CC10" i="41"/>
  <c r="CB10" i="41"/>
  <c r="CB34" i="41" s="1"/>
  <c r="P96" i="41" s="1"/>
  <c r="CA10" i="41"/>
  <c r="BZ10" i="41"/>
  <c r="BY10" i="41"/>
  <c r="BX10" i="41"/>
  <c r="BW10" i="41"/>
  <c r="BV10" i="41"/>
  <c r="BT10" i="41"/>
  <c r="BS10" i="41"/>
  <c r="BS36" i="41" s="1"/>
  <c r="U98" i="41" s="1"/>
  <c r="BR10" i="41"/>
  <c r="BQ10" i="41"/>
  <c r="BP10" i="41"/>
  <c r="BO10" i="41"/>
  <c r="BO36" i="41" s="1"/>
  <c r="U94" i="41" s="1"/>
  <c r="K79" i="41" s="1"/>
  <c r="BN10" i="41"/>
  <c r="BM10" i="41"/>
  <c r="BL10" i="41"/>
  <c r="BK10" i="41"/>
  <c r="BK34" i="41" s="1"/>
  <c r="Q90" i="41" s="1"/>
  <c r="G83" i="41" s="1"/>
  <c r="BJ10" i="41"/>
  <c r="BC10" i="41"/>
  <c r="K121" i="41" s="1"/>
  <c r="BA10" i="41"/>
  <c r="AZ10" i="41"/>
  <c r="H121" i="41" s="1"/>
  <c r="AX10" i="41"/>
  <c r="AY10" i="41" s="1"/>
  <c r="AT10" i="41"/>
  <c r="AS10" i="41"/>
  <c r="AR10" i="41"/>
  <c r="AQ10" i="41"/>
  <c r="AP10" i="41"/>
  <c r="BB10" i="41" s="1"/>
  <c r="J121" i="41" s="1"/>
  <c r="AO10" i="41"/>
  <c r="AN10" i="41"/>
  <c r="AM10" i="41"/>
  <c r="AL10" i="41"/>
  <c r="AK10" i="41"/>
  <c r="CE9" i="41"/>
  <c r="CE36" i="41" s="1"/>
  <c r="T99" i="41" s="1"/>
  <c r="CD9" i="41"/>
  <c r="CC9" i="41"/>
  <c r="CC36" i="41" s="1"/>
  <c r="T97" i="41" s="1"/>
  <c r="CB9" i="41"/>
  <c r="CB36" i="41" s="1"/>
  <c r="T96" i="41" s="1"/>
  <c r="CA9" i="41"/>
  <c r="CA36" i="41" s="1"/>
  <c r="T95" i="41" s="1"/>
  <c r="BZ9" i="41"/>
  <c r="BZ36" i="41" s="1"/>
  <c r="T94" i="41" s="1"/>
  <c r="K80" i="41" s="1"/>
  <c r="BY9" i="41"/>
  <c r="BY36" i="41" s="1"/>
  <c r="T93" i="41" s="1"/>
  <c r="J80" i="41" s="1"/>
  <c r="BX9" i="41"/>
  <c r="BX36" i="41" s="1"/>
  <c r="T92" i="41" s="1"/>
  <c r="I80" i="41" s="1"/>
  <c r="BW9" i="41"/>
  <c r="BW36" i="41" s="1"/>
  <c r="T91" i="41" s="1"/>
  <c r="H80" i="41" s="1"/>
  <c r="BV9" i="41"/>
  <c r="BV36" i="41" s="1"/>
  <c r="T90" i="41" s="1"/>
  <c r="G80" i="41" s="1"/>
  <c r="BT9" i="41"/>
  <c r="BT36" i="41" s="1"/>
  <c r="U99" i="41" s="1"/>
  <c r="BS9" i="41"/>
  <c r="BR9" i="41"/>
  <c r="BR36" i="41" s="1"/>
  <c r="U97" i="41" s="1"/>
  <c r="BQ9" i="41"/>
  <c r="BQ36" i="41" s="1"/>
  <c r="U96" i="41" s="1"/>
  <c r="BP9" i="41"/>
  <c r="BP36" i="41" s="1"/>
  <c r="U95" i="41" s="1"/>
  <c r="BO9" i="41"/>
  <c r="BN9" i="41"/>
  <c r="BN36" i="41" s="1"/>
  <c r="U93" i="41" s="1"/>
  <c r="J79" i="41" s="1"/>
  <c r="BM9" i="41"/>
  <c r="BL9" i="41"/>
  <c r="BL36" i="41" s="1"/>
  <c r="U91" i="41" s="1"/>
  <c r="H79" i="41" s="1"/>
  <c r="BK9" i="41"/>
  <c r="BK36" i="41" s="1"/>
  <c r="U90" i="41" s="1"/>
  <c r="G79" i="41" s="1"/>
  <c r="BJ9" i="41"/>
  <c r="BJ36" i="41" s="1"/>
  <c r="U89" i="41" s="1"/>
  <c r="F79" i="41" s="1"/>
  <c r="BC9" i="41"/>
  <c r="K120" i="41" s="1"/>
  <c r="AZ9" i="41"/>
  <c r="BA9" i="41" s="1"/>
  <c r="AX9" i="41"/>
  <c r="AY9" i="41" s="1"/>
  <c r="AT9" i="41"/>
  <c r="AS9" i="41"/>
  <c r="AR9" i="41"/>
  <c r="AQ9" i="41"/>
  <c r="AP9" i="41"/>
  <c r="AO9" i="41"/>
  <c r="BB9" i="41" s="1"/>
  <c r="J120" i="41" s="1"/>
  <c r="AN9" i="41"/>
  <c r="AM9" i="41"/>
  <c r="AL9" i="41"/>
  <c r="AK9" i="41"/>
  <c r="CE8" i="41"/>
  <c r="CD8" i="41"/>
  <c r="CC8" i="41"/>
  <c r="CB8" i="41"/>
  <c r="CA8" i="41"/>
  <c r="BZ8" i="41"/>
  <c r="BY8" i="41"/>
  <c r="BX8" i="41"/>
  <c r="BW8" i="41"/>
  <c r="BV8" i="41"/>
  <c r="BV33" i="41" s="1"/>
  <c r="BT8" i="41"/>
  <c r="BS8" i="41"/>
  <c r="BR8" i="41"/>
  <c r="BQ8" i="41"/>
  <c r="BP8" i="41"/>
  <c r="BO8" i="41"/>
  <c r="BN8" i="41"/>
  <c r="BM8" i="41"/>
  <c r="BL8" i="41"/>
  <c r="BK8" i="41"/>
  <c r="BJ8" i="41"/>
  <c r="BC8" i="41"/>
  <c r="K119" i="41" s="1"/>
  <c r="AZ8" i="41"/>
  <c r="H119" i="41" s="1"/>
  <c r="AY8" i="41"/>
  <c r="AX8" i="41"/>
  <c r="I119" i="41" s="1"/>
  <c r="AT8" i="41"/>
  <c r="AS8" i="41"/>
  <c r="AR8" i="41"/>
  <c r="AQ8" i="41"/>
  <c r="AP8" i="41"/>
  <c r="AO8" i="41"/>
  <c r="AN8" i="41"/>
  <c r="AM8" i="41"/>
  <c r="AL8" i="41"/>
  <c r="AK8" i="41"/>
  <c r="BB8" i="41" s="1"/>
  <c r="J119" i="41" s="1"/>
  <c r="CE7" i="41"/>
  <c r="CD7" i="41"/>
  <c r="CC7" i="41"/>
  <c r="CB7" i="41"/>
  <c r="CA7" i="41"/>
  <c r="BZ7" i="41"/>
  <c r="BY7" i="41"/>
  <c r="BX7" i="41"/>
  <c r="BW7" i="41"/>
  <c r="BV7" i="41"/>
  <c r="BT7" i="41"/>
  <c r="BS7" i="41"/>
  <c r="BR7" i="41"/>
  <c r="BQ7" i="41"/>
  <c r="BP7" i="41"/>
  <c r="BO7" i="41"/>
  <c r="BN7" i="41"/>
  <c r="BM7" i="41"/>
  <c r="BL7" i="41"/>
  <c r="BK7" i="41"/>
  <c r="BJ7" i="41"/>
  <c r="BC7" i="41"/>
  <c r="K118" i="41" s="1"/>
  <c r="BB7" i="41"/>
  <c r="J118" i="41" s="1"/>
  <c r="AZ7" i="41"/>
  <c r="BA7" i="41" s="1"/>
  <c r="AX7" i="41"/>
  <c r="AY7" i="41" s="1"/>
  <c r="AT7" i="41"/>
  <c r="AS7" i="41"/>
  <c r="AR7" i="41"/>
  <c r="AQ7" i="41"/>
  <c r="AP7" i="41"/>
  <c r="AO7" i="41"/>
  <c r="AN7" i="41"/>
  <c r="AM7" i="41"/>
  <c r="AL7" i="41"/>
  <c r="AK7" i="41"/>
  <c r="CE6" i="41"/>
  <c r="CD6" i="41"/>
  <c r="CC6" i="41"/>
  <c r="CB6" i="41"/>
  <c r="CA6" i="41"/>
  <c r="BZ6" i="41"/>
  <c r="BY6" i="41"/>
  <c r="BX6" i="41"/>
  <c r="BW6" i="41"/>
  <c r="BV6" i="41"/>
  <c r="BT6" i="41"/>
  <c r="BS6" i="41"/>
  <c r="BR6" i="41"/>
  <c r="BQ6" i="41"/>
  <c r="BP6" i="41"/>
  <c r="BO6" i="41"/>
  <c r="BN6" i="41"/>
  <c r="BM6" i="41"/>
  <c r="BL6" i="41"/>
  <c r="BK6" i="41"/>
  <c r="BJ6" i="41"/>
  <c r="BC6" i="41"/>
  <c r="K117" i="41" s="1"/>
  <c r="AZ6" i="41"/>
  <c r="BA6" i="41" s="1"/>
  <c r="AX6" i="41"/>
  <c r="AY6" i="41" s="1"/>
  <c r="AT6" i="41"/>
  <c r="AS6" i="41"/>
  <c r="AR6" i="41"/>
  <c r="AQ6" i="41"/>
  <c r="AP6" i="41"/>
  <c r="BB6" i="41" s="1"/>
  <c r="J117" i="41" s="1"/>
  <c r="AO6" i="41"/>
  <c r="AN6" i="41"/>
  <c r="AM6" i="41"/>
  <c r="AL6" i="41"/>
  <c r="AK6" i="41"/>
  <c r="CE5" i="41"/>
  <c r="CD5" i="41"/>
  <c r="CC5" i="41"/>
  <c r="CB5" i="41"/>
  <c r="CA5" i="41"/>
  <c r="BZ5" i="41"/>
  <c r="BZ31" i="41" s="1"/>
  <c r="BY5" i="41"/>
  <c r="BX5" i="41"/>
  <c r="BW5" i="41"/>
  <c r="BV5" i="41"/>
  <c r="BT5" i="41"/>
  <c r="BS5" i="41"/>
  <c r="BR5" i="41"/>
  <c r="BQ5" i="41"/>
  <c r="BP5" i="41"/>
  <c r="BO5" i="41"/>
  <c r="BN5" i="41"/>
  <c r="BM5" i="41"/>
  <c r="BL5" i="41"/>
  <c r="BK5" i="41"/>
  <c r="BJ5" i="41"/>
  <c r="BC5" i="41"/>
  <c r="K116" i="41" s="1"/>
  <c r="AZ5" i="41"/>
  <c r="BA5" i="41" s="1"/>
  <c r="AX5" i="41"/>
  <c r="AY5" i="41" s="1"/>
  <c r="AT5" i="41"/>
  <c r="AS5" i="41"/>
  <c r="BB5" i="41" s="1"/>
  <c r="J116" i="41" s="1"/>
  <c r="AR5" i="41"/>
  <c r="AQ5" i="41"/>
  <c r="AP5" i="41"/>
  <c r="AO5" i="41"/>
  <c r="AN5" i="41"/>
  <c r="AM5" i="41"/>
  <c r="AL5" i="41"/>
  <c r="AK5" i="41"/>
  <c r="CE4" i="41"/>
  <c r="CD4" i="41"/>
  <c r="CD35" i="41" s="1"/>
  <c r="R98" i="41" s="1"/>
  <c r="CC4" i="41"/>
  <c r="CB4" i="41"/>
  <c r="CA4" i="41"/>
  <c r="BZ4" i="41"/>
  <c r="BZ35" i="41" s="1"/>
  <c r="R94" i="41" s="1"/>
  <c r="K78" i="41" s="1"/>
  <c r="BY4" i="41"/>
  <c r="BX4" i="41"/>
  <c r="BW4" i="41"/>
  <c r="BV4" i="41"/>
  <c r="BT4" i="41"/>
  <c r="BS4" i="41"/>
  <c r="BR4" i="41"/>
  <c r="BQ4" i="41"/>
  <c r="BQ31" i="41" s="1"/>
  <c r="BP4" i="41"/>
  <c r="BP31" i="41" s="1"/>
  <c r="BO4" i="41"/>
  <c r="BN4" i="41"/>
  <c r="BM4" i="41"/>
  <c r="BM35" i="41" s="1"/>
  <c r="S92" i="41" s="1"/>
  <c r="I77" i="41" s="1"/>
  <c r="BL4" i="41"/>
  <c r="BK4" i="41"/>
  <c r="BJ4" i="41"/>
  <c r="BC4" i="41"/>
  <c r="K115" i="41" s="1"/>
  <c r="BA4" i="41"/>
  <c r="AZ4" i="41"/>
  <c r="H115" i="41" s="1"/>
  <c r="AY4" i="41"/>
  <c r="AX4" i="41"/>
  <c r="I115" i="41" s="1"/>
  <c r="AT4" i="41"/>
  <c r="AS4" i="41"/>
  <c r="AR4" i="41"/>
  <c r="AQ4" i="41"/>
  <c r="AP4" i="41"/>
  <c r="AO4" i="41"/>
  <c r="BB4" i="41" s="1"/>
  <c r="J115" i="41" s="1"/>
  <c r="AN4" i="41"/>
  <c r="AM4" i="41"/>
  <c r="AL4" i="41"/>
  <c r="AK4" i="41"/>
  <c r="CE3" i="41"/>
  <c r="CE32" i="41" s="1"/>
  <c r="CD3" i="41"/>
  <c r="CD32" i="41" s="1"/>
  <c r="CC3" i="41"/>
  <c r="CC32" i="41" s="1"/>
  <c r="CB3" i="41"/>
  <c r="CB32" i="41" s="1"/>
  <c r="CA3" i="41"/>
  <c r="CA32" i="41" s="1"/>
  <c r="BZ3" i="41"/>
  <c r="BZ32" i="41" s="1"/>
  <c r="BY3" i="41"/>
  <c r="BY31" i="41" s="1"/>
  <c r="BX3" i="41"/>
  <c r="BX31" i="41" s="1"/>
  <c r="BW3" i="41"/>
  <c r="BW31" i="41" s="1"/>
  <c r="BV3" i="41"/>
  <c r="BV35" i="41" s="1"/>
  <c r="R90" i="41" s="1"/>
  <c r="G78" i="41" s="1"/>
  <c r="BT3" i="41"/>
  <c r="BT33" i="41" s="1"/>
  <c r="BS3" i="41"/>
  <c r="BS33" i="41" s="1"/>
  <c r="BR3" i="41"/>
  <c r="BR33" i="41" s="1"/>
  <c r="BQ3" i="41"/>
  <c r="BQ33" i="41" s="1"/>
  <c r="BP3" i="41"/>
  <c r="BP33" i="41" s="1"/>
  <c r="BO3" i="41"/>
  <c r="BO33" i="41" s="1"/>
  <c r="BN3" i="41"/>
  <c r="BN32" i="41" s="1"/>
  <c r="BM3" i="41"/>
  <c r="BM32" i="41" s="1"/>
  <c r="BL3" i="41"/>
  <c r="BL32" i="41" s="1"/>
  <c r="BK3" i="41"/>
  <c r="BK32" i="41" s="1"/>
  <c r="BJ3" i="41"/>
  <c r="BJ32" i="41" s="1"/>
  <c r="BC3" i="41"/>
  <c r="K114" i="41" s="1"/>
  <c r="AZ3" i="41"/>
  <c r="BA3" i="41" s="1"/>
  <c r="AX3" i="41"/>
  <c r="I114" i="41" s="1"/>
  <c r="AT3" i="41"/>
  <c r="AS3" i="41"/>
  <c r="AR3" i="41"/>
  <c r="AQ3" i="41"/>
  <c r="AP3" i="41"/>
  <c r="AO3" i="41"/>
  <c r="BB3" i="41" s="1"/>
  <c r="J114" i="41" s="1"/>
  <c r="AN3" i="41"/>
  <c r="AM3" i="41"/>
  <c r="AL3" i="41"/>
  <c r="AK3" i="41"/>
  <c r="BA36" i="45" l="1"/>
  <c r="F49" i="45" s="1"/>
  <c r="AX42" i="45"/>
  <c r="BA42" i="45"/>
  <c r="BA38" i="45"/>
  <c r="J49" i="45" s="1"/>
  <c r="BK34" i="45"/>
  <c r="Q90" i="45" s="1"/>
  <c r="G83" i="45" s="1"/>
  <c r="CB34" i="45"/>
  <c r="P96" i="45" s="1"/>
  <c r="BW35" i="45"/>
  <c r="R91" i="45" s="1"/>
  <c r="H78" i="45" s="1"/>
  <c r="H128" i="45"/>
  <c r="AY11" i="45"/>
  <c r="AY27" i="45"/>
  <c r="AY38" i="45" s="1"/>
  <c r="J47" i="45" s="1"/>
  <c r="BJ31" i="45"/>
  <c r="CA31" i="45"/>
  <c r="BP32" i="45"/>
  <c r="BW33" i="45"/>
  <c r="O34" i="45"/>
  <c r="BL34" i="45"/>
  <c r="Q91" i="45" s="1"/>
  <c r="H83" i="45" s="1"/>
  <c r="CC34" i="45"/>
  <c r="P97" i="45" s="1"/>
  <c r="BX35" i="45"/>
  <c r="R92" i="45" s="1"/>
  <c r="I78" i="45" s="1"/>
  <c r="BV37" i="45"/>
  <c r="V90" i="45" s="1"/>
  <c r="G82" i="45" s="1"/>
  <c r="I116" i="45"/>
  <c r="I124" i="45"/>
  <c r="I128" i="45"/>
  <c r="I132" i="45"/>
  <c r="I140" i="45"/>
  <c r="BK31" i="45"/>
  <c r="CB31" i="45"/>
  <c r="BX33" i="45"/>
  <c r="P34" i="45"/>
  <c r="BM34" i="45"/>
  <c r="Q92" i="45" s="1"/>
  <c r="I83" i="45" s="1"/>
  <c r="CD34" i="45"/>
  <c r="P98" i="45" s="1"/>
  <c r="BY35" i="45"/>
  <c r="R93" i="45" s="1"/>
  <c r="J78" i="45" s="1"/>
  <c r="BW37" i="45"/>
  <c r="V91" i="45" s="1"/>
  <c r="H82" i="45" s="1"/>
  <c r="BA11" i="45"/>
  <c r="BA43" i="45" s="1"/>
  <c r="BA27" i="45"/>
  <c r="BL31" i="45"/>
  <c r="CC31" i="45"/>
  <c r="BR32" i="45"/>
  <c r="BY33" i="45"/>
  <c r="Q34" i="45"/>
  <c r="BN34" i="45"/>
  <c r="Q93" i="45" s="1"/>
  <c r="J83" i="45" s="1"/>
  <c r="CE34" i="45"/>
  <c r="P99" i="45" s="1"/>
  <c r="BZ35" i="45"/>
  <c r="R94" i="45" s="1"/>
  <c r="K78" i="45" s="1"/>
  <c r="BX37" i="45"/>
  <c r="V92" i="45" s="1"/>
  <c r="I82" i="45" s="1"/>
  <c r="BA40" i="45"/>
  <c r="I145" i="45" s="1"/>
  <c r="BA8" i="45"/>
  <c r="AZ42" i="45" s="1"/>
  <c r="AY18" i="45"/>
  <c r="AX37" i="45" s="1"/>
  <c r="H46" i="45" s="1"/>
  <c r="BA24" i="45"/>
  <c r="BM31" i="45"/>
  <c r="CD31" i="45"/>
  <c r="BS32" i="45"/>
  <c r="BZ33" i="45"/>
  <c r="R34" i="45"/>
  <c r="BO34" i="45"/>
  <c r="Q94" i="45" s="1"/>
  <c r="K83" i="45" s="1"/>
  <c r="BJ35" i="45"/>
  <c r="S89" i="45" s="1"/>
  <c r="F77" i="45" s="1"/>
  <c r="CA35" i="45"/>
  <c r="R95" i="45" s="1"/>
  <c r="BY37" i="45"/>
  <c r="V93" i="45" s="1"/>
  <c r="J82" i="45" s="1"/>
  <c r="H121" i="45"/>
  <c r="H137" i="45"/>
  <c r="AY15" i="45"/>
  <c r="BA37" i="45" s="1"/>
  <c r="H49" i="45" s="1"/>
  <c r="BN31" i="45"/>
  <c r="CE31" i="45"/>
  <c r="BT32" i="45"/>
  <c r="BJ33" i="45"/>
  <c r="CA33" i="45"/>
  <c r="Y34" i="45"/>
  <c r="BP34" i="45"/>
  <c r="Q95" i="45" s="1"/>
  <c r="BK35" i="45"/>
  <c r="S90" i="45" s="1"/>
  <c r="G77" i="45" s="1"/>
  <c r="CB35" i="45"/>
  <c r="R96" i="45" s="1"/>
  <c r="BZ37" i="45"/>
  <c r="V94" i="45" s="1"/>
  <c r="K82" i="45" s="1"/>
  <c r="I117" i="45"/>
  <c r="I121" i="45"/>
  <c r="I133" i="45"/>
  <c r="I137" i="45"/>
  <c r="BO31" i="45"/>
  <c r="BV32" i="45"/>
  <c r="BK33" i="45"/>
  <c r="CB33" i="45"/>
  <c r="Z34" i="45"/>
  <c r="BQ34" i="45"/>
  <c r="Q96" i="45" s="1"/>
  <c r="BL35" i="45"/>
  <c r="S91" i="45" s="1"/>
  <c r="H77" i="45" s="1"/>
  <c r="CC35" i="45"/>
  <c r="R97" i="45" s="1"/>
  <c r="BJ37" i="45"/>
  <c r="W89" i="45" s="1"/>
  <c r="F81" i="45" s="1"/>
  <c r="CA37" i="45"/>
  <c r="V95" i="45" s="1"/>
  <c r="BW32" i="45"/>
  <c r="BL33" i="45"/>
  <c r="CC33" i="45"/>
  <c r="BR34" i="45"/>
  <c r="Q97" i="45" s="1"/>
  <c r="BM35" i="45"/>
  <c r="S92" i="45" s="1"/>
  <c r="I77" i="45" s="1"/>
  <c r="CD35" i="45"/>
  <c r="R98" i="45" s="1"/>
  <c r="BK37" i="45"/>
  <c r="W90" i="45" s="1"/>
  <c r="G81" i="45" s="1"/>
  <c r="CB37" i="45"/>
  <c r="V96" i="45" s="1"/>
  <c r="BA12" i="45"/>
  <c r="BA28" i="45"/>
  <c r="BQ31" i="45"/>
  <c r="BX32" i="45"/>
  <c r="BM33" i="45"/>
  <c r="CD33" i="45"/>
  <c r="AB34" i="45"/>
  <c r="BS34" i="45"/>
  <c r="Q98" i="45" s="1"/>
  <c r="BN35" i="45"/>
  <c r="S93" i="45" s="1"/>
  <c r="J77" i="45" s="1"/>
  <c r="CE35" i="45"/>
  <c r="R99" i="45" s="1"/>
  <c r="BL37" i="45"/>
  <c r="W91" i="45" s="1"/>
  <c r="H81" i="45" s="1"/>
  <c r="CC37" i="45"/>
  <c r="V97" i="45" s="1"/>
  <c r="H114" i="45"/>
  <c r="H118" i="45"/>
  <c r="H130" i="45"/>
  <c r="H134" i="45"/>
  <c r="BR31" i="45"/>
  <c r="BY32" i="45"/>
  <c r="BN33" i="45"/>
  <c r="CE33" i="45"/>
  <c r="AC34" i="45"/>
  <c r="BO35" i="45"/>
  <c r="S94" i="45" s="1"/>
  <c r="K77" i="45" s="1"/>
  <c r="AX36" i="45"/>
  <c r="BM37" i="45"/>
  <c r="W92" i="45" s="1"/>
  <c r="I81" i="45" s="1"/>
  <c r="CD37" i="45"/>
  <c r="V98" i="45" s="1"/>
  <c r="I118" i="45"/>
  <c r="I134" i="45"/>
  <c r="BS31" i="45"/>
  <c r="H34" i="45"/>
  <c r="AD34" i="45"/>
  <c r="BP35" i="45"/>
  <c r="S95" i="45" s="1"/>
  <c r="AY36" i="45"/>
  <c r="BN37" i="45"/>
  <c r="W93" i="45" s="1"/>
  <c r="J81" i="45" s="1"/>
  <c r="CE37" i="45"/>
  <c r="V99" i="45" s="1"/>
  <c r="BT31" i="45"/>
  <c r="BQ35" i="45"/>
  <c r="S96" i="45" s="1"/>
  <c r="AZ36" i="45"/>
  <c r="BO37" i="45"/>
  <c r="W94" i="45" s="1"/>
  <c r="K81" i="45" s="1"/>
  <c r="BA16" i="45"/>
  <c r="BV31" i="45"/>
  <c r="BR35" i="45"/>
  <c r="S97" i="45" s="1"/>
  <c r="BS35" i="45"/>
  <c r="S98" i="45" s="1"/>
  <c r="AZ38" i="45"/>
  <c r="J48" i="45" s="1"/>
  <c r="I115" i="45"/>
  <c r="I131" i="45"/>
  <c r="BT35" i="45"/>
  <c r="S99" i="45" s="1"/>
  <c r="AX42" i="44"/>
  <c r="BA36" i="44"/>
  <c r="F49" i="44" s="1"/>
  <c r="BA42" i="44"/>
  <c r="AY11" i="44"/>
  <c r="BA37" i="44" s="1"/>
  <c r="H49" i="44" s="1"/>
  <c r="BA17" i="44"/>
  <c r="AY27" i="44"/>
  <c r="BA38" i="44" s="1"/>
  <c r="J49" i="44" s="1"/>
  <c r="BJ31" i="44"/>
  <c r="CA31" i="44"/>
  <c r="BP32" i="44"/>
  <c r="BW33" i="44"/>
  <c r="O34" i="44"/>
  <c r="BL34" i="44"/>
  <c r="Q91" i="44" s="1"/>
  <c r="H83" i="44" s="1"/>
  <c r="CC34" i="44"/>
  <c r="P97" i="44" s="1"/>
  <c r="BX35" i="44"/>
  <c r="R92" i="44" s="1"/>
  <c r="I78" i="44" s="1"/>
  <c r="BV37" i="44"/>
  <c r="V90" i="44" s="1"/>
  <c r="G82" i="44" s="1"/>
  <c r="I116" i="44"/>
  <c r="I120" i="44"/>
  <c r="I124" i="44"/>
  <c r="I128" i="44"/>
  <c r="I132" i="44"/>
  <c r="I136" i="44"/>
  <c r="I140" i="44"/>
  <c r="BK31" i="44"/>
  <c r="CB31" i="44"/>
  <c r="BQ32" i="44"/>
  <c r="BX33" i="44"/>
  <c r="P34" i="44"/>
  <c r="BM34" i="44"/>
  <c r="Q92" i="44" s="1"/>
  <c r="I83" i="44" s="1"/>
  <c r="CD34" i="44"/>
  <c r="P98" i="44" s="1"/>
  <c r="BY35" i="44"/>
  <c r="R93" i="44" s="1"/>
  <c r="J78" i="44" s="1"/>
  <c r="BW37" i="44"/>
  <c r="V91" i="44" s="1"/>
  <c r="H82" i="44" s="1"/>
  <c r="BA11" i="44"/>
  <c r="AY43" i="44" s="1"/>
  <c r="BA27" i="44"/>
  <c r="BL31" i="44"/>
  <c r="CC31" i="44"/>
  <c r="BR32" i="44"/>
  <c r="BY33" i="44"/>
  <c r="Q34" i="44"/>
  <c r="BN34" i="44"/>
  <c r="Q93" i="44" s="1"/>
  <c r="J83" i="44" s="1"/>
  <c r="CE34" i="44"/>
  <c r="P99" i="44" s="1"/>
  <c r="BZ35" i="44"/>
  <c r="R94" i="44" s="1"/>
  <c r="K78" i="44" s="1"/>
  <c r="BX37" i="44"/>
  <c r="V92" i="44" s="1"/>
  <c r="I82" i="44" s="1"/>
  <c r="BA40" i="44"/>
  <c r="I145" i="44" s="1"/>
  <c r="BA8" i="44"/>
  <c r="AZ42" i="44" s="1"/>
  <c r="AY18" i="44"/>
  <c r="BA24" i="44"/>
  <c r="BM31" i="44"/>
  <c r="CD31" i="44"/>
  <c r="BS32" i="44"/>
  <c r="BZ33" i="44"/>
  <c r="R34" i="44"/>
  <c r="BO34" i="44"/>
  <c r="Q94" i="44" s="1"/>
  <c r="K83" i="44" s="1"/>
  <c r="BJ35" i="44"/>
  <c r="S89" i="44" s="1"/>
  <c r="F77" i="44" s="1"/>
  <c r="CA35" i="44"/>
  <c r="R95" i="44" s="1"/>
  <c r="BY37" i="44"/>
  <c r="V93" i="44" s="1"/>
  <c r="J82" i="44" s="1"/>
  <c r="H117" i="44"/>
  <c r="H133" i="44"/>
  <c r="AY15" i="44"/>
  <c r="AZ37" i="44" s="1"/>
  <c r="H48" i="44" s="1"/>
  <c r="BN31" i="44"/>
  <c r="CE31" i="44"/>
  <c r="BT32" i="44"/>
  <c r="BJ33" i="44"/>
  <c r="CA33" i="44"/>
  <c r="Y34" i="44"/>
  <c r="BP34" i="44"/>
  <c r="Q95" i="44" s="1"/>
  <c r="BK35" i="44"/>
  <c r="S90" i="44" s="1"/>
  <c r="G77" i="44" s="1"/>
  <c r="CB35" i="44"/>
  <c r="R96" i="44" s="1"/>
  <c r="BZ37" i="44"/>
  <c r="V94" i="44" s="1"/>
  <c r="K82" i="44" s="1"/>
  <c r="I117" i="44"/>
  <c r="I133" i="44"/>
  <c r="BO31" i="44"/>
  <c r="BV32" i="44"/>
  <c r="BK33" i="44"/>
  <c r="CB33" i="44"/>
  <c r="Z34" i="44"/>
  <c r="BQ34" i="44"/>
  <c r="Q96" i="44" s="1"/>
  <c r="BL35" i="44"/>
  <c r="S91" i="44" s="1"/>
  <c r="H77" i="44" s="1"/>
  <c r="CC35" i="44"/>
  <c r="R97" i="44" s="1"/>
  <c r="BJ37" i="44"/>
  <c r="W89" i="44" s="1"/>
  <c r="F81" i="44" s="1"/>
  <c r="CA37" i="44"/>
  <c r="V95" i="44" s="1"/>
  <c r="BA15" i="44"/>
  <c r="BA43" i="44" s="1"/>
  <c r="BP31" i="44"/>
  <c r="BW32" i="44"/>
  <c r="BL33" i="44"/>
  <c r="CC33" i="44"/>
  <c r="BR34" i="44"/>
  <c r="Q97" i="44" s="1"/>
  <c r="BM35" i="44"/>
  <c r="S92" i="44" s="1"/>
  <c r="I77" i="44" s="1"/>
  <c r="CD35" i="44"/>
  <c r="R98" i="44" s="1"/>
  <c r="BK37" i="44"/>
  <c r="W90" i="44" s="1"/>
  <c r="G81" i="44" s="1"/>
  <c r="CB37" i="44"/>
  <c r="V96" i="44" s="1"/>
  <c r="BA12" i="44"/>
  <c r="BA28" i="44"/>
  <c r="BQ31" i="44"/>
  <c r="BX32" i="44"/>
  <c r="BM33" i="44"/>
  <c r="CD33" i="44"/>
  <c r="AB34" i="44"/>
  <c r="BS34" i="44"/>
  <c r="Q98" i="44" s="1"/>
  <c r="BN35" i="44"/>
  <c r="S93" i="44" s="1"/>
  <c r="J77" i="44" s="1"/>
  <c r="CE35" i="44"/>
  <c r="R99" i="44" s="1"/>
  <c r="BL37" i="44"/>
  <c r="W91" i="44" s="1"/>
  <c r="H81" i="44" s="1"/>
  <c r="CC37" i="44"/>
  <c r="V97" i="44" s="1"/>
  <c r="H114" i="44"/>
  <c r="H118" i="44"/>
  <c r="H130" i="44"/>
  <c r="H134" i="44"/>
  <c r="BR31" i="44"/>
  <c r="BY32" i="44"/>
  <c r="BN33" i="44"/>
  <c r="CE33" i="44"/>
  <c r="AC34" i="44"/>
  <c r="BO35" i="44"/>
  <c r="S94" i="44" s="1"/>
  <c r="K77" i="44" s="1"/>
  <c r="AX36" i="44"/>
  <c r="BM37" i="44"/>
  <c r="W92" i="44" s="1"/>
  <c r="I81" i="44" s="1"/>
  <c r="CD37" i="44"/>
  <c r="V98" i="44" s="1"/>
  <c r="I118" i="44"/>
  <c r="I134" i="44"/>
  <c r="AY16" i="44"/>
  <c r="BS31" i="44"/>
  <c r="H34" i="44"/>
  <c r="AD34" i="44"/>
  <c r="BP35" i="44"/>
  <c r="S95" i="44" s="1"/>
  <c r="AY36" i="44"/>
  <c r="BN37" i="44"/>
  <c r="W93" i="44" s="1"/>
  <c r="J81" i="44" s="1"/>
  <c r="CE37" i="44"/>
  <c r="V99" i="44" s="1"/>
  <c r="BT31" i="44"/>
  <c r="BQ35" i="44"/>
  <c r="S96" i="44" s="1"/>
  <c r="AZ36" i="44"/>
  <c r="BO37" i="44"/>
  <c r="W94" i="44" s="1"/>
  <c r="K81" i="44" s="1"/>
  <c r="BV31" i="44"/>
  <c r="BR35" i="44"/>
  <c r="S97" i="44" s="1"/>
  <c r="AY38" i="44"/>
  <c r="J47" i="44" s="1"/>
  <c r="BS35" i="44"/>
  <c r="S98" i="44" s="1"/>
  <c r="AZ38" i="44"/>
  <c r="J48" i="44" s="1"/>
  <c r="BT35" i="44"/>
  <c r="S99" i="44" s="1"/>
  <c r="BA42" i="43"/>
  <c r="AZ37" i="43"/>
  <c r="H48" i="43" s="1"/>
  <c r="AY37" i="43"/>
  <c r="H47" i="43" s="1"/>
  <c r="AX37" i="43"/>
  <c r="H46" i="43" s="1"/>
  <c r="AY11" i="43"/>
  <c r="BA37" i="43" s="1"/>
  <c r="H49" i="43" s="1"/>
  <c r="BA17" i="43"/>
  <c r="AY27" i="43"/>
  <c r="BJ31" i="43"/>
  <c r="CA31" i="43"/>
  <c r="BP32" i="43"/>
  <c r="BW33" i="43"/>
  <c r="O34" i="43"/>
  <c r="BL34" i="43"/>
  <c r="Q91" i="43" s="1"/>
  <c r="H83" i="43" s="1"/>
  <c r="CC34" i="43"/>
  <c r="P97" i="43" s="1"/>
  <c r="BX35" i="43"/>
  <c r="R92" i="43" s="1"/>
  <c r="I78" i="43" s="1"/>
  <c r="BV37" i="43"/>
  <c r="V90" i="43" s="1"/>
  <c r="G82" i="43" s="1"/>
  <c r="I120" i="43"/>
  <c r="I124" i="43"/>
  <c r="I128" i="43"/>
  <c r="I136" i="43"/>
  <c r="I140" i="43"/>
  <c r="AY8" i="43"/>
  <c r="BA36" i="43" s="1"/>
  <c r="F49" i="43" s="1"/>
  <c r="BA14" i="43"/>
  <c r="AY24" i="43"/>
  <c r="BA30" i="43"/>
  <c r="BK31" i="43"/>
  <c r="CB31" i="43"/>
  <c r="BQ32" i="43"/>
  <c r="BX33" i="43"/>
  <c r="P34" i="43"/>
  <c r="BM34" i="43"/>
  <c r="Q92" i="43" s="1"/>
  <c r="I83" i="43" s="1"/>
  <c r="CD34" i="43"/>
  <c r="P98" i="43" s="1"/>
  <c r="BY35" i="43"/>
  <c r="R93" i="43" s="1"/>
  <c r="J78" i="43" s="1"/>
  <c r="BW37" i="43"/>
  <c r="V91" i="43" s="1"/>
  <c r="H82" i="43" s="1"/>
  <c r="BA39" i="43"/>
  <c r="D49" i="43" s="1"/>
  <c r="BL31" i="43"/>
  <c r="CC31" i="43"/>
  <c r="BR32" i="43"/>
  <c r="BY33" i="43"/>
  <c r="Q34" i="43"/>
  <c r="BN34" i="43"/>
  <c r="Q93" i="43" s="1"/>
  <c r="J83" i="43" s="1"/>
  <c r="CE34" i="43"/>
  <c r="P99" i="43" s="1"/>
  <c r="BZ35" i="43"/>
  <c r="R94" i="43" s="1"/>
  <c r="K78" i="43" s="1"/>
  <c r="BX37" i="43"/>
  <c r="V92" i="43" s="1"/>
  <c r="I82" i="43" s="1"/>
  <c r="BA8" i="43"/>
  <c r="AZ42" i="43" s="1"/>
  <c r="AY18" i="43"/>
  <c r="BA24" i="43"/>
  <c r="BM31" i="43"/>
  <c r="CD31" i="43"/>
  <c r="BS32" i="43"/>
  <c r="BZ33" i="43"/>
  <c r="BO34" i="43"/>
  <c r="Q94" i="43" s="1"/>
  <c r="K83" i="43" s="1"/>
  <c r="BJ35" i="43"/>
  <c r="S89" i="43" s="1"/>
  <c r="F77" i="43" s="1"/>
  <c r="CA35" i="43"/>
  <c r="R95" i="43" s="1"/>
  <c r="BY37" i="43"/>
  <c r="V93" i="43" s="1"/>
  <c r="J82" i="43" s="1"/>
  <c r="AY15" i="43"/>
  <c r="BN31" i="43"/>
  <c r="CE31" i="43"/>
  <c r="BT32" i="43"/>
  <c r="BJ33" i="43"/>
  <c r="CA33" i="43"/>
  <c r="BP34" i="43"/>
  <c r="Q95" i="43" s="1"/>
  <c r="BK35" i="43"/>
  <c r="S90" i="43" s="1"/>
  <c r="G77" i="43" s="1"/>
  <c r="CB35" i="43"/>
  <c r="R96" i="43" s="1"/>
  <c r="BZ37" i="43"/>
  <c r="V94" i="43" s="1"/>
  <c r="K82" i="43" s="1"/>
  <c r="I117" i="43"/>
  <c r="I121" i="43"/>
  <c r="I133" i="43"/>
  <c r="I137" i="43"/>
  <c r="BO31" i="43"/>
  <c r="BV32" i="43"/>
  <c r="BK33" i="43"/>
  <c r="CB33" i="43"/>
  <c r="BQ34" i="43"/>
  <c r="Q96" i="43" s="1"/>
  <c r="BL35" i="43"/>
  <c r="S91" i="43" s="1"/>
  <c r="H77" i="43" s="1"/>
  <c r="CC35" i="43"/>
  <c r="R97" i="43" s="1"/>
  <c r="BJ37" i="43"/>
  <c r="W89" i="43" s="1"/>
  <c r="F81" i="43" s="1"/>
  <c r="CA37" i="43"/>
  <c r="V95" i="43" s="1"/>
  <c r="BA15" i="43"/>
  <c r="AX43" i="43" s="1"/>
  <c r="BP31" i="43"/>
  <c r="BW32" i="43"/>
  <c r="BL33" i="43"/>
  <c r="CC33" i="43"/>
  <c r="BM35" i="43"/>
  <c r="S92" i="43" s="1"/>
  <c r="I77" i="43" s="1"/>
  <c r="CD35" i="43"/>
  <c r="R98" i="43" s="1"/>
  <c r="BA12" i="43"/>
  <c r="AZ43" i="43" s="1"/>
  <c r="BA28" i="43"/>
  <c r="BQ31" i="43"/>
  <c r="BX32" i="43"/>
  <c r="BM33" i="43"/>
  <c r="CD33" i="43"/>
  <c r="AB34" i="43"/>
  <c r="BS34" i="43"/>
  <c r="Q98" i="43" s="1"/>
  <c r="BN35" i="43"/>
  <c r="S93" i="43" s="1"/>
  <c r="J77" i="43" s="1"/>
  <c r="CE35" i="43"/>
  <c r="R99" i="43" s="1"/>
  <c r="BL37" i="43"/>
  <c r="W91" i="43" s="1"/>
  <c r="H81" i="43" s="1"/>
  <c r="CC37" i="43"/>
  <c r="V97" i="43" s="1"/>
  <c r="H114" i="43"/>
  <c r="H118" i="43"/>
  <c r="H130" i="43"/>
  <c r="H134" i="43"/>
  <c r="BR31" i="43"/>
  <c r="BY32" i="43"/>
  <c r="BN33" i="43"/>
  <c r="CE33" i="43"/>
  <c r="AC34" i="43"/>
  <c r="BO35" i="43"/>
  <c r="S94" i="43" s="1"/>
  <c r="K77" i="43" s="1"/>
  <c r="BM37" i="43"/>
  <c r="W92" i="43" s="1"/>
  <c r="I81" i="43" s="1"/>
  <c r="CD37" i="43"/>
  <c r="V98" i="43" s="1"/>
  <c r="BS31" i="43"/>
  <c r="H34" i="43"/>
  <c r="AX31" i="43" s="1"/>
  <c r="AD34" i="43"/>
  <c r="BP35" i="43"/>
  <c r="S95" i="43" s="1"/>
  <c r="AY36" i="43"/>
  <c r="BN37" i="43"/>
  <c r="W93" i="43" s="1"/>
  <c r="J81" i="43" s="1"/>
  <c r="CE37" i="43"/>
  <c r="V99" i="43" s="1"/>
  <c r="BT31" i="43"/>
  <c r="BQ35" i="43"/>
  <c r="S96" i="43" s="1"/>
  <c r="AZ36" i="43"/>
  <c r="BA16" i="43"/>
  <c r="BV31" i="43"/>
  <c r="BR35" i="43"/>
  <c r="S97" i="43" s="1"/>
  <c r="BS35" i="43"/>
  <c r="S98" i="43" s="1"/>
  <c r="BT35" i="43"/>
  <c r="S99" i="43" s="1"/>
  <c r="AZ42" i="42"/>
  <c r="AY42" i="42"/>
  <c r="AX42" i="42"/>
  <c r="AY8" i="42"/>
  <c r="AY24" i="42"/>
  <c r="BA30" i="42"/>
  <c r="BK31" i="42"/>
  <c r="CB31" i="42"/>
  <c r="BX33" i="42"/>
  <c r="P34" i="42"/>
  <c r="BY35" i="42"/>
  <c r="R93" i="42" s="1"/>
  <c r="J78" i="42" s="1"/>
  <c r="AY11" i="42"/>
  <c r="AX37" i="42" s="1"/>
  <c r="H46" i="42" s="1"/>
  <c r="BA11" i="42"/>
  <c r="BA27" i="42"/>
  <c r="AZ44" i="42" s="1"/>
  <c r="BL31" i="42"/>
  <c r="CC31" i="42"/>
  <c r="BR32" i="42"/>
  <c r="BY33" i="42"/>
  <c r="Q34" i="42"/>
  <c r="BN34" i="42"/>
  <c r="Q93" i="42" s="1"/>
  <c r="J83" i="42" s="1"/>
  <c r="CE34" i="42"/>
  <c r="P99" i="42" s="1"/>
  <c r="BZ35" i="42"/>
  <c r="R94" i="42" s="1"/>
  <c r="K78" i="42" s="1"/>
  <c r="BX37" i="42"/>
  <c r="V92" i="42" s="1"/>
  <c r="I82" i="42" s="1"/>
  <c r="BM31" i="42"/>
  <c r="CD31" i="42"/>
  <c r="BS32" i="42"/>
  <c r="BZ33" i="42"/>
  <c r="R34" i="42"/>
  <c r="BO34" i="42"/>
  <c r="Q94" i="42" s="1"/>
  <c r="K83" i="42" s="1"/>
  <c r="BJ35" i="42"/>
  <c r="S89" i="42" s="1"/>
  <c r="F77" i="42" s="1"/>
  <c r="CA35" i="42"/>
  <c r="R95" i="42" s="1"/>
  <c r="BY37" i="42"/>
  <c r="V93" i="42" s="1"/>
  <c r="J82" i="42" s="1"/>
  <c r="H125" i="42"/>
  <c r="H129" i="42"/>
  <c r="AY15" i="42"/>
  <c r="BN31" i="42"/>
  <c r="CE31" i="42"/>
  <c r="BT32" i="42"/>
  <c r="BJ33" i="42"/>
  <c r="CA33" i="42"/>
  <c r="Y34" i="42"/>
  <c r="BP34" i="42"/>
  <c r="Q95" i="42" s="1"/>
  <c r="BK35" i="42"/>
  <c r="S90" i="42" s="1"/>
  <c r="G77" i="42" s="1"/>
  <c r="CB35" i="42"/>
  <c r="R96" i="42" s="1"/>
  <c r="BA37" i="42"/>
  <c r="H49" i="42" s="1"/>
  <c r="BZ37" i="42"/>
  <c r="V94" i="42" s="1"/>
  <c r="K82" i="42" s="1"/>
  <c r="I117" i="42"/>
  <c r="I121" i="42"/>
  <c r="I133" i="42"/>
  <c r="I137" i="42"/>
  <c r="H128" i="42"/>
  <c r="AY12" i="42"/>
  <c r="AY28" i="42"/>
  <c r="BO31" i="42"/>
  <c r="BV32" i="42"/>
  <c r="BK33" i="42"/>
  <c r="CB33" i="42"/>
  <c r="Z34" i="42"/>
  <c r="BQ34" i="42"/>
  <c r="Q96" i="42" s="1"/>
  <c r="BL35" i="42"/>
  <c r="S91" i="42" s="1"/>
  <c r="H77" i="42" s="1"/>
  <c r="CC35" i="42"/>
  <c r="R97" i="42" s="1"/>
  <c r="BJ37" i="42"/>
  <c r="W89" i="42" s="1"/>
  <c r="F81" i="42" s="1"/>
  <c r="CA37" i="42"/>
  <c r="V95" i="42" s="1"/>
  <c r="BP31" i="42"/>
  <c r="BW32" i="42"/>
  <c r="BL33" i="42"/>
  <c r="CC33" i="42"/>
  <c r="AA34" i="42"/>
  <c r="BR34" i="42"/>
  <c r="Q97" i="42" s="1"/>
  <c r="BM35" i="42"/>
  <c r="S92" i="42" s="1"/>
  <c r="I77" i="42" s="1"/>
  <c r="CD35" i="42"/>
  <c r="R98" i="42" s="1"/>
  <c r="BK37" i="42"/>
  <c r="W90" i="42" s="1"/>
  <c r="G81" i="42" s="1"/>
  <c r="CB37" i="42"/>
  <c r="V96" i="42" s="1"/>
  <c r="AY27" i="42"/>
  <c r="BA12" i="42"/>
  <c r="BA28" i="42"/>
  <c r="BQ31" i="42"/>
  <c r="BX32" i="42"/>
  <c r="BM33" i="42"/>
  <c r="CD33" i="42"/>
  <c r="AB34" i="42"/>
  <c r="BS34" i="42"/>
  <c r="Q98" i="42" s="1"/>
  <c r="BN35" i="42"/>
  <c r="S93" i="42" s="1"/>
  <c r="J77" i="42" s="1"/>
  <c r="CE35" i="42"/>
  <c r="R99" i="42" s="1"/>
  <c r="BL37" i="42"/>
  <c r="W91" i="42" s="1"/>
  <c r="H81" i="42" s="1"/>
  <c r="CC37" i="42"/>
  <c r="V97" i="42" s="1"/>
  <c r="H114" i="42"/>
  <c r="H118" i="42"/>
  <c r="H130" i="42"/>
  <c r="H134" i="42"/>
  <c r="AY3" i="42"/>
  <c r="AY19" i="42"/>
  <c r="BR31" i="42"/>
  <c r="BY32" i="42"/>
  <c r="BN33" i="42"/>
  <c r="CE33" i="42"/>
  <c r="AC34" i="42"/>
  <c r="BO35" i="42"/>
  <c r="S94" i="42" s="1"/>
  <c r="K77" i="42" s="1"/>
  <c r="BM37" i="42"/>
  <c r="W92" i="42" s="1"/>
  <c r="I81" i="42" s="1"/>
  <c r="CD37" i="42"/>
  <c r="V98" i="42" s="1"/>
  <c r="BA46" i="42"/>
  <c r="H145" i="42" s="1"/>
  <c r="I134" i="42"/>
  <c r="BS31" i="42"/>
  <c r="H34" i="42"/>
  <c r="AX31" i="42" s="1"/>
  <c r="AD34" i="42"/>
  <c r="BP35" i="42"/>
  <c r="S95" i="42" s="1"/>
  <c r="BN37" i="42"/>
  <c r="W93" i="42" s="1"/>
  <c r="J81" i="42" s="1"/>
  <c r="CE37" i="42"/>
  <c r="V99" i="42" s="1"/>
  <c r="BT31" i="42"/>
  <c r="BQ35" i="42"/>
  <c r="S96" i="42" s="1"/>
  <c r="BO37" i="42"/>
  <c r="W94" i="42" s="1"/>
  <c r="K81" i="42" s="1"/>
  <c r="BA16" i="42"/>
  <c r="BA43" i="42" s="1"/>
  <c r="BV31" i="42"/>
  <c r="BR35" i="42"/>
  <c r="S97" i="42" s="1"/>
  <c r="BS35" i="42"/>
  <c r="S98" i="42" s="1"/>
  <c r="BT35" i="42"/>
  <c r="S99" i="42" s="1"/>
  <c r="AY44" i="42"/>
  <c r="BA42" i="41"/>
  <c r="BA37" i="41"/>
  <c r="H49" i="41" s="1"/>
  <c r="AX37" i="41"/>
  <c r="H46" i="41" s="1"/>
  <c r="N34" i="41"/>
  <c r="H128" i="41"/>
  <c r="AY11" i="41"/>
  <c r="AZ37" i="41" s="1"/>
  <c r="H48" i="41" s="1"/>
  <c r="AY27" i="41"/>
  <c r="AX38" i="41" s="1"/>
  <c r="J46" i="41" s="1"/>
  <c r="BJ31" i="41"/>
  <c r="CA31" i="41"/>
  <c r="BP32" i="41"/>
  <c r="BW33" i="41"/>
  <c r="O34" i="41"/>
  <c r="BL34" i="41"/>
  <c r="Q91" i="41" s="1"/>
  <c r="H83" i="41" s="1"/>
  <c r="CC34" i="41"/>
  <c r="P97" i="41" s="1"/>
  <c r="BX35" i="41"/>
  <c r="R92" i="41" s="1"/>
  <c r="I78" i="41" s="1"/>
  <c r="BV37" i="41"/>
  <c r="V90" i="41" s="1"/>
  <c r="G82" i="41" s="1"/>
  <c r="I116" i="41"/>
  <c r="I120" i="41"/>
  <c r="I124" i="41"/>
  <c r="I128" i="41"/>
  <c r="I132" i="41"/>
  <c r="I136" i="41"/>
  <c r="I140" i="41"/>
  <c r="BK31" i="41"/>
  <c r="CB31" i="41"/>
  <c r="BQ32" i="41"/>
  <c r="BX33" i="41"/>
  <c r="P34" i="41"/>
  <c r="BY35" i="41"/>
  <c r="R93" i="41" s="1"/>
  <c r="J78" i="41" s="1"/>
  <c r="BW37" i="41"/>
  <c r="V91" i="41" s="1"/>
  <c r="H82" i="41" s="1"/>
  <c r="BA27" i="41"/>
  <c r="BL31" i="41"/>
  <c r="CC31" i="41"/>
  <c r="BR32" i="41"/>
  <c r="BY33" i="41"/>
  <c r="Q34" i="41"/>
  <c r="BX37" i="41"/>
  <c r="V92" i="41" s="1"/>
  <c r="I82" i="41" s="1"/>
  <c r="BA40" i="41"/>
  <c r="I145" i="41" s="1"/>
  <c r="BA11" i="41"/>
  <c r="BA43" i="41" s="1"/>
  <c r="BA8" i="41"/>
  <c r="AZ42" i="41" s="1"/>
  <c r="AY18" i="41"/>
  <c r="BA24" i="41"/>
  <c r="BM31" i="41"/>
  <c r="CD31" i="41"/>
  <c r="BS32" i="41"/>
  <c r="BZ33" i="41"/>
  <c r="BO34" i="41"/>
  <c r="Q94" i="41" s="1"/>
  <c r="K83" i="41" s="1"/>
  <c r="BJ35" i="41"/>
  <c r="S89" i="41" s="1"/>
  <c r="F77" i="41" s="1"/>
  <c r="CA35" i="41"/>
  <c r="R95" i="41" s="1"/>
  <c r="BY37" i="41"/>
  <c r="V93" i="41" s="1"/>
  <c r="J82" i="41" s="1"/>
  <c r="H117" i="41"/>
  <c r="H133" i="41"/>
  <c r="AY15" i="41"/>
  <c r="BN31" i="41"/>
  <c r="CE31" i="41"/>
  <c r="BT32" i="41"/>
  <c r="BJ33" i="41"/>
  <c r="CA33" i="41"/>
  <c r="Y34" i="41"/>
  <c r="BP34" i="41"/>
  <c r="Q95" i="41" s="1"/>
  <c r="BK35" i="41"/>
  <c r="S90" i="41" s="1"/>
  <c r="G77" i="41" s="1"/>
  <c r="CB35" i="41"/>
  <c r="R96" i="41" s="1"/>
  <c r="BZ37" i="41"/>
  <c r="V94" i="41" s="1"/>
  <c r="K82" i="41" s="1"/>
  <c r="I117" i="41"/>
  <c r="I121" i="41"/>
  <c r="I133" i="41"/>
  <c r="I137" i="41"/>
  <c r="BO31" i="41"/>
  <c r="BV32" i="41"/>
  <c r="BK33" i="41"/>
  <c r="CB33" i="41"/>
  <c r="Z34" i="41"/>
  <c r="BQ34" i="41"/>
  <c r="Q96" i="41" s="1"/>
  <c r="BL35" i="41"/>
  <c r="S91" i="41" s="1"/>
  <c r="H77" i="41" s="1"/>
  <c r="CC35" i="41"/>
  <c r="R97" i="41" s="1"/>
  <c r="BJ37" i="41"/>
  <c r="W89" i="41" s="1"/>
  <c r="F81" i="41" s="1"/>
  <c r="CA37" i="41"/>
  <c r="V95" i="41" s="1"/>
  <c r="BA15" i="41"/>
  <c r="BW32" i="41"/>
  <c r="BL33" i="41"/>
  <c r="CC33" i="41"/>
  <c r="BR34" i="41"/>
  <c r="Q97" i="41" s="1"/>
  <c r="BK37" i="41"/>
  <c r="W90" i="41" s="1"/>
  <c r="G81" i="41" s="1"/>
  <c r="CB37" i="41"/>
  <c r="V96" i="41" s="1"/>
  <c r="BA12" i="41"/>
  <c r="BA28" i="41"/>
  <c r="BX32" i="41"/>
  <c r="BM33" i="41"/>
  <c r="CD33" i="41"/>
  <c r="BS34" i="41"/>
  <c r="Q98" i="41" s="1"/>
  <c r="BN35" i="41"/>
  <c r="S93" i="41" s="1"/>
  <c r="J77" i="41" s="1"/>
  <c r="CE35" i="41"/>
  <c r="R99" i="41" s="1"/>
  <c r="BL37" i="41"/>
  <c r="W91" i="41" s="1"/>
  <c r="H81" i="41" s="1"/>
  <c r="CC37" i="41"/>
  <c r="V97" i="41" s="1"/>
  <c r="H114" i="41"/>
  <c r="H118" i="41"/>
  <c r="H130" i="41"/>
  <c r="H134" i="41"/>
  <c r="AY3" i="41"/>
  <c r="AY19" i="41"/>
  <c r="BR31" i="41"/>
  <c r="BY32" i="41"/>
  <c r="BN33" i="41"/>
  <c r="CE33" i="41"/>
  <c r="AC34" i="41"/>
  <c r="BO35" i="41"/>
  <c r="S94" i="41" s="1"/>
  <c r="K77" i="41" s="1"/>
  <c r="BM37" i="41"/>
  <c r="W92" i="41" s="1"/>
  <c r="I81" i="41" s="1"/>
  <c r="CD37" i="41"/>
  <c r="V98" i="41" s="1"/>
  <c r="I118" i="41"/>
  <c r="I134" i="41"/>
  <c r="AY16" i="41"/>
  <c r="BS31" i="41"/>
  <c r="H34" i="41"/>
  <c r="AD34" i="41"/>
  <c r="BP35" i="41"/>
  <c r="S95" i="41" s="1"/>
  <c r="BN37" i="41"/>
  <c r="W93" i="41" s="1"/>
  <c r="J81" i="41" s="1"/>
  <c r="CE37" i="41"/>
  <c r="V99" i="41" s="1"/>
  <c r="BT31" i="41"/>
  <c r="BQ35" i="41"/>
  <c r="S96" i="41" s="1"/>
  <c r="BO37" i="41"/>
  <c r="W94" i="41" s="1"/>
  <c r="K81" i="41" s="1"/>
  <c r="BA16" i="41"/>
  <c r="BV31" i="41"/>
  <c r="BR35" i="41"/>
  <c r="S97" i="41" s="1"/>
  <c r="BS35" i="41"/>
  <c r="S98" i="41" s="1"/>
  <c r="BT35" i="41"/>
  <c r="S99" i="41" s="1"/>
  <c r="AZ37" i="45" l="1"/>
  <c r="H48" i="45" s="1"/>
  <c r="AY37" i="45"/>
  <c r="H47" i="45" s="1"/>
  <c r="AZ43" i="45"/>
  <c r="AZ45" i="45" s="1"/>
  <c r="H144" i="45" s="1"/>
  <c r="AX43" i="45"/>
  <c r="AX45" i="45" s="1"/>
  <c r="H142" i="45" s="1"/>
  <c r="AX38" i="45"/>
  <c r="J46" i="45" s="1"/>
  <c r="F48" i="45"/>
  <c r="AZ39" i="45"/>
  <c r="AX39" i="45"/>
  <c r="F46" i="45"/>
  <c r="AY43" i="45"/>
  <c r="AZ44" i="45"/>
  <c r="AY44" i="45"/>
  <c r="AX44" i="45"/>
  <c r="BA46" i="45"/>
  <c r="H145" i="45" s="1"/>
  <c r="BA44" i="45"/>
  <c r="BA39" i="45"/>
  <c r="D49" i="45" s="1"/>
  <c r="F47" i="45"/>
  <c r="AY39" i="45"/>
  <c r="AY42" i="45"/>
  <c r="AY45" i="45" s="1"/>
  <c r="H143" i="45" s="1"/>
  <c r="AX31" i="45"/>
  <c r="AX38" i="44"/>
  <c r="J46" i="44" s="1"/>
  <c r="AX43" i="44"/>
  <c r="AZ43" i="44"/>
  <c r="AZ45" i="44" s="1"/>
  <c r="H144" i="44" s="1"/>
  <c r="F48" i="44"/>
  <c r="AZ39" i="44"/>
  <c r="AX39" i="44"/>
  <c r="F46" i="44"/>
  <c r="AX37" i="44"/>
  <c r="H46" i="44" s="1"/>
  <c r="BA39" i="44"/>
  <c r="D49" i="44" s="1"/>
  <c r="AY37" i="44"/>
  <c r="H47" i="44" s="1"/>
  <c r="AZ44" i="44"/>
  <c r="AY44" i="44"/>
  <c r="AX44" i="44"/>
  <c r="AX45" i="44" s="1"/>
  <c r="H142" i="44" s="1"/>
  <c r="BA46" i="44"/>
  <c r="H145" i="44" s="1"/>
  <c r="BA44" i="44"/>
  <c r="F47" i="44"/>
  <c r="AX31" i="44"/>
  <c r="AY42" i="44"/>
  <c r="BA38" i="43"/>
  <c r="J49" i="43" s="1"/>
  <c r="AZ38" i="43"/>
  <c r="J48" i="43" s="1"/>
  <c r="AY38" i="43"/>
  <c r="J47" i="43" s="1"/>
  <c r="AX38" i="43"/>
  <c r="J46" i="43" s="1"/>
  <c r="BA40" i="43"/>
  <c r="I145" i="43" s="1"/>
  <c r="F48" i="43"/>
  <c r="AY43" i="43"/>
  <c r="F47" i="43"/>
  <c r="AY39" i="43"/>
  <c r="BA43" i="43"/>
  <c r="D43" i="43"/>
  <c r="AZ31" i="43"/>
  <c r="AZ44" i="43"/>
  <c r="AZ45" i="43" s="1"/>
  <c r="H144" i="43" s="1"/>
  <c r="AY44" i="43"/>
  <c r="AX44" i="43"/>
  <c r="BA46" i="43"/>
  <c r="H145" i="43" s="1"/>
  <c r="BA44" i="43"/>
  <c r="AX42" i="43"/>
  <c r="AX45" i="43" s="1"/>
  <c r="H142" i="43" s="1"/>
  <c r="AY42" i="43"/>
  <c r="AX36" i="43"/>
  <c r="AY37" i="42"/>
  <c r="H47" i="42" s="1"/>
  <c r="AX44" i="42"/>
  <c r="BA38" i="42"/>
  <c r="J49" i="42" s="1"/>
  <c r="AZ38" i="42"/>
  <c r="J48" i="42" s="1"/>
  <c r="AY38" i="42"/>
  <c r="J47" i="42" s="1"/>
  <c r="AX38" i="42"/>
  <c r="J46" i="42" s="1"/>
  <c r="BA40" i="42"/>
  <c r="I145" i="42" s="1"/>
  <c r="AX43" i="42"/>
  <c r="AZ37" i="42"/>
  <c r="H48" i="42" s="1"/>
  <c r="AY43" i="42"/>
  <c r="AZ43" i="42"/>
  <c r="BA42" i="42"/>
  <c r="BA36" i="42"/>
  <c r="F49" i="42" s="1"/>
  <c r="AZ36" i="42"/>
  <c r="AY36" i="42"/>
  <c r="AX36" i="42"/>
  <c r="BA39" i="42"/>
  <c r="D49" i="42" s="1"/>
  <c r="BA44" i="42"/>
  <c r="AX45" i="42"/>
  <c r="H142" i="42" s="1"/>
  <c r="AY45" i="42"/>
  <c r="H143" i="42" s="1"/>
  <c r="D43" i="42"/>
  <c r="AZ31" i="42"/>
  <c r="AZ45" i="42"/>
  <c r="H144" i="42" s="1"/>
  <c r="AZ45" i="41"/>
  <c r="H144" i="41" s="1"/>
  <c r="BA38" i="41"/>
  <c r="J49" i="41" s="1"/>
  <c r="AX43" i="41"/>
  <c r="AX31" i="41"/>
  <c r="AY43" i="41"/>
  <c r="BA36" i="41"/>
  <c r="F49" i="41" s="1"/>
  <c r="AZ36" i="41"/>
  <c r="AY36" i="41"/>
  <c r="AX36" i="41"/>
  <c r="BA39" i="41"/>
  <c r="D49" i="41" s="1"/>
  <c r="AZ43" i="41"/>
  <c r="AZ38" i="41"/>
  <c r="J48" i="41" s="1"/>
  <c r="AX42" i="41"/>
  <c r="AY38" i="41"/>
  <c r="J47" i="41" s="1"/>
  <c r="AY42" i="41"/>
  <c r="AZ44" i="41"/>
  <c r="AY44" i="41"/>
  <c r="AX44" i="41"/>
  <c r="BA46" i="41"/>
  <c r="H145" i="41" s="1"/>
  <c r="BA44" i="41"/>
  <c r="AY37" i="41"/>
  <c r="H47" i="41" s="1"/>
  <c r="D43" i="45" l="1"/>
  <c r="AZ31" i="45"/>
  <c r="I142" i="45"/>
  <c r="D46" i="45"/>
  <c r="I144" i="45"/>
  <c r="D48" i="45"/>
  <c r="I143" i="45"/>
  <c r="D47" i="45"/>
  <c r="I142" i="44"/>
  <c r="D46" i="44"/>
  <c r="I144" i="44"/>
  <c r="D48" i="44"/>
  <c r="AY45" i="44"/>
  <c r="H143" i="44" s="1"/>
  <c r="D43" i="44"/>
  <c r="AZ31" i="44"/>
  <c r="AY39" i="44"/>
  <c r="I143" i="43"/>
  <c r="D47" i="43"/>
  <c r="AZ39" i="43"/>
  <c r="AX39" i="43"/>
  <c r="F46" i="43"/>
  <c r="AY45" i="43"/>
  <c r="H143" i="43" s="1"/>
  <c r="AZ39" i="42"/>
  <c r="F48" i="42"/>
  <c r="AX39" i="42"/>
  <c r="F46" i="42"/>
  <c r="F47" i="42"/>
  <c r="AY39" i="42"/>
  <c r="AX45" i="41"/>
  <c r="H142" i="41" s="1"/>
  <c r="AY45" i="41"/>
  <c r="H143" i="41" s="1"/>
  <c r="F47" i="41"/>
  <c r="AY39" i="41"/>
  <c r="AX39" i="41"/>
  <c r="F46" i="41"/>
  <c r="F48" i="41"/>
  <c r="AZ39" i="41"/>
  <c r="D43" i="41"/>
  <c r="AZ31" i="41"/>
  <c r="I143" i="44" l="1"/>
  <c r="D47" i="44"/>
  <c r="I142" i="43"/>
  <c r="D46" i="43"/>
  <c r="I144" i="43"/>
  <c r="D48" i="43"/>
  <c r="I142" i="42"/>
  <c r="D46" i="42"/>
  <c r="I144" i="42"/>
  <c r="D48" i="42"/>
  <c r="I143" i="42"/>
  <c r="D47" i="42"/>
  <c r="I144" i="41"/>
  <c r="D48" i="41"/>
  <c r="I142" i="41"/>
  <c r="D46" i="41"/>
  <c r="I143" i="41"/>
  <c r="D47" i="41"/>
  <c r="AK3" i="29" l="1"/>
  <c r="AQ12" i="29" l="1"/>
  <c r="AT30" i="29" l="1"/>
  <c r="AT29" i="29"/>
  <c r="AT28" i="29"/>
  <c r="AT27" i="29"/>
  <c r="AT26" i="29"/>
  <c r="AT25" i="29"/>
  <c r="AT24" i="29"/>
  <c r="AT23" i="29"/>
  <c r="AT22" i="29"/>
  <c r="AT21" i="29"/>
  <c r="AT20" i="29"/>
  <c r="AT19" i="29"/>
  <c r="AT18" i="29"/>
  <c r="AT17" i="29"/>
  <c r="AT16" i="29"/>
  <c r="AT15" i="29"/>
  <c r="AT14" i="29"/>
  <c r="AT13" i="29"/>
  <c r="AT12" i="29"/>
  <c r="AT11" i="29"/>
  <c r="AT10" i="29"/>
  <c r="AT9" i="29"/>
  <c r="AT8" i="29"/>
  <c r="AT7" i="29"/>
  <c r="AT6" i="29"/>
  <c r="AT5" i="29"/>
  <c r="AT4" i="29"/>
  <c r="AT3" i="29"/>
  <c r="AS30" i="29"/>
  <c r="AS29" i="29"/>
  <c r="AS28" i="29"/>
  <c r="AS27" i="29"/>
  <c r="AS26" i="29"/>
  <c r="AS25" i="29"/>
  <c r="AS24" i="29"/>
  <c r="AS23" i="29"/>
  <c r="AS22" i="29"/>
  <c r="AS21" i="29"/>
  <c r="AS20" i="29"/>
  <c r="AS19" i="29"/>
  <c r="AS18" i="29"/>
  <c r="AS17" i="29"/>
  <c r="AS16" i="29"/>
  <c r="AS15" i="29"/>
  <c r="AS14" i="29"/>
  <c r="AS13" i="29"/>
  <c r="AS12" i="29"/>
  <c r="AS11" i="29"/>
  <c r="AS10" i="29"/>
  <c r="AS9" i="29"/>
  <c r="AS8" i="29"/>
  <c r="AS7" i="29"/>
  <c r="AS6" i="29"/>
  <c r="AS5" i="29"/>
  <c r="AS4" i="29"/>
  <c r="AS3" i="29"/>
  <c r="AR30" i="29"/>
  <c r="AR29" i="29"/>
  <c r="AR28" i="29"/>
  <c r="AR27" i="29"/>
  <c r="AR26" i="29"/>
  <c r="AR25" i="29"/>
  <c r="AR24" i="29"/>
  <c r="AR23" i="29"/>
  <c r="AR22" i="29"/>
  <c r="AR21" i="29"/>
  <c r="AR20" i="29"/>
  <c r="AR19" i="29"/>
  <c r="AR18" i="29"/>
  <c r="AR17" i="29"/>
  <c r="AR16" i="29"/>
  <c r="AR15" i="29"/>
  <c r="AR14" i="29"/>
  <c r="AR13" i="29"/>
  <c r="AR12" i="29"/>
  <c r="AR11" i="29"/>
  <c r="AR10" i="29"/>
  <c r="AR9" i="29"/>
  <c r="AR8" i="29"/>
  <c r="AR7" i="29"/>
  <c r="AR6" i="29"/>
  <c r="AR5" i="29"/>
  <c r="AR4" i="29"/>
  <c r="AR3" i="29"/>
  <c r="AQ30" i="29"/>
  <c r="AQ29" i="29"/>
  <c r="AQ28" i="29"/>
  <c r="AQ27" i="29"/>
  <c r="AQ26" i="29"/>
  <c r="AQ25" i="29"/>
  <c r="AQ24" i="29"/>
  <c r="AQ23" i="29"/>
  <c r="AQ22" i="29"/>
  <c r="AQ21" i="29"/>
  <c r="AQ20" i="29"/>
  <c r="AQ19" i="29"/>
  <c r="AQ18" i="29"/>
  <c r="AQ17" i="29"/>
  <c r="AQ16" i="29"/>
  <c r="AQ15" i="29"/>
  <c r="AQ14" i="29"/>
  <c r="AQ13" i="29"/>
  <c r="AQ11" i="29"/>
  <c r="AQ10" i="29"/>
  <c r="AQ9" i="29"/>
  <c r="AQ8" i="29"/>
  <c r="AQ7" i="29"/>
  <c r="AQ6" i="29"/>
  <c r="AQ5" i="29"/>
  <c r="AQ4" i="29"/>
  <c r="AQ3" i="29"/>
  <c r="AP30" i="29"/>
  <c r="AP29" i="29"/>
  <c r="AP28" i="29"/>
  <c r="AP27" i="29"/>
  <c r="AP26" i="29"/>
  <c r="AP25" i="29"/>
  <c r="AP24" i="29"/>
  <c r="AP23" i="29"/>
  <c r="AP22" i="29"/>
  <c r="AP21" i="29"/>
  <c r="AP20" i="29"/>
  <c r="AP19" i="29"/>
  <c r="AP18" i="29"/>
  <c r="AP17" i="29"/>
  <c r="AP16" i="29"/>
  <c r="AP15" i="29"/>
  <c r="AP14" i="29"/>
  <c r="AP13" i="29"/>
  <c r="AP12" i="29"/>
  <c r="AP11" i="29"/>
  <c r="AP10" i="29"/>
  <c r="AP9" i="29"/>
  <c r="AP8" i="29"/>
  <c r="AP7" i="29"/>
  <c r="AP6" i="29"/>
  <c r="AP5" i="29"/>
  <c r="AP4" i="29"/>
  <c r="AP3" i="29"/>
  <c r="AO30" i="29"/>
  <c r="AO29" i="29"/>
  <c r="AO28" i="29"/>
  <c r="AO27" i="29"/>
  <c r="AO26" i="29"/>
  <c r="AO25" i="29"/>
  <c r="AO24" i="29"/>
  <c r="AO23" i="29"/>
  <c r="AO22" i="29"/>
  <c r="AO21" i="29"/>
  <c r="AO20" i="29"/>
  <c r="AO19" i="29"/>
  <c r="AO18" i="29"/>
  <c r="AO17" i="29"/>
  <c r="AO16" i="29"/>
  <c r="AO15" i="29"/>
  <c r="AO14" i="29"/>
  <c r="AO13" i="29"/>
  <c r="AO12" i="29"/>
  <c r="AO11" i="29"/>
  <c r="AO10" i="29"/>
  <c r="AO9" i="29"/>
  <c r="AO8" i="29"/>
  <c r="AO7" i="29"/>
  <c r="AO6" i="29"/>
  <c r="AO5" i="29"/>
  <c r="AO4" i="29"/>
  <c r="AO3" i="29"/>
  <c r="AN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28" i="29"/>
  <c r="AN29" i="29"/>
  <c r="AN30" i="29"/>
  <c r="AM30" i="29"/>
  <c r="AM29" i="29"/>
  <c r="AM28" i="29"/>
  <c r="AM27" i="29"/>
  <c r="AM26" i="29"/>
  <c r="AM25" i="29"/>
  <c r="AM24" i="29"/>
  <c r="AM23" i="29"/>
  <c r="AM22" i="29"/>
  <c r="AM21" i="29"/>
  <c r="AM20" i="29"/>
  <c r="AM19" i="29"/>
  <c r="AM18" i="29"/>
  <c r="AM17" i="29"/>
  <c r="AM16" i="29"/>
  <c r="AM15" i="29"/>
  <c r="AM14" i="29"/>
  <c r="AM13" i="29"/>
  <c r="AM12" i="29"/>
  <c r="AM11" i="29"/>
  <c r="AM10" i="29"/>
  <c r="AM9" i="29"/>
  <c r="AM8" i="29"/>
  <c r="AM7" i="29"/>
  <c r="AM6" i="29"/>
  <c r="AM5" i="29"/>
  <c r="AM4" i="29"/>
  <c r="AM3" i="29"/>
  <c r="B48" i="29" l="1"/>
  <c r="B47" i="29"/>
  <c r="B46" i="29"/>
  <c r="AH33" i="29"/>
  <c r="AG33" i="29"/>
  <c r="AF33" i="29"/>
  <c r="AE33" i="29"/>
  <c r="AD33" i="29"/>
  <c r="AC33" i="29"/>
  <c r="AB33" i="29"/>
  <c r="AA33" i="29"/>
  <c r="Z33" i="29"/>
  <c r="Y33" i="29"/>
  <c r="R33" i="29"/>
  <c r="Q33" i="29"/>
  <c r="P33" i="29"/>
  <c r="O33" i="29"/>
  <c r="N33" i="29"/>
  <c r="M33" i="29"/>
  <c r="L33" i="29"/>
  <c r="K33" i="29"/>
  <c r="J33" i="29"/>
  <c r="I33" i="29"/>
  <c r="H33" i="29"/>
  <c r="AH32" i="29"/>
  <c r="AG32" i="29"/>
  <c r="AF32" i="29"/>
  <c r="AE32" i="29"/>
  <c r="AD32" i="29"/>
  <c r="AC32" i="29"/>
  <c r="AB32" i="29"/>
  <c r="AA32" i="29"/>
  <c r="Z32" i="29"/>
  <c r="Y32" i="29"/>
  <c r="R32" i="29"/>
  <c r="Q32" i="29"/>
  <c r="P32" i="29"/>
  <c r="O32" i="29"/>
  <c r="N32" i="29"/>
  <c r="M32" i="29"/>
  <c r="L32" i="29"/>
  <c r="K32" i="29"/>
  <c r="J32" i="29"/>
  <c r="I32" i="29"/>
  <c r="H32" i="29"/>
  <c r="AH31" i="29"/>
  <c r="AG31" i="29"/>
  <c r="AF31" i="29"/>
  <c r="AE31" i="29"/>
  <c r="AD31" i="29"/>
  <c r="AC31" i="29"/>
  <c r="AB31" i="29"/>
  <c r="AA31" i="29"/>
  <c r="Z31" i="29"/>
  <c r="Y31" i="29"/>
  <c r="R31" i="29"/>
  <c r="Q31" i="29"/>
  <c r="P31" i="29"/>
  <c r="O31" i="29"/>
  <c r="N31" i="29"/>
  <c r="M31" i="29"/>
  <c r="L31" i="29"/>
  <c r="K31" i="29"/>
  <c r="J31" i="29"/>
  <c r="I31" i="29"/>
  <c r="H31" i="29"/>
  <c r="CE30" i="29"/>
  <c r="CD30" i="29"/>
  <c r="CC30" i="29"/>
  <c r="CB30" i="29"/>
  <c r="CA30" i="29"/>
  <c r="BZ30" i="29"/>
  <c r="BY30" i="29"/>
  <c r="BX30" i="29"/>
  <c r="BW30" i="29"/>
  <c r="AL30" i="29" s="1"/>
  <c r="BV30" i="29"/>
  <c r="BT30" i="29"/>
  <c r="BS30" i="29"/>
  <c r="BR30" i="29"/>
  <c r="BQ30" i="29"/>
  <c r="BP30" i="29"/>
  <c r="BO30" i="29"/>
  <c r="BN30" i="29"/>
  <c r="BM30" i="29"/>
  <c r="BL30" i="29"/>
  <c r="BK30" i="29"/>
  <c r="BJ30" i="29"/>
  <c r="BC30" i="29"/>
  <c r="K141" i="29" s="1"/>
  <c r="AZ30" i="29"/>
  <c r="H141" i="29" s="1"/>
  <c r="AX30" i="29"/>
  <c r="CE29" i="29"/>
  <c r="CD29" i="29"/>
  <c r="CC29" i="29"/>
  <c r="CB29" i="29"/>
  <c r="CA29" i="29"/>
  <c r="BZ29" i="29"/>
  <c r="BY29" i="29"/>
  <c r="BX29" i="29"/>
  <c r="BW29" i="29"/>
  <c r="AL29" i="29" s="1"/>
  <c r="BV29" i="29"/>
  <c r="BT29" i="29"/>
  <c r="BS29" i="29"/>
  <c r="BR29" i="29"/>
  <c r="BQ29" i="29"/>
  <c r="BP29" i="29"/>
  <c r="BO29" i="29"/>
  <c r="BN29" i="29"/>
  <c r="BM29" i="29"/>
  <c r="BL29" i="29"/>
  <c r="BK29" i="29"/>
  <c r="BJ29" i="29"/>
  <c r="BC29" i="29"/>
  <c r="K140" i="29" s="1"/>
  <c r="AZ29" i="29"/>
  <c r="BA29" i="29" s="1"/>
  <c r="AX29" i="29"/>
  <c r="I140" i="29" s="1"/>
  <c r="CE28" i="29"/>
  <c r="CD28" i="29"/>
  <c r="CC28" i="29"/>
  <c r="CB28" i="29"/>
  <c r="CA28" i="29"/>
  <c r="BZ28" i="29"/>
  <c r="BY28" i="29"/>
  <c r="BX28" i="29"/>
  <c r="BW28" i="29"/>
  <c r="AL28" i="29" s="1"/>
  <c r="BV28" i="29"/>
  <c r="BT28" i="29"/>
  <c r="BS28" i="29"/>
  <c r="BR28" i="29"/>
  <c r="BQ28" i="29"/>
  <c r="BP28" i="29"/>
  <c r="BO28" i="29"/>
  <c r="BN28" i="29"/>
  <c r="BM28" i="29"/>
  <c r="BL28" i="29"/>
  <c r="BK28" i="29"/>
  <c r="BJ28" i="29"/>
  <c r="BC28" i="29"/>
  <c r="K139" i="29" s="1"/>
  <c r="AZ28" i="29"/>
  <c r="AX28" i="29"/>
  <c r="I139" i="29" s="1"/>
  <c r="CE27" i="29"/>
  <c r="CD27" i="29"/>
  <c r="CC27" i="29"/>
  <c r="CB27" i="29"/>
  <c r="CA27" i="29"/>
  <c r="BZ27" i="29"/>
  <c r="BY27" i="29"/>
  <c r="BX27" i="29"/>
  <c r="BW27" i="29"/>
  <c r="AL27" i="29" s="1"/>
  <c r="BV27" i="29"/>
  <c r="BT27" i="29"/>
  <c r="BS27" i="29"/>
  <c r="BR27" i="29"/>
  <c r="BQ27" i="29"/>
  <c r="BP27" i="29"/>
  <c r="BO27" i="29"/>
  <c r="BN27" i="29"/>
  <c r="BM27" i="29"/>
  <c r="BL27" i="29"/>
  <c r="BK27" i="29"/>
  <c r="BJ27" i="29"/>
  <c r="BC27" i="29"/>
  <c r="K138" i="29" s="1"/>
  <c r="AZ27" i="29"/>
  <c r="H138" i="29" s="1"/>
  <c r="AX27" i="29"/>
  <c r="I138" i="29" s="1"/>
  <c r="CE26" i="29"/>
  <c r="CD26" i="29"/>
  <c r="CC26" i="29"/>
  <c r="CB26" i="29"/>
  <c r="CA26" i="29"/>
  <c r="BZ26" i="29"/>
  <c r="BY26" i="29"/>
  <c r="BX26" i="29"/>
  <c r="BW26" i="29"/>
  <c r="BV26" i="29"/>
  <c r="BT26" i="29"/>
  <c r="BS26" i="29"/>
  <c r="BR26" i="29"/>
  <c r="BQ26" i="29"/>
  <c r="BP26" i="29"/>
  <c r="BO26" i="29"/>
  <c r="BN26" i="29"/>
  <c r="BM26" i="29"/>
  <c r="BL26" i="29"/>
  <c r="BK26" i="29"/>
  <c r="BJ26" i="29"/>
  <c r="BC26" i="29"/>
  <c r="K137" i="29" s="1"/>
  <c r="AZ26" i="29"/>
  <c r="H137" i="29" s="1"/>
  <c r="AX26" i="29"/>
  <c r="CE25" i="29"/>
  <c r="CD25" i="29"/>
  <c r="CC25" i="29"/>
  <c r="CB25" i="29"/>
  <c r="CA25" i="29"/>
  <c r="BZ25" i="29"/>
  <c r="BY25" i="29"/>
  <c r="BX25" i="29"/>
  <c r="BW25" i="29"/>
  <c r="BV25" i="29"/>
  <c r="BT25" i="29"/>
  <c r="BS25" i="29"/>
  <c r="BR25" i="29"/>
  <c r="BQ25" i="29"/>
  <c r="BP25" i="29"/>
  <c r="BO25" i="29"/>
  <c r="BN25" i="29"/>
  <c r="BM25" i="29"/>
  <c r="BL25" i="29"/>
  <c r="BK25" i="29"/>
  <c r="BJ25" i="29"/>
  <c r="BC25" i="29"/>
  <c r="K136" i="29" s="1"/>
  <c r="AZ25" i="29"/>
  <c r="BA25" i="29" s="1"/>
  <c r="AX25" i="29"/>
  <c r="I136" i="29" s="1"/>
  <c r="CE24" i="29"/>
  <c r="CD24" i="29"/>
  <c r="CC24" i="29"/>
  <c r="CB24" i="29"/>
  <c r="CA24" i="29"/>
  <c r="BZ24" i="29"/>
  <c r="BY24" i="29"/>
  <c r="BX24" i="29"/>
  <c r="BW24" i="29"/>
  <c r="BV24" i="29"/>
  <c r="AK24" i="29" s="1"/>
  <c r="BT24" i="29"/>
  <c r="BS24" i="29"/>
  <c r="BR24" i="29"/>
  <c r="BQ24" i="29"/>
  <c r="BP24" i="29"/>
  <c r="BO24" i="29"/>
  <c r="BN24" i="29"/>
  <c r="BM24" i="29"/>
  <c r="BL24" i="29"/>
  <c r="BK24" i="29"/>
  <c r="BJ24" i="29"/>
  <c r="BC24" i="29"/>
  <c r="K135" i="29" s="1"/>
  <c r="AZ24" i="29"/>
  <c r="AX24" i="29"/>
  <c r="I135" i="29" s="1"/>
  <c r="CE23" i="29"/>
  <c r="CD23" i="29"/>
  <c r="CC23" i="29"/>
  <c r="CB23" i="29"/>
  <c r="CA23" i="29"/>
  <c r="BZ23" i="29"/>
  <c r="BY23" i="29"/>
  <c r="BX23" i="29"/>
  <c r="BW23" i="29"/>
  <c r="BV23" i="29"/>
  <c r="AK23" i="29" s="1"/>
  <c r="BT23" i="29"/>
  <c r="BS23" i="29"/>
  <c r="BR23" i="29"/>
  <c r="BQ23" i="29"/>
  <c r="BP23" i="29"/>
  <c r="BO23" i="29"/>
  <c r="BN23" i="29"/>
  <c r="BM23" i="29"/>
  <c r="BL23" i="29"/>
  <c r="BK23" i="29"/>
  <c r="BJ23" i="29"/>
  <c r="BC23" i="29"/>
  <c r="K134" i="29" s="1"/>
  <c r="AZ23" i="29"/>
  <c r="H134" i="29" s="1"/>
  <c r="AX23" i="29"/>
  <c r="AY23" i="29" s="1"/>
  <c r="CE22" i="29"/>
  <c r="CD22" i="29"/>
  <c r="CC22" i="29"/>
  <c r="CB22" i="29"/>
  <c r="CA22" i="29"/>
  <c r="BZ22" i="29"/>
  <c r="BY22" i="29"/>
  <c r="BX22" i="29"/>
  <c r="BW22" i="29"/>
  <c r="BV22" i="29"/>
  <c r="AK22" i="29" s="1"/>
  <c r="BT22" i="29"/>
  <c r="BS22" i="29"/>
  <c r="BR22" i="29"/>
  <c r="BQ22" i="29"/>
  <c r="BP22" i="29"/>
  <c r="BO22" i="29"/>
  <c r="BN22" i="29"/>
  <c r="BM22" i="29"/>
  <c r="BL22" i="29"/>
  <c r="BK22" i="29"/>
  <c r="BJ22" i="29"/>
  <c r="BC22" i="29"/>
  <c r="K133" i="29" s="1"/>
  <c r="AZ22" i="29"/>
  <c r="H133" i="29" s="1"/>
  <c r="AX22" i="29"/>
  <c r="CE21" i="29"/>
  <c r="CD21" i="29"/>
  <c r="CC21" i="29"/>
  <c r="CB21" i="29"/>
  <c r="CA21" i="29"/>
  <c r="BZ21" i="29"/>
  <c r="BY21" i="29"/>
  <c r="BX21" i="29"/>
  <c r="BW21" i="29"/>
  <c r="BV21" i="29"/>
  <c r="AK21" i="29" s="1"/>
  <c r="BT21" i="29"/>
  <c r="BS21" i="29"/>
  <c r="BR21" i="29"/>
  <c r="BQ21" i="29"/>
  <c r="BP21" i="29"/>
  <c r="BO21" i="29"/>
  <c r="BN21" i="29"/>
  <c r="BM21" i="29"/>
  <c r="BL21" i="29"/>
  <c r="BK21" i="29"/>
  <c r="BJ21" i="29"/>
  <c r="BC21" i="29"/>
  <c r="K132" i="29" s="1"/>
  <c r="AZ21" i="29"/>
  <c r="BA21" i="29" s="1"/>
  <c r="AX21" i="29"/>
  <c r="I132" i="29" s="1"/>
  <c r="CE20" i="29"/>
  <c r="CD20" i="29"/>
  <c r="CC20" i="29"/>
  <c r="CB20" i="29"/>
  <c r="CA20" i="29"/>
  <c r="BZ20" i="29"/>
  <c r="BY20" i="29"/>
  <c r="BX20" i="29"/>
  <c r="BW20" i="29"/>
  <c r="BV20" i="29"/>
  <c r="AK20" i="29" s="1"/>
  <c r="BT20" i="29"/>
  <c r="BS20" i="29"/>
  <c r="BR20" i="29"/>
  <c r="BQ20" i="29"/>
  <c r="BP20" i="29"/>
  <c r="BO20" i="29"/>
  <c r="BN20" i="29"/>
  <c r="BM20" i="29"/>
  <c r="BL20" i="29"/>
  <c r="BK20" i="29"/>
  <c r="BJ20" i="29"/>
  <c r="BC20" i="29"/>
  <c r="K131" i="29" s="1"/>
  <c r="AZ20" i="29"/>
  <c r="AX20" i="29"/>
  <c r="I131" i="29" s="1"/>
  <c r="CE19" i="29"/>
  <c r="CD19" i="29"/>
  <c r="CC19" i="29"/>
  <c r="CB19" i="29"/>
  <c r="CA19" i="29"/>
  <c r="BZ19" i="29"/>
  <c r="BY19" i="29"/>
  <c r="BX19" i="29"/>
  <c r="BW19" i="29"/>
  <c r="BV19" i="29"/>
  <c r="AK19" i="29" s="1"/>
  <c r="BT19" i="29"/>
  <c r="BS19" i="29"/>
  <c r="BR19" i="29"/>
  <c r="BQ19" i="29"/>
  <c r="BP19" i="29"/>
  <c r="BO19" i="29"/>
  <c r="BN19" i="29"/>
  <c r="BM19" i="29"/>
  <c r="BL19" i="29"/>
  <c r="BK19" i="29"/>
  <c r="BJ19" i="29"/>
  <c r="BC19" i="29"/>
  <c r="K130" i="29" s="1"/>
  <c r="AZ19" i="29"/>
  <c r="H130" i="29" s="1"/>
  <c r="AX19" i="29"/>
  <c r="AY19" i="29" s="1"/>
  <c r="CE18" i="29"/>
  <c r="CD18" i="29"/>
  <c r="CC18" i="29"/>
  <c r="CB18" i="29"/>
  <c r="CA18" i="29"/>
  <c r="BZ18" i="29"/>
  <c r="BY18" i="29"/>
  <c r="BX18" i="29"/>
  <c r="BW18" i="29"/>
  <c r="BV18" i="29"/>
  <c r="AK18" i="29" s="1"/>
  <c r="BT18" i="29"/>
  <c r="BS18" i="29"/>
  <c r="BR18" i="29"/>
  <c r="BQ18" i="29"/>
  <c r="BP18" i="29"/>
  <c r="BO18" i="29"/>
  <c r="BN18" i="29"/>
  <c r="BM18" i="29"/>
  <c r="BL18" i="29"/>
  <c r="BK18" i="29"/>
  <c r="BJ18" i="29"/>
  <c r="BC18" i="29"/>
  <c r="K129" i="29" s="1"/>
  <c r="AZ18" i="29"/>
  <c r="H129" i="29" s="1"/>
  <c r="AX18" i="29"/>
  <c r="CE17" i="29"/>
  <c r="CD17" i="29"/>
  <c r="CC17" i="29"/>
  <c r="CB17" i="29"/>
  <c r="CA17" i="29"/>
  <c r="BZ17" i="29"/>
  <c r="BY17" i="29"/>
  <c r="BX17" i="29"/>
  <c r="BW17" i="29"/>
  <c r="BV17" i="29"/>
  <c r="AK17" i="29" s="1"/>
  <c r="BT17" i="29"/>
  <c r="BS17" i="29"/>
  <c r="BR17" i="29"/>
  <c r="BQ17" i="29"/>
  <c r="BP17" i="29"/>
  <c r="BO17" i="29"/>
  <c r="BN17" i="29"/>
  <c r="BM17" i="29"/>
  <c r="BL17" i="29"/>
  <c r="BK17" i="29"/>
  <c r="BJ17" i="29"/>
  <c r="BC17" i="29"/>
  <c r="K128" i="29" s="1"/>
  <c r="AZ17" i="29"/>
  <c r="BA17" i="29" s="1"/>
  <c r="AX17" i="29"/>
  <c r="I128" i="29" s="1"/>
  <c r="CE16" i="29"/>
  <c r="CD16" i="29"/>
  <c r="CC16" i="29"/>
  <c r="CB16" i="29"/>
  <c r="CA16" i="29"/>
  <c r="BZ16" i="29"/>
  <c r="BY16" i="29"/>
  <c r="BX16" i="29"/>
  <c r="BW16" i="29"/>
  <c r="BV16" i="29"/>
  <c r="AK16" i="29" s="1"/>
  <c r="BT16" i="29"/>
  <c r="BS16" i="29"/>
  <c r="BR16" i="29"/>
  <c r="BQ16" i="29"/>
  <c r="BP16" i="29"/>
  <c r="BO16" i="29"/>
  <c r="BN16" i="29"/>
  <c r="BM16" i="29"/>
  <c r="BL16" i="29"/>
  <c r="BK16" i="29"/>
  <c r="BJ16" i="29"/>
  <c r="BC16" i="29"/>
  <c r="K127" i="29" s="1"/>
  <c r="AZ16" i="29"/>
  <c r="H127" i="29" s="1"/>
  <c r="AX16" i="29"/>
  <c r="I127" i="29" s="1"/>
  <c r="CE15" i="29"/>
  <c r="CD15" i="29"/>
  <c r="CC15" i="29"/>
  <c r="CB15" i="29"/>
  <c r="CA15" i="29"/>
  <c r="BZ15" i="29"/>
  <c r="BY15" i="29"/>
  <c r="BX15" i="29"/>
  <c r="BW15" i="29"/>
  <c r="BV15" i="29"/>
  <c r="AK15" i="29" s="1"/>
  <c r="BT15" i="29"/>
  <c r="BS15" i="29"/>
  <c r="BR15" i="29"/>
  <c r="BQ15" i="29"/>
  <c r="BP15" i="29"/>
  <c r="BO15" i="29"/>
  <c r="BN15" i="29"/>
  <c r="BM15" i="29"/>
  <c r="BL15" i="29"/>
  <c r="BK15" i="29"/>
  <c r="BJ15" i="29"/>
  <c r="BC15" i="29"/>
  <c r="K126" i="29" s="1"/>
  <c r="AZ15" i="29"/>
  <c r="H126" i="29" s="1"/>
  <c r="AX15" i="29"/>
  <c r="I126" i="29" s="1"/>
  <c r="CE14" i="29"/>
  <c r="CD14" i="29"/>
  <c r="CC14" i="29"/>
  <c r="CB14" i="29"/>
  <c r="CA14" i="29"/>
  <c r="BZ14" i="29"/>
  <c r="BY14" i="29"/>
  <c r="BX14" i="29"/>
  <c r="BW14" i="29"/>
  <c r="BV14" i="29"/>
  <c r="AK14" i="29" s="1"/>
  <c r="BT14" i="29"/>
  <c r="BS14" i="29"/>
  <c r="BR14" i="29"/>
  <c r="BQ14" i="29"/>
  <c r="BP14" i="29"/>
  <c r="BO14" i="29"/>
  <c r="BN14" i="29"/>
  <c r="BM14" i="29"/>
  <c r="BL14" i="29"/>
  <c r="BK14" i="29"/>
  <c r="BJ14" i="29"/>
  <c r="BC14" i="29"/>
  <c r="K125" i="29" s="1"/>
  <c r="AZ14" i="29"/>
  <c r="H125" i="29" s="1"/>
  <c r="AX14" i="29"/>
  <c r="I125" i="29" s="1"/>
  <c r="CE13" i="29"/>
  <c r="CD13" i="29"/>
  <c r="CC13" i="29"/>
  <c r="CB13" i="29"/>
  <c r="CA13" i="29"/>
  <c r="BZ13" i="29"/>
  <c r="BY13" i="29"/>
  <c r="BX13" i="29"/>
  <c r="BW13" i="29"/>
  <c r="BV13" i="29"/>
  <c r="AK13" i="29" s="1"/>
  <c r="BT13" i="29"/>
  <c r="BS13" i="29"/>
  <c r="BR13" i="29"/>
  <c r="BQ13" i="29"/>
  <c r="BP13" i="29"/>
  <c r="BO13" i="29"/>
  <c r="BN13" i="29"/>
  <c r="BM13" i="29"/>
  <c r="BL13" i="29"/>
  <c r="BK13" i="29"/>
  <c r="BJ13" i="29"/>
  <c r="BC13" i="29"/>
  <c r="K124" i="29" s="1"/>
  <c r="AZ13" i="29"/>
  <c r="H124" i="29" s="1"/>
  <c r="AX13" i="29"/>
  <c r="I124" i="29" s="1"/>
  <c r="CE12" i="29"/>
  <c r="CD12" i="29"/>
  <c r="CC12" i="29"/>
  <c r="CB12" i="29"/>
  <c r="CA12" i="29"/>
  <c r="BZ12" i="29"/>
  <c r="BY12" i="29"/>
  <c r="BX12" i="29"/>
  <c r="BW12" i="29"/>
  <c r="BV12" i="29"/>
  <c r="AK12" i="29" s="1"/>
  <c r="BT12" i="29"/>
  <c r="BS12" i="29"/>
  <c r="BR12" i="29"/>
  <c r="BQ12" i="29"/>
  <c r="BP12" i="29"/>
  <c r="BO12" i="29"/>
  <c r="BN12" i="29"/>
  <c r="BM12" i="29"/>
  <c r="BL12" i="29"/>
  <c r="BK12" i="29"/>
  <c r="BJ12" i="29"/>
  <c r="BC12" i="29"/>
  <c r="K123" i="29" s="1"/>
  <c r="AZ12" i="29"/>
  <c r="H123" i="29" s="1"/>
  <c r="AX12" i="29"/>
  <c r="I123" i="29" s="1"/>
  <c r="CE11" i="29"/>
  <c r="CD11" i="29"/>
  <c r="CC11" i="29"/>
  <c r="CB11" i="29"/>
  <c r="CA11" i="29"/>
  <c r="BZ11" i="29"/>
  <c r="BY11" i="29"/>
  <c r="BX11" i="29"/>
  <c r="BW11" i="29"/>
  <c r="BV11" i="29"/>
  <c r="AK11" i="29" s="1"/>
  <c r="BT11" i="29"/>
  <c r="BS11" i="29"/>
  <c r="BR11" i="29"/>
  <c r="BQ11" i="29"/>
  <c r="BP11" i="29"/>
  <c r="BO11" i="29"/>
  <c r="BN11" i="29"/>
  <c r="BM11" i="29"/>
  <c r="BL11" i="29"/>
  <c r="BK11" i="29"/>
  <c r="BJ11" i="29"/>
  <c r="BC11" i="29"/>
  <c r="K122" i="29" s="1"/>
  <c r="AZ11" i="29"/>
  <c r="H122" i="29" s="1"/>
  <c r="AX11" i="29"/>
  <c r="I122" i="29" s="1"/>
  <c r="CE10" i="29"/>
  <c r="CD10" i="29"/>
  <c r="CC10" i="29"/>
  <c r="CB10" i="29"/>
  <c r="CA10" i="29"/>
  <c r="BZ10" i="29"/>
  <c r="BY10" i="29"/>
  <c r="BX10" i="29"/>
  <c r="BW10" i="29"/>
  <c r="BV10" i="29"/>
  <c r="AK10" i="29" s="1"/>
  <c r="BT10" i="29"/>
  <c r="BS10" i="29"/>
  <c r="BR10" i="29"/>
  <c r="BQ10" i="29"/>
  <c r="BP10" i="29"/>
  <c r="BO10" i="29"/>
  <c r="BN10" i="29"/>
  <c r="BM10" i="29"/>
  <c r="BL10" i="29"/>
  <c r="BK10" i="29"/>
  <c r="BJ10" i="29"/>
  <c r="BC10" i="29"/>
  <c r="K121" i="29" s="1"/>
  <c r="AZ10" i="29"/>
  <c r="H121" i="29" s="1"/>
  <c r="AX10" i="29"/>
  <c r="I121" i="29" s="1"/>
  <c r="CE9" i="29"/>
  <c r="CE36" i="29" s="1"/>
  <c r="CD9" i="29"/>
  <c r="CD36" i="29" s="1"/>
  <c r="CC9" i="29"/>
  <c r="CC36" i="29" s="1"/>
  <c r="CB9" i="29"/>
  <c r="CB36" i="29" s="1"/>
  <c r="CA9" i="29"/>
  <c r="CA36" i="29" s="1"/>
  <c r="BZ9" i="29"/>
  <c r="BZ36" i="29" s="1"/>
  <c r="BY9" i="29"/>
  <c r="BY36" i="29" s="1"/>
  <c r="BX9" i="29"/>
  <c r="BX36" i="29" s="1"/>
  <c r="BW9" i="29"/>
  <c r="BV9" i="29"/>
  <c r="AK9" i="29" s="1"/>
  <c r="BT9" i="29"/>
  <c r="BT36" i="29" s="1"/>
  <c r="BS9" i="29"/>
  <c r="BS36" i="29" s="1"/>
  <c r="BR9" i="29"/>
  <c r="BR36" i="29" s="1"/>
  <c r="BQ9" i="29"/>
  <c r="BP9" i="29"/>
  <c r="BP36" i="29" s="1"/>
  <c r="BO9" i="29"/>
  <c r="BO36" i="29" s="1"/>
  <c r="BN9" i="29"/>
  <c r="BN36" i="29" s="1"/>
  <c r="BM9" i="29"/>
  <c r="BM36" i="29" s="1"/>
  <c r="BL9" i="29"/>
  <c r="BL36" i="29" s="1"/>
  <c r="BK9" i="29"/>
  <c r="BK36" i="29" s="1"/>
  <c r="BJ9" i="29"/>
  <c r="BJ36" i="29" s="1"/>
  <c r="BC9" i="29"/>
  <c r="K120" i="29" s="1"/>
  <c r="AZ9" i="29"/>
  <c r="BA9" i="29" s="1"/>
  <c r="AX9" i="29"/>
  <c r="I120" i="29" s="1"/>
  <c r="CE8" i="29"/>
  <c r="CD8" i="29"/>
  <c r="CC8" i="29"/>
  <c r="CB8" i="29"/>
  <c r="CA8" i="29"/>
  <c r="BZ8" i="29"/>
  <c r="BY8" i="29"/>
  <c r="BX8" i="29"/>
  <c r="BW8" i="29"/>
  <c r="BV8" i="29"/>
  <c r="AK8" i="29" s="1"/>
  <c r="BT8" i="29"/>
  <c r="BS8" i="29"/>
  <c r="BR8" i="29"/>
  <c r="BQ8" i="29"/>
  <c r="BP8" i="29"/>
  <c r="BO8" i="29"/>
  <c r="BN8" i="29"/>
  <c r="BM8" i="29"/>
  <c r="BL8" i="29"/>
  <c r="BK8" i="29"/>
  <c r="BJ8" i="29"/>
  <c r="BC8" i="29"/>
  <c r="K119" i="29" s="1"/>
  <c r="AZ8" i="29"/>
  <c r="H119" i="29" s="1"/>
  <c r="AX8" i="29"/>
  <c r="I119" i="29" s="1"/>
  <c r="CE7" i="29"/>
  <c r="CD7" i="29"/>
  <c r="CC7" i="29"/>
  <c r="CB7" i="29"/>
  <c r="CA7" i="29"/>
  <c r="BZ7" i="29"/>
  <c r="BY7" i="29"/>
  <c r="BX7" i="29"/>
  <c r="BW7" i="29"/>
  <c r="BV7" i="29"/>
  <c r="AK7" i="29" s="1"/>
  <c r="BT7" i="29"/>
  <c r="BS7" i="29"/>
  <c r="BR7" i="29"/>
  <c r="BQ7" i="29"/>
  <c r="BP7" i="29"/>
  <c r="BO7" i="29"/>
  <c r="BN7" i="29"/>
  <c r="BM7" i="29"/>
  <c r="BL7" i="29"/>
  <c r="BK7" i="29"/>
  <c r="BJ7" i="29"/>
  <c r="BC7" i="29"/>
  <c r="K118" i="29" s="1"/>
  <c r="AZ7" i="29"/>
  <c r="H118" i="29" s="1"/>
  <c r="AX7" i="29"/>
  <c r="I118" i="29" s="1"/>
  <c r="CE6" i="29"/>
  <c r="CD6" i="29"/>
  <c r="CC6" i="29"/>
  <c r="CB6" i="29"/>
  <c r="CA6" i="29"/>
  <c r="BZ6" i="29"/>
  <c r="BY6" i="29"/>
  <c r="BX6" i="29"/>
  <c r="BW6" i="29"/>
  <c r="BV6" i="29"/>
  <c r="AK6" i="29" s="1"/>
  <c r="BT6" i="29"/>
  <c r="BS6" i="29"/>
  <c r="BR6" i="29"/>
  <c r="BQ6" i="29"/>
  <c r="BP6" i="29"/>
  <c r="BO6" i="29"/>
  <c r="BN6" i="29"/>
  <c r="BM6" i="29"/>
  <c r="BL6" i="29"/>
  <c r="BK6" i="29"/>
  <c r="BJ6" i="29"/>
  <c r="BC6" i="29"/>
  <c r="K117" i="29" s="1"/>
  <c r="AZ6" i="29"/>
  <c r="H117" i="29" s="1"/>
  <c r="AY6" i="29"/>
  <c r="AX6" i="29"/>
  <c r="I117" i="29" s="1"/>
  <c r="CE5" i="29"/>
  <c r="CD5" i="29"/>
  <c r="CC5" i="29"/>
  <c r="CB5" i="29"/>
  <c r="CA5" i="29"/>
  <c r="BZ5" i="29"/>
  <c r="BY5" i="29"/>
  <c r="BX5" i="29"/>
  <c r="BW5" i="29"/>
  <c r="AL5" i="29" s="1"/>
  <c r="BV5" i="29"/>
  <c r="BT5" i="29"/>
  <c r="BS5" i="29"/>
  <c r="BR5" i="29"/>
  <c r="BQ5" i="29"/>
  <c r="BP5" i="29"/>
  <c r="BO5" i="29"/>
  <c r="BN5" i="29"/>
  <c r="BM5" i="29"/>
  <c r="BL5" i="29"/>
  <c r="BK5" i="29"/>
  <c r="BJ5" i="29"/>
  <c r="BC5" i="29"/>
  <c r="K116" i="29" s="1"/>
  <c r="AZ5" i="29"/>
  <c r="H116" i="29" s="1"/>
  <c r="AX5" i="29"/>
  <c r="I116" i="29" s="1"/>
  <c r="CE4" i="29"/>
  <c r="CD4" i="29"/>
  <c r="CC4" i="29"/>
  <c r="CB4" i="29"/>
  <c r="CA4" i="29"/>
  <c r="BZ4" i="29"/>
  <c r="BY4" i="29"/>
  <c r="BX4" i="29"/>
  <c r="BW4" i="29"/>
  <c r="BV4" i="29"/>
  <c r="BT4" i="29"/>
  <c r="BS4" i="29"/>
  <c r="BR4" i="29"/>
  <c r="BQ4" i="29"/>
  <c r="BP4" i="29"/>
  <c r="BO4" i="29"/>
  <c r="BN4" i="29"/>
  <c r="BM4" i="29"/>
  <c r="BL4" i="29"/>
  <c r="BK4" i="29"/>
  <c r="BJ4" i="29"/>
  <c r="BC4" i="29"/>
  <c r="K115" i="29" s="1"/>
  <c r="AZ4" i="29"/>
  <c r="H115" i="29" s="1"/>
  <c r="AX4" i="29"/>
  <c r="I115" i="29" s="1"/>
  <c r="CE3" i="29"/>
  <c r="CD3" i="29"/>
  <c r="CC3" i="29"/>
  <c r="CB3" i="29"/>
  <c r="CA3" i="29"/>
  <c r="BZ3" i="29"/>
  <c r="BY3" i="29"/>
  <c r="BX3" i="29"/>
  <c r="BW3" i="29"/>
  <c r="BV3" i="29"/>
  <c r="BT3" i="29"/>
  <c r="BS3" i="29"/>
  <c r="BS33" i="29" s="1"/>
  <c r="BR3" i="29"/>
  <c r="BQ3" i="29"/>
  <c r="BP3" i="29"/>
  <c r="BO3" i="29"/>
  <c r="BN3" i="29"/>
  <c r="BM3" i="29"/>
  <c r="BL3" i="29"/>
  <c r="BK3" i="29"/>
  <c r="BJ3" i="29"/>
  <c r="BC3" i="29"/>
  <c r="K114" i="29" s="1"/>
  <c r="AZ3" i="29"/>
  <c r="H114" i="29" s="1"/>
  <c r="AX3" i="29"/>
  <c r="I114" i="29" s="1"/>
  <c r="AK25" i="29" l="1"/>
  <c r="AK26" i="29"/>
  <c r="BO33" i="29"/>
  <c r="AL6" i="29"/>
  <c r="AL7" i="29"/>
  <c r="AL8" i="29"/>
  <c r="AL9" i="29"/>
  <c r="AL10" i="29"/>
  <c r="L34" i="29"/>
  <c r="AH34" i="29"/>
  <c r="BQ36" i="29"/>
  <c r="U96" i="29" s="1"/>
  <c r="BP37" i="29"/>
  <c r="W95" i="29" s="1"/>
  <c r="BA27" i="29"/>
  <c r="AK4" i="29"/>
  <c r="AL3" i="29"/>
  <c r="AL4" i="29"/>
  <c r="AK5" i="29"/>
  <c r="BP35" i="29"/>
  <c r="S95" i="29" s="1"/>
  <c r="AY5" i="29"/>
  <c r="BV36" i="29"/>
  <c r="BZ32" i="29"/>
  <c r="AL11" i="29"/>
  <c r="BB11" i="29" s="1"/>
  <c r="J122" i="29" s="1"/>
  <c r="AL12" i="29"/>
  <c r="AL13" i="29"/>
  <c r="AL14" i="29"/>
  <c r="BB14" i="29" s="1"/>
  <c r="J125" i="29" s="1"/>
  <c r="AL15" i="29"/>
  <c r="AL16" i="29"/>
  <c r="AL17" i="29"/>
  <c r="AL18" i="29"/>
  <c r="AL19" i="29"/>
  <c r="AL20" i="29"/>
  <c r="AL21" i="29"/>
  <c r="AL22" i="29"/>
  <c r="BB22" i="29" s="1"/>
  <c r="J133" i="29" s="1"/>
  <c r="AL23" i="29"/>
  <c r="AL24" i="29"/>
  <c r="AL25" i="29"/>
  <c r="AL26" i="29"/>
  <c r="BB26" i="29" s="1"/>
  <c r="J137" i="29" s="1"/>
  <c r="AK27" i="29"/>
  <c r="AK28" i="29"/>
  <c r="AK29" i="29"/>
  <c r="AK30" i="29"/>
  <c r="BW36" i="29"/>
  <c r="T95" i="29"/>
  <c r="T99" i="29"/>
  <c r="U93" i="29"/>
  <c r="J79" i="29" s="1"/>
  <c r="U97" i="29"/>
  <c r="AY20" i="29"/>
  <c r="AY10" i="29"/>
  <c r="BA19" i="29"/>
  <c r="AY9" i="29"/>
  <c r="AY14" i="29"/>
  <c r="BB25" i="29"/>
  <c r="J136" i="29" s="1"/>
  <c r="BB15" i="29"/>
  <c r="J126" i="29" s="1"/>
  <c r="BB21" i="29"/>
  <c r="J132" i="29" s="1"/>
  <c r="BA16" i="29"/>
  <c r="BB17" i="29"/>
  <c r="J128" i="29" s="1"/>
  <c r="BA26" i="29"/>
  <c r="BX33" i="29"/>
  <c r="BA4" i="29"/>
  <c r="BB6" i="29"/>
  <c r="J117" i="29" s="1"/>
  <c r="BA8" i="29"/>
  <c r="T94" i="29"/>
  <c r="K80" i="29" s="1"/>
  <c r="BB10" i="29"/>
  <c r="J121" i="29" s="1"/>
  <c r="BA12" i="29"/>
  <c r="BA15" i="29"/>
  <c r="BB23" i="29"/>
  <c r="J134" i="29" s="1"/>
  <c r="BY37" i="29"/>
  <c r="V93" i="29" s="1"/>
  <c r="J82" i="29" s="1"/>
  <c r="BA3" i="29"/>
  <c r="BA7" i="29"/>
  <c r="T91" i="29"/>
  <c r="H80" i="29" s="1"/>
  <c r="BA11" i="29"/>
  <c r="BV34" i="29"/>
  <c r="P90" i="29" s="1"/>
  <c r="G84" i="29" s="1"/>
  <c r="BB29" i="29"/>
  <c r="J140" i="29" s="1"/>
  <c r="BA30" i="29"/>
  <c r="BB4" i="29"/>
  <c r="J115" i="29" s="1"/>
  <c r="BB8" i="29"/>
  <c r="J119" i="29" s="1"/>
  <c r="BB13" i="29"/>
  <c r="J124" i="29" s="1"/>
  <c r="BB18" i="29"/>
  <c r="J129" i="29" s="1"/>
  <c r="BB24" i="29"/>
  <c r="J135" i="29" s="1"/>
  <c r="AY27" i="29"/>
  <c r="AY28" i="29"/>
  <c r="H132" i="29"/>
  <c r="U89" i="29"/>
  <c r="F79" i="29" s="1"/>
  <c r="BB12" i="29"/>
  <c r="J123" i="29" s="1"/>
  <c r="H136" i="29"/>
  <c r="BB3" i="29"/>
  <c r="J114" i="29" s="1"/>
  <c r="BB5" i="29"/>
  <c r="J116" i="29" s="1"/>
  <c r="BB7" i="29"/>
  <c r="J118" i="29" s="1"/>
  <c r="BB9" i="29"/>
  <c r="J120" i="29" s="1"/>
  <c r="AY13" i="29"/>
  <c r="BA18" i="29"/>
  <c r="AY21" i="29"/>
  <c r="BA22" i="29"/>
  <c r="AY24" i="29"/>
  <c r="BB30" i="29"/>
  <c r="J141" i="29" s="1"/>
  <c r="H128" i="29"/>
  <c r="H140" i="29"/>
  <c r="BT32" i="29"/>
  <c r="BT33" i="29"/>
  <c r="BT31" i="29"/>
  <c r="H135" i="29"/>
  <c r="BA24" i="29"/>
  <c r="BL34" i="29"/>
  <c r="Q91" i="29" s="1"/>
  <c r="H83" i="29" s="1"/>
  <c r="BP34" i="29"/>
  <c r="Q95" i="29" s="1"/>
  <c r="BT34" i="29"/>
  <c r="Q99" i="29" s="1"/>
  <c r="BY34" i="29"/>
  <c r="P93" i="29" s="1"/>
  <c r="J84" i="29" s="1"/>
  <c r="CC34" i="29"/>
  <c r="P97" i="29" s="1"/>
  <c r="I141" i="29"/>
  <c r="AY30" i="29"/>
  <c r="BO31" i="29"/>
  <c r="H34" i="29"/>
  <c r="AD34" i="29"/>
  <c r="H120" i="29"/>
  <c r="BL32" i="29"/>
  <c r="BL33" i="29"/>
  <c r="BL31" i="29"/>
  <c r="BY32" i="29"/>
  <c r="BY33" i="29"/>
  <c r="BY31" i="29"/>
  <c r="AY3" i="29"/>
  <c r="BM33" i="29"/>
  <c r="BM31" i="29"/>
  <c r="BM35" i="29"/>
  <c r="S92" i="29" s="1"/>
  <c r="I77" i="29" s="1"/>
  <c r="BQ33" i="29"/>
  <c r="BQ31" i="29"/>
  <c r="BQ35" i="29"/>
  <c r="S96" i="29" s="1"/>
  <c r="BV33" i="29"/>
  <c r="BV31" i="29"/>
  <c r="BV35" i="29"/>
  <c r="R90" i="29" s="1"/>
  <c r="G78" i="29" s="1"/>
  <c r="BZ33" i="29"/>
  <c r="BZ31" i="29"/>
  <c r="BZ35" i="29"/>
  <c r="R94" i="29" s="1"/>
  <c r="K78" i="29" s="1"/>
  <c r="CD33" i="29"/>
  <c r="CD31" i="29"/>
  <c r="CD35" i="29"/>
  <c r="R98" i="29" s="1"/>
  <c r="BA5" i="29"/>
  <c r="AY7" i="29"/>
  <c r="U90" i="29"/>
  <c r="G79" i="29" s="1"/>
  <c r="U94" i="29"/>
  <c r="K79" i="29" s="1"/>
  <c r="U98" i="29"/>
  <c r="T92" i="29"/>
  <c r="I80" i="29" s="1"/>
  <c r="T96" i="29"/>
  <c r="AY11" i="29"/>
  <c r="BA13" i="29"/>
  <c r="AY15" i="29"/>
  <c r="I129" i="29"/>
  <c r="AY18" i="29"/>
  <c r="BA23" i="29"/>
  <c r="BM37" i="29"/>
  <c r="W92" i="29" s="1"/>
  <c r="I81" i="29" s="1"/>
  <c r="K34" i="29"/>
  <c r="O34" i="29"/>
  <c r="BQ37" i="29"/>
  <c r="W96" i="29" s="1"/>
  <c r="BV37" i="29"/>
  <c r="V90" i="29" s="1"/>
  <c r="G82" i="29" s="1"/>
  <c r="Y34" i="29"/>
  <c r="AC34" i="29"/>
  <c r="BZ37" i="29"/>
  <c r="V94" i="29" s="1"/>
  <c r="K82" i="29" s="1"/>
  <c r="CD37" i="29"/>
  <c r="V98" i="29" s="1"/>
  <c r="AG34" i="29"/>
  <c r="I137" i="29"/>
  <c r="AY26" i="29"/>
  <c r="AY29" i="29"/>
  <c r="BS31" i="29"/>
  <c r="BM32" i="29"/>
  <c r="CD32" i="29"/>
  <c r="BZ34" i="29"/>
  <c r="P94" i="29" s="1"/>
  <c r="K84" i="29" s="1"/>
  <c r="BT35" i="29"/>
  <c r="S99" i="29" s="1"/>
  <c r="CC32" i="29"/>
  <c r="CC33" i="29"/>
  <c r="CC31" i="29"/>
  <c r="BJ33" i="29"/>
  <c r="BJ31" i="29"/>
  <c r="BJ35" i="29"/>
  <c r="S89" i="29" s="1"/>
  <c r="F77" i="29" s="1"/>
  <c r="BJ32" i="29"/>
  <c r="BN33" i="29"/>
  <c r="BN31" i="29"/>
  <c r="BN35" i="29"/>
  <c r="S93" i="29" s="1"/>
  <c r="J77" i="29" s="1"/>
  <c r="BN32" i="29"/>
  <c r="BR33" i="29"/>
  <c r="BR31" i="29"/>
  <c r="BR35" i="29"/>
  <c r="S97" i="29" s="1"/>
  <c r="BR32" i="29"/>
  <c r="BW33" i="29"/>
  <c r="BW31" i="29"/>
  <c r="BW35" i="29"/>
  <c r="R91" i="29" s="1"/>
  <c r="H78" i="29" s="1"/>
  <c r="BW32" i="29"/>
  <c r="CA33" i="29"/>
  <c r="CA31" i="29"/>
  <c r="CA35" i="29"/>
  <c r="R95" i="29" s="1"/>
  <c r="CA32" i="29"/>
  <c r="CE33" i="29"/>
  <c r="CE31" i="29"/>
  <c r="CE35" i="29"/>
  <c r="R99" i="29" s="1"/>
  <c r="CE32" i="29"/>
  <c r="AY4" i="29"/>
  <c r="BA6" i="29"/>
  <c r="AY8" i="29"/>
  <c r="U91" i="29"/>
  <c r="H79" i="29" s="1"/>
  <c r="U95" i="29"/>
  <c r="U99" i="29"/>
  <c r="T93" i="29"/>
  <c r="J80" i="29" s="1"/>
  <c r="T97" i="29"/>
  <c r="BA10" i="29"/>
  <c r="AY12" i="29"/>
  <c r="BA14" i="29"/>
  <c r="AY16" i="29"/>
  <c r="AY17" i="29"/>
  <c r="BB20" i="29"/>
  <c r="J131" i="29" s="1"/>
  <c r="H131" i="29"/>
  <c r="BA20" i="29"/>
  <c r="BJ37" i="29"/>
  <c r="W89" i="29" s="1"/>
  <c r="F81" i="29" s="1"/>
  <c r="BJ34" i="29"/>
  <c r="Q89" i="29" s="1"/>
  <c r="F83" i="29" s="1"/>
  <c r="BN37" i="29"/>
  <c r="W93" i="29" s="1"/>
  <c r="J81" i="29" s="1"/>
  <c r="BN34" i="29"/>
  <c r="Q93" i="29" s="1"/>
  <c r="J83" i="29" s="1"/>
  <c r="BR37" i="29"/>
  <c r="W97" i="29" s="1"/>
  <c r="BR34" i="29"/>
  <c r="Q97" i="29" s="1"/>
  <c r="BW37" i="29"/>
  <c r="V91" i="29" s="1"/>
  <c r="H82" i="29" s="1"/>
  <c r="BW34" i="29"/>
  <c r="P91" i="29" s="1"/>
  <c r="H84" i="29" s="1"/>
  <c r="CA37" i="29"/>
  <c r="V95" i="29" s="1"/>
  <c r="CA34" i="29"/>
  <c r="P95" i="29" s="1"/>
  <c r="CE37" i="29"/>
  <c r="V99" i="29" s="1"/>
  <c r="CE34" i="29"/>
  <c r="P99" i="29" s="1"/>
  <c r="AY25" i="29"/>
  <c r="BX31" i="29"/>
  <c r="BQ32" i="29"/>
  <c r="P34" i="29"/>
  <c r="BM34" i="29"/>
  <c r="Q92" i="29" s="1"/>
  <c r="I83" i="29" s="1"/>
  <c r="CD34" i="29"/>
  <c r="P98" i="29" s="1"/>
  <c r="BY35" i="29"/>
  <c r="R93" i="29" s="1"/>
  <c r="J78" i="29" s="1"/>
  <c r="BP32" i="29"/>
  <c r="BP33" i="29"/>
  <c r="BP31" i="29"/>
  <c r="BK35" i="29"/>
  <c r="S90" i="29" s="1"/>
  <c r="G77" i="29" s="1"/>
  <c r="BK32" i="29"/>
  <c r="BO35" i="29"/>
  <c r="S94" i="29" s="1"/>
  <c r="K77" i="29" s="1"/>
  <c r="BO32" i="29"/>
  <c r="BS35" i="29"/>
  <c r="S98" i="29" s="1"/>
  <c r="BS32" i="29"/>
  <c r="BX35" i="29"/>
  <c r="R92" i="29" s="1"/>
  <c r="I78" i="29" s="1"/>
  <c r="BX32" i="29"/>
  <c r="CB35" i="29"/>
  <c r="R96" i="29" s="1"/>
  <c r="CB32" i="29"/>
  <c r="U92" i="29"/>
  <c r="I79" i="29" s="1"/>
  <c r="T90" i="29"/>
  <c r="G80" i="29" s="1"/>
  <c r="T98" i="29"/>
  <c r="BB16" i="29"/>
  <c r="J127" i="29" s="1"/>
  <c r="BB19" i="29"/>
  <c r="J130" i="29" s="1"/>
  <c r="I133" i="29"/>
  <c r="AY22" i="29"/>
  <c r="I34" i="29"/>
  <c r="M34" i="29"/>
  <c r="Q34" i="29"/>
  <c r="AA34" i="29"/>
  <c r="AE34" i="29"/>
  <c r="BB27" i="29"/>
  <c r="J138" i="29" s="1"/>
  <c r="BB28" i="29"/>
  <c r="J139" i="29" s="1"/>
  <c r="H139" i="29"/>
  <c r="BA28" i="29"/>
  <c r="BK31" i="29"/>
  <c r="CB31" i="29"/>
  <c r="BV32" i="29"/>
  <c r="BK33" i="29"/>
  <c r="CB33" i="29"/>
  <c r="Z34" i="29"/>
  <c r="BQ34" i="29"/>
  <c r="Q96" i="29" s="1"/>
  <c r="BL35" i="29"/>
  <c r="S91" i="29" s="1"/>
  <c r="H77" i="29" s="1"/>
  <c r="CC35" i="29"/>
  <c r="R97" i="29" s="1"/>
  <c r="I130" i="29"/>
  <c r="I134" i="29"/>
  <c r="BK37" i="29"/>
  <c r="W90" i="29" s="1"/>
  <c r="G81" i="29" s="1"/>
  <c r="BO37" i="29"/>
  <c r="W94" i="29" s="1"/>
  <c r="K81" i="29" s="1"/>
  <c r="BS37" i="29"/>
  <c r="W98" i="29" s="1"/>
  <c r="BX37" i="29"/>
  <c r="V92" i="29" s="1"/>
  <c r="I82" i="29" s="1"/>
  <c r="CB37" i="29"/>
  <c r="V96" i="29" s="1"/>
  <c r="J34" i="29"/>
  <c r="N34" i="29"/>
  <c r="R34" i="29"/>
  <c r="AB34" i="29"/>
  <c r="AF34" i="29"/>
  <c r="BK34" i="29"/>
  <c r="Q90" i="29" s="1"/>
  <c r="G83" i="29" s="1"/>
  <c r="BO34" i="29"/>
  <c r="Q94" i="29" s="1"/>
  <c r="K83" i="29" s="1"/>
  <c r="BS34" i="29"/>
  <c r="Q98" i="29" s="1"/>
  <c r="BX34" i="29"/>
  <c r="P92" i="29" s="1"/>
  <c r="I84" i="29" s="1"/>
  <c r="CB34" i="29"/>
  <c r="P96" i="29" s="1"/>
  <c r="BL37" i="29"/>
  <c r="W91" i="29" s="1"/>
  <c r="H81" i="29" s="1"/>
  <c r="BT37" i="29"/>
  <c r="W99" i="29" s="1"/>
  <c r="CC37" i="29"/>
  <c r="V97" i="29" s="1"/>
  <c r="B48" i="20"/>
  <c r="B47" i="20"/>
  <c r="B46" i="20"/>
  <c r="AH33" i="20"/>
  <c r="AG33" i="20"/>
  <c r="AF33" i="20"/>
  <c r="AE33" i="20"/>
  <c r="AD33" i="20"/>
  <c r="AC33" i="20"/>
  <c r="AB33" i="20"/>
  <c r="AA33" i="20"/>
  <c r="Z33" i="20"/>
  <c r="Y33" i="20"/>
  <c r="R33" i="20"/>
  <c r="Q33" i="20"/>
  <c r="P33" i="20"/>
  <c r="O33" i="20"/>
  <c r="N33" i="20"/>
  <c r="M33" i="20"/>
  <c r="L33" i="20"/>
  <c r="K33" i="20"/>
  <c r="J33" i="20"/>
  <c r="I33" i="20"/>
  <c r="H33" i="20"/>
  <c r="AH32" i="20"/>
  <c r="AG32" i="20"/>
  <c r="AF32" i="20"/>
  <c r="AE32" i="20"/>
  <c r="AD32" i="20"/>
  <c r="AC32" i="20"/>
  <c r="AB32" i="20"/>
  <c r="AA32" i="20"/>
  <c r="Z32" i="20"/>
  <c r="Y32" i="20"/>
  <c r="R32" i="20"/>
  <c r="Q32" i="20"/>
  <c r="P32" i="20"/>
  <c r="O32" i="20"/>
  <c r="N32" i="20"/>
  <c r="M32" i="20"/>
  <c r="L32" i="20"/>
  <c r="K32" i="20"/>
  <c r="J32" i="20"/>
  <c r="I32" i="20"/>
  <c r="H32" i="20"/>
  <c r="AH31" i="20"/>
  <c r="AG31" i="20"/>
  <c r="AF31" i="20"/>
  <c r="AE31" i="20"/>
  <c r="AD31" i="20"/>
  <c r="AC31" i="20"/>
  <c r="AB31" i="20"/>
  <c r="AA31" i="20"/>
  <c r="Z31" i="20"/>
  <c r="Y31" i="20"/>
  <c r="R31" i="20"/>
  <c r="Q31" i="20"/>
  <c r="P31" i="20"/>
  <c r="O31" i="20"/>
  <c r="N31" i="20"/>
  <c r="M31" i="20"/>
  <c r="L31" i="20"/>
  <c r="K31" i="20"/>
  <c r="J31" i="20"/>
  <c r="I31" i="20"/>
  <c r="H31" i="20"/>
  <c r="CE30" i="20"/>
  <c r="CD30" i="20"/>
  <c r="CC30" i="20"/>
  <c r="CB30" i="20"/>
  <c r="CA30" i="20"/>
  <c r="BZ30" i="20"/>
  <c r="BY30" i="20"/>
  <c r="BX30" i="20"/>
  <c r="BW30" i="20"/>
  <c r="BV30" i="20"/>
  <c r="BT30" i="20"/>
  <c r="BS30" i="20"/>
  <c r="BR30" i="20"/>
  <c r="BQ30" i="20"/>
  <c r="BP30" i="20"/>
  <c r="BO30" i="20"/>
  <c r="BN30" i="20"/>
  <c r="BM30" i="20"/>
  <c r="BL30" i="20"/>
  <c r="BK30" i="20"/>
  <c r="BJ30" i="20"/>
  <c r="BC30" i="20"/>
  <c r="K141" i="20" s="1"/>
  <c r="AZ30" i="20"/>
  <c r="AX30" i="20"/>
  <c r="I141" i="20" s="1"/>
  <c r="AT30" i="20"/>
  <c r="AS30" i="20"/>
  <c r="AR30" i="20"/>
  <c r="AQ30" i="20"/>
  <c r="AP30" i="20"/>
  <c r="AO30" i="20"/>
  <c r="AN30" i="20"/>
  <c r="AM30" i="20"/>
  <c r="AL30" i="20"/>
  <c r="AK30" i="20"/>
  <c r="CE29" i="20"/>
  <c r="CD29" i="20"/>
  <c r="CC29" i="20"/>
  <c r="CB29" i="20"/>
  <c r="CA29" i="20"/>
  <c r="BZ29" i="20"/>
  <c r="BY29" i="20"/>
  <c r="BX29" i="20"/>
  <c r="BW29" i="20"/>
  <c r="BV29" i="20"/>
  <c r="BT29" i="20"/>
  <c r="BS29" i="20"/>
  <c r="BR29" i="20"/>
  <c r="BQ29" i="20"/>
  <c r="BP29" i="20"/>
  <c r="BO29" i="20"/>
  <c r="BN29" i="20"/>
  <c r="BM29" i="20"/>
  <c r="BL29" i="20"/>
  <c r="BK29" i="20"/>
  <c r="BJ29" i="20"/>
  <c r="BC29" i="20"/>
  <c r="K140" i="20" s="1"/>
  <c r="AZ29" i="20"/>
  <c r="H140" i="20" s="1"/>
  <c r="AX29" i="20"/>
  <c r="AY29" i="20" s="1"/>
  <c r="AT29" i="20"/>
  <c r="AS29" i="20"/>
  <c r="AR29" i="20"/>
  <c r="AQ29" i="20"/>
  <c r="AP29" i="20"/>
  <c r="AO29" i="20"/>
  <c r="AN29" i="20"/>
  <c r="AM29" i="20"/>
  <c r="AL29" i="20"/>
  <c r="AK29" i="20"/>
  <c r="CE28" i="20"/>
  <c r="CD28" i="20"/>
  <c r="CC28" i="20"/>
  <c r="CB28" i="20"/>
  <c r="CA28" i="20"/>
  <c r="BZ28" i="20"/>
  <c r="BY28" i="20"/>
  <c r="BX28" i="20"/>
  <c r="BW28" i="20"/>
  <c r="BV28" i="20"/>
  <c r="BT28" i="20"/>
  <c r="BS28" i="20"/>
  <c r="BR28" i="20"/>
  <c r="BQ28" i="20"/>
  <c r="BP28" i="20"/>
  <c r="BO28" i="20"/>
  <c r="BN28" i="20"/>
  <c r="BM28" i="20"/>
  <c r="BL28" i="20"/>
  <c r="BK28" i="20"/>
  <c r="BJ28" i="20"/>
  <c r="BC28" i="20"/>
  <c r="K139" i="20" s="1"/>
  <c r="AZ28" i="20"/>
  <c r="H139" i="20" s="1"/>
  <c r="AX28" i="20"/>
  <c r="AT28" i="20"/>
  <c r="AS28" i="20"/>
  <c r="AR28" i="20"/>
  <c r="AQ28" i="20"/>
  <c r="AP28" i="20"/>
  <c r="AO28" i="20"/>
  <c r="AN28" i="20"/>
  <c r="AM28" i="20"/>
  <c r="AL28" i="20"/>
  <c r="AK28" i="20"/>
  <c r="CE27" i="20"/>
  <c r="CD27" i="20"/>
  <c r="CC27" i="20"/>
  <c r="CB27" i="20"/>
  <c r="CA27" i="20"/>
  <c r="BZ27" i="20"/>
  <c r="BY27" i="20"/>
  <c r="BX27" i="20"/>
  <c r="BW27" i="20"/>
  <c r="BV27" i="20"/>
  <c r="BT27" i="20"/>
  <c r="BS27" i="20"/>
  <c r="BR27" i="20"/>
  <c r="BQ27" i="20"/>
  <c r="BP27" i="20"/>
  <c r="BO27" i="20"/>
  <c r="BN27" i="20"/>
  <c r="BM27" i="20"/>
  <c r="BL27" i="20"/>
  <c r="BK27" i="20"/>
  <c r="BJ27" i="20"/>
  <c r="BC27" i="20"/>
  <c r="K138" i="20" s="1"/>
  <c r="AZ27" i="20"/>
  <c r="BA27" i="20" s="1"/>
  <c r="AX27" i="20"/>
  <c r="I138" i="20" s="1"/>
  <c r="AT27" i="20"/>
  <c r="AS27" i="20"/>
  <c r="AR27" i="20"/>
  <c r="AQ27" i="20"/>
  <c r="AP27" i="20"/>
  <c r="AO27" i="20"/>
  <c r="AN27" i="20"/>
  <c r="AM27" i="20"/>
  <c r="AL27" i="20"/>
  <c r="AK27" i="20"/>
  <c r="CE26" i="20"/>
  <c r="CD26" i="20"/>
  <c r="CC26" i="20"/>
  <c r="CB26" i="20"/>
  <c r="CA26" i="20"/>
  <c r="BZ26" i="20"/>
  <c r="BY26" i="20"/>
  <c r="BX26" i="20"/>
  <c r="BW26" i="20"/>
  <c r="BV26" i="20"/>
  <c r="BT26" i="20"/>
  <c r="BS26" i="20"/>
  <c r="BR26" i="20"/>
  <c r="BQ26" i="20"/>
  <c r="BP26" i="20"/>
  <c r="BO26" i="20"/>
  <c r="BN26" i="20"/>
  <c r="BM26" i="20"/>
  <c r="BL26" i="20"/>
  <c r="BK26" i="20"/>
  <c r="BJ26" i="20"/>
  <c r="BC26" i="20"/>
  <c r="K137" i="20" s="1"/>
  <c r="AZ26" i="20"/>
  <c r="AX26" i="20"/>
  <c r="I137" i="20" s="1"/>
  <c r="AT26" i="20"/>
  <c r="AS26" i="20"/>
  <c r="AR26" i="20"/>
  <c r="AQ26" i="20"/>
  <c r="AP26" i="20"/>
  <c r="AO26" i="20"/>
  <c r="AN26" i="20"/>
  <c r="AM26" i="20"/>
  <c r="AL26" i="20"/>
  <c r="AK26" i="20"/>
  <c r="CE25" i="20"/>
  <c r="CD25" i="20"/>
  <c r="CC25" i="20"/>
  <c r="CB25" i="20"/>
  <c r="CA25" i="20"/>
  <c r="BZ25" i="20"/>
  <c r="BY25" i="20"/>
  <c r="BX25" i="20"/>
  <c r="BW25" i="20"/>
  <c r="BV25" i="20"/>
  <c r="BT25" i="20"/>
  <c r="BS25" i="20"/>
  <c r="BR25" i="20"/>
  <c r="BQ25" i="20"/>
  <c r="BP25" i="20"/>
  <c r="BO25" i="20"/>
  <c r="BN25" i="20"/>
  <c r="BM25" i="20"/>
  <c r="BL25" i="20"/>
  <c r="BK25" i="20"/>
  <c r="BJ25" i="20"/>
  <c r="BC25" i="20"/>
  <c r="K136" i="20" s="1"/>
  <c r="AZ25" i="20"/>
  <c r="BA25" i="20" s="1"/>
  <c r="AX25" i="20"/>
  <c r="AY25" i="20" s="1"/>
  <c r="AT25" i="20"/>
  <c r="AS25" i="20"/>
  <c r="AR25" i="20"/>
  <c r="AQ25" i="20"/>
  <c r="AP25" i="20"/>
  <c r="AO25" i="20"/>
  <c r="AN25" i="20"/>
  <c r="AM25" i="20"/>
  <c r="AL25" i="20"/>
  <c r="AK25" i="20"/>
  <c r="CE24" i="20"/>
  <c r="CD24" i="20"/>
  <c r="CC24" i="20"/>
  <c r="CB24" i="20"/>
  <c r="CA24" i="20"/>
  <c r="BZ24" i="20"/>
  <c r="BY24" i="20"/>
  <c r="BX24" i="20"/>
  <c r="BW24" i="20"/>
  <c r="BV24" i="20"/>
  <c r="BT24" i="20"/>
  <c r="BS24" i="20"/>
  <c r="BR24" i="20"/>
  <c r="BQ24" i="20"/>
  <c r="BP24" i="20"/>
  <c r="BO24" i="20"/>
  <c r="BN24" i="20"/>
  <c r="BM24" i="20"/>
  <c r="BL24" i="20"/>
  <c r="BK24" i="20"/>
  <c r="BJ24" i="20"/>
  <c r="BC24" i="20"/>
  <c r="K135" i="20" s="1"/>
  <c r="AZ24" i="20"/>
  <c r="H135" i="20" s="1"/>
  <c r="AX24" i="20"/>
  <c r="AT24" i="20"/>
  <c r="AS24" i="20"/>
  <c r="AR24" i="20"/>
  <c r="AQ24" i="20"/>
  <c r="AP24" i="20"/>
  <c r="AO24" i="20"/>
  <c r="AN24" i="20"/>
  <c r="AM24" i="20"/>
  <c r="AL24" i="20"/>
  <c r="AK24" i="20"/>
  <c r="CE23" i="20"/>
  <c r="CD23" i="20"/>
  <c r="CC23" i="20"/>
  <c r="CB23" i="20"/>
  <c r="CA23" i="20"/>
  <c r="BZ23" i="20"/>
  <c r="BY23" i="20"/>
  <c r="BX23" i="20"/>
  <c r="BW23" i="20"/>
  <c r="BV23" i="20"/>
  <c r="BT23" i="20"/>
  <c r="BS23" i="20"/>
  <c r="BR23" i="20"/>
  <c r="BQ23" i="20"/>
  <c r="BP23" i="20"/>
  <c r="BO23" i="20"/>
  <c r="BN23" i="20"/>
  <c r="BM23" i="20"/>
  <c r="BL23" i="20"/>
  <c r="BK23" i="20"/>
  <c r="BJ23" i="20"/>
  <c r="BC23" i="20"/>
  <c r="K134" i="20" s="1"/>
  <c r="AZ23" i="20"/>
  <c r="BA23" i="20" s="1"/>
  <c r="AX23" i="20"/>
  <c r="I134" i="20" s="1"/>
  <c r="AT23" i="20"/>
  <c r="AS23" i="20"/>
  <c r="AR23" i="20"/>
  <c r="AQ23" i="20"/>
  <c r="AP23" i="20"/>
  <c r="AO23" i="20"/>
  <c r="AN23" i="20"/>
  <c r="AM23" i="20"/>
  <c r="AL23" i="20"/>
  <c r="AK23" i="20"/>
  <c r="CE22" i="20"/>
  <c r="CD22" i="20"/>
  <c r="CC22" i="20"/>
  <c r="CB22" i="20"/>
  <c r="CA22" i="20"/>
  <c r="BZ22" i="20"/>
  <c r="BY22" i="20"/>
  <c r="BX22" i="20"/>
  <c r="BW22" i="20"/>
  <c r="BV22" i="20"/>
  <c r="BT22" i="20"/>
  <c r="BS22" i="20"/>
  <c r="BR22" i="20"/>
  <c r="BQ22" i="20"/>
  <c r="BP22" i="20"/>
  <c r="BO22" i="20"/>
  <c r="BN22" i="20"/>
  <c r="BM22" i="20"/>
  <c r="BL22" i="20"/>
  <c r="BK22" i="20"/>
  <c r="BJ22" i="20"/>
  <c r="BC22" i="20"/>
  <c r="K133" i="20" s="1"/>
  <c r="AZ22" i="20"/>
  <c r="H133" i="20" s="1"/>
  <c r="AX22" i="20"/>
  <c r="I133" i="20" s="1"/>
  <c r="AT22" i="20"/>
  <c r="AS22" i="20"/>
  <c r="AR22" i="20"/>
  <c r="AQ22" i="20"/>
  <c r="AP22" i="20"/>
  <c r="AO22" i="20"/>
  <c r="AN22" i="20"/>
  <c r="AM22" i="20"/>
  <c r="AL22" i="20"/>
  <c r="AK22" i="20"/>
  <c r="CE21" i="20"/>
  <c r="CD21" i="20"/>
  <c r="CC21" i="20"/>
  <c r="CB21" i="20"/>
  <c r="CA21" i="20"/>
  <c r="BZ21" i="20"/>
  <c r="BY21" i="20"/>
  <c r="BX21" i="20"/>
  <c r="BW21" i="20"/>
  <c r="BV21" i="20"/>
  <c r="BT21" i="20"/>
  <c r="BS21" i="20"/>
  <c r="BR21" i="20"/>
  <c r="BQ21" i="20"/>
  <c r="BP21" i="20"/>
  <c r="BO21" i="20"/>
  <c r="BN21" i="20"/>
  <c r="BM21" i="20"/>
  <c r="BL21" i="20"/>
  <c r="BK21" i="20"/>
  <c r="BJ21" i="20"/>
  <c r="BC21" i="20"/>
  <c r="K132" i="20" s="1"/>
  <c r="AZ21" i="20"/>
  <c r="H132" i="20" s="1"/>
  <c r="AX21" i="20"/>
  <c r="AT21" i="20"/>
  <c r="AS21" i="20"/>
  <c r="AR21" i="20"/>
  <c r="AQ21" i="20"/>
  <c r="AP21" i="20"/>
  <c r="AO21" i="20"/>
  <c r="AN21" i="20"/>
  <c r="AM21" i="20"/>
  <c r="AL21" i="20"/>
  <c r="AK21" i="20"/>
  <c r="CE20" i="20"/>
  <c r="CD20" i="20"/>
  <c r="CC20" i="20"/>
  <c r="CB20" i="20"/>
  <c r="CA20" i="20"/>
  <c r="BZ20" i="20"/>
  <c r="BY20" i="20"/>
  <c r="BX20" i="20"/>
  <c r="BW20" i="20"/>
  <c r="BV20" i="20"/>
  <c r="BT20" i="20"/>
  <c r="BS20" i="20"/>
  <c r="BR20" i="20"/>
  <c r="BQ20" i="20"/>
  <c r="BP20" i="20"/>
  <c r="BO20" i="20"/>
  <c r="BN20" i="20"/>
  <c r="BM20" i="20"/>
  <c r="BL20" i="20"/>
  <c r="BK20" i="20"/>
  <c r="BJ20" i="20"/>
  <c r="BC20" i="20"/>
  <c r="K131" i="20" s="1"/>
  <c r="AZ20" i="20"/>
  <c r="H131" i="20" s="1"/>
  <c r="AX20" i="20"/>
  <c r="I131" i="20" s="1"/>
  <c r="AT20" i="20"/>
  <c r="AS20" i="20"/>
  <c r="AR20" i="20"/>
  <c r="AQ20" i="20"/>
  <c r="AP20" i="20"/>
  <c r="AO20" i="20"/>
  <c r="AN20" i="20"/>
  <c r="AM20" i="20"/>
  <c r="AL20" i="20"/>
  <c r="AK20" i="20"/>
  <c r="CE19" i="20"/>
  <c r="CD19" i="20"/>
  <c r="CC19" i="20"/>
  <c r="CB19" i="20"/>
  <c r="CA19" i="20"/>
  <c r="BZ19" i="20"/>
  <c r="BY19" i="20"/>
  <c r="BX19" i="20"/>
  <c r="BW19" i="20"/>
  <c r="BV19" i="20"/>
  <c r="BT19" i="20"/>
  <c r="BS19" i="20"/>
  <c r="BR19" i="20"/>
  <c r="BQ19" i="20"/>
  <c r="BP19" i="20"/>
  <c r="BO19" i="20"/>
  <c r="BN19" i="20"/>
  <c r="BM19" i="20"/>
  <c r="BL19" i="20"/>
  <c r="BK19" i="20"/>
  <c r="BJ19" i="20"/>
  <c r="BC19" i="20"/>
  <c r="K130" i="20" s="1"/>
  <c r="AZ19" i="20"/>
  <c r="BA19" i="20" s="1"/>
  <c r="AX19" i="20"/>
  <c r="I130" i="20" s="1"/>
  <c r="AT19" i="20"/>
  <c r="AS19" i="20"/>
  <c r="AR19" i="20"/>
  <c r="AQ19" i="20"/>
  <c r="AP19" i="20"/>
  <c r="AO19" i="20"/>
  <c r="AN19" i="20"/>
  <c r="AM19" i="20"/>
  <c r="AL19" i="20"/>
  <c r="AK19" i="20"/>
  <c r="CE18" i="20"/>
  <c r="CD18" i="20"/>
  <c r="CC18" i="20"/>
  <c r="CB18" i="20"/>
  <c r="CA18" i="20"/>
  <c r="BZ18" i="20"/>
  <c r="BY18" i="20"/>
  <c r="BX18" i="20"/>
  <c r="BW18" i="20"/>
  <c r="BV18" i="20"/>
  <c r="BT18" i="20"/>
  <c r="BS18" i="20"/>
  <c r="BR18" i="20"/>
  <c r="BQ18" i="20"/>
  <c r="BP18" i="20"/>
  <c r="BO18" i="20"/>
  <c r="BN18" i="20"/>
  <c r="BM18" i="20"/>
  <c r="BL18" i="20"/>
  <c r="BK18" i="20"/>
  <c r="BJ18" i="20"/>
  <c r="BC18" i="20"/>
  <c r="K129" i="20" s="1"/>
  <c r="AZ18" i="20"/>
  <c r="H129" i="20" s="1"/>
  <c r="AX18" i="20"/>
  <c r="I129" i="20" s="1"/>
  <c r="AT18" i="20"/>
  <c r="AS18" i="20"/>
  <c r="AR18" i="20"/>
  <c r="AQ18" i="20"/>
  <c r="AP18" i="20"/>
  <c r="AO18" i="20"/>
  <c r="AN18" i="20"/>
  <c r="AM18" i="20"/>
  <c r="AL18" i="20"/>
  <c r="AK18" i="20"/>
  <c r="CE17" i="20"/>
  <c r="CD17" i="20"/>
  <c r="CC17" i="20"/>
  <c r="CB17" i="20"/>
  <c r="CA17" i="20"/>
  <c r="BZ17" i="20"/>
  <c r="BY17" i="20"/>
  <c r="BX17" i="20"/>
  <c r="BW17" i="20"/>
  <c r="BV17" i="20"/>
  <c r="BT17" i="20"/>
  <c r="BS17" i="20"/>
  <c r="BR17" i="20"/>
  <c r="BQ17" i="20"/>
  <c r="BP17" i="20"/>
  <c r="BO17" i="20"/>
  <c r="BN17" i="20"/>
  <c r="BM17" i="20"/>
  <c r="BL17" i="20"/>
  <c r="BK17" i="20"/>
  <c r="BJ17" i="20"/>
  <c r="BC17" i="20"/>
  <c r="K128" i="20" s="1"/>
  <c r="AZ17" i="20"/>
  <c r="H128" i="20" s="1"/>
  <c r="AX17" i="20"/>
  <c r="AT17" i="20"/>
  <c r="AS17" i="20"/>
  <c r="AR17" i="20"/>
  <c r="AQ17" i="20"/>
  <c r="AP17" i="20"/>
  <c r="AO17" i="20"/>
  <c r="AN17" i="20"/>
  <c r="AM17" i="20"/>
  <c r="AL17" i="20"/>
  <c r="AK17" i="20"/>
  <c r="CE16" i="20"/>
  <c r="CD16" i="20"/>
  <c r="CC16" i="20"/>
  <c r="CB16" i="20"/>
  <c r="CA16" i="20"/>
  <c r="BZ16" i="20"/>
  <c r="BY16" i="20"/>
  <c r="BX16" i="20"/>
  <c r="BW16" i="20"/>
  <c r="BV16" i="20"/>
  <c r="BT16" i="20"/>
  <c r="BS16" i="20"/>
  <c r="BR16" i="20"/>
  <c r="BQ16" i="20"/>
  <c r="BP16" i="20"/>
  <c r="BO16" i="20"/>
  <c r="BN16" i="20"/>
  <c r="BM16" i="20"/>
  <c r="BL16" i="20"/>
  <c r="BK16" i="20"/>
  <c r="BJ16" i="20"/>
  <c r="BC16" i="20"/>
  <c r="K127" i="20" s="1"/>
  <c r="AZ16" i="20"/>
  <c r="H127" i="20" s="1"/>
  <c r="AX16" i="20"/>
  <c r="I127" i="20" s="1"/>
  <c r="AT16" i="20"/>
  <c r="AS16" i="20"/>
  <c r="AR16" i="20"/>
  <c r="AQ16" i="20"/>
  <c r="AP16" i="20"/>
  <c r="AO16" i="20"/>
  <c r="AN16" i="20"/>
  <c r="AM16" i="20"/>
  <c r="AL16" i="20"/>
  <c r="AK16" i="20"/>
  <c r="CE15" i="20"/>
  <c r="CD15" i="20"/>
  <c r="CC15" i="20"/>
  <c r="CB15" i="20"/>
  <c r="CA15" i="20"/>
  <c r="BZ15" i="20"/>
  <c r="BY15" i="20"/>
  <c r="BX15" i="20"/>
  <c r="BW15" i="20"/>
  <c r="BV15" i="20"/>
  <c r="BT15" i="20"/>
  <c r="BS15" i="20"/>
  <c r="BR15" i="20"/>
  <c r="BQ15" i="20"/>
  <c r="BP15" i="20"/>
  <c r="BO15" i="20"/>
  <c r="BN15" i="20"/>
  <c r="BM15" i="20"/>
  <c r="BL15" i="20"/>
  <c r="BK15" i="20"/>
  <c r="BJ15" i="20"/>
  <c r="BC15" i="20"/>
  <c r="K126" i="20" s="1"/>
  <c r="AZ15" i="20"/>
  <c r="H126" i="20" s="1"/>
  <c r="AX15" i="20"/>
  <c r="I126" i="20" s="1"/>
  <c r="AT15" i="20"/>
  <c r="AS15" i="20"/>
  <c r="AR15" i="20"/>
  <c r="AQ15" i="20"/>
  <c r="AP15" i="20"/>
  <c r="AO15" i="20"/>
  <c r="AN15" i="20"/>
  <c r="AM15" i="20"/>
  <c r="AL15" i="20"/>
  <c r="AK15" i="20"/>
  <c r="CE14" i="20"/>
  <c r="CD14" i="20"/>
  <c r="CC14" i="20"/>
  <c r="CB14" i="20"/>
  <c r="CA14" i="20"/>
  <c r="BZ14" i="20"/>
  <c r="BY14" i="20"/>
  <c r="BX14" i="20"/>
  <c r="BW14" i="20"/>
  <c r="BV14" i="20"/>
  <c r="BT14" i="20"/>
  <c r="BS14" i="20"/>
  <c r="BR14" i="20"/>
  <c r="BQ14" i="20"/>
  <c r="BP14" i="20"/>
  <c r="BO14" i="20"/>
  <c r="BN14" i="20"/>
  <c r="BM14" i="20"/>
  <c r="BL14" i="20"/>
  <c r="BK14" i="20"/>
  <c r="BJ14" i="20"/>
  <c r="BC14" i="20"/>
  <c r="K125" i="20" s="1"/>
  <c r="AZ14" i="20"/>
  <c r="H125" i="20" s="1"/>
  <c r="AX14" i="20"/>
  <c r="I125" i="20" s="1"/>
  <c r="AT14" i="20"/>
  <c r="AS14" i="20"/>
  <c r="AR14" i="20"/>
  <c r="AQ14" i="20"/>
  <c r="AP14" i="20"/>
  <c r="AO14" i="20"/>
  <c r="AN14" i="20"/>
  <c r="AM14" i="20"/>
  <c r="AL14" i="20"/>
  <c r="AK14" i="20"/>
  <c r="CE13" i="20"/>
  <c r="CD13" i="20"/>
  <c r="CC13" i="20"/>
  <c r="CB13" i="20"/>
  <c r="CA13" i="20"/>
  <c r="BZ13" i="20"/>
  <c r="BY13" i="20"/>
  <c r="BX13" i="20"/>
  <c r="BW13" i="20"/>
  <c r="BV13" i="20"/>
  <c r="BT13" i="20"/>
  <c r="BS13" i="20"/>
  <c r="BR13" i="20"/>
  <c r="BQ13" i="20"/>
  <c r="BP13" i="20"/>
  <c r="BO13" i="20"/>
  <c r="BN13" i="20"/>
  <c r="BM13" i="20"/>
  <c r="BL13" i="20"/>
  <c r="BK13" i="20"/>
  <c r="BJ13" i="20"/>
  <c r="BC13" i="20"/>
  <c r="K124" i="20" s="1"/>
  <c r="AZ13" i="20"/>
  <c r="H124" i="20" s="1"/>
  <c r="AX13" i="20"/>
  <c r="I124" i="20" s="1"/>
  <c r="AT13" i="20"/>
  <c r="AS13" i="20"/>
  <c r="AR13" i="20"/>
  <c r="AQ13" i="20"/>
  <c r="AP13" i="20"/>
  <c r="AO13" i="20"/>
  <c r="AN13" i="20"/>
  <c r="AM13" i="20"/>
  <c r="AL13" i="20"/>
  <c r="AK13" i="20"/>
  <c r="CE12" i="20"/>
  <c r="CD12" i="20"/>
  <c r="CC12" i="20"/>
  <c r="CB12" i="20"/>
  <c r="CA12" i="20"/>
  <c r="BZ12" i="20"/>
  <c r="BY12" i="20"/>
  <c r="BX12" i="20"/>
  <c r="BW12" i="20"/>
  <c r="BV12" i="20"/>
  <c r="BT12" i="20"/>
  <c r="BS12" i="20"/>
  <c r="BR12" i="20"/>
  <c r="BQ12" i="20"/>
  <c r="BP12" i="20"/>
  <c r="BO12" i="20"/>
  <c r="BN12" i="20"/>
  <c r="BM12" i="20"/>
  <c r="BL12" i="20"/>
  <c r="BK12" i="20"/>
  <c r="BJ12" i="20"/>
  <c r="BC12" i="20"/>
  <c r="K123" i="20" s="1"/>
  <c r="AZ12" i="20"/>
  <c r="H123" i="20" s="1"/>
  <c r="AX12" i="20"/>
  <c r="I123" i="20" s="1"/>
  <c r="AT12" i="20"/>
  <c r="AS12" i="20"/>
  <c r="AR12" i="20"/>
  <c r="AQ12" i="20"/>
  <c r="AP12" i="20"/>
  <c r="AO12" i="20"/>
  <c r="AN12" i="20"/>
  <c r="AM12" i="20"/>
  <c r="AL12" i="20"/>
  <c r="AK12" i="20"/>
  <c r="CE11" i="20"/>
  <c r="CD11" i="20"/>
  <c r="CC11" i="20"/>
  <c r="CB11" i="20"/>
  <c r="CA11" i="20"/>
  <c r="BZ11" i="20"/>
  <c r="BY11" i="20"/>
  <c r="BX11" i="20"/>
  <c r="BW11" i="20"/>
  <c r="BV11" i="20"/>
  <c r="BT11" i="20"/>
  <c r="BS11" i="20"/>
  <c r="BR11" i="20"/>
  <c r="BQ11" i="20"/>
  <c r="BP11" i="20"/>
  <c r="BO11" i="20"/>
  <c r="BN11" i="20"/>
  <c r="BM11" i="20"/>
  <c r="BL11" i="20"/>
  <c r="BK11" i="20"/>
  <c r="BJ11" i="20"/>
  <c r="BC11" i="20"/>
  <c r="K122" i="20" s="1"/>
  <c r="AZ11" i="20"/>
  <c r="H122" i="20" s="1"/>
  <c r="AX11" i="20"/>
  <c r="I122" i="20" s="1"/>
  <c r="AT11" i="20"/>
  <c r="AS11" i="20"/>
  <c r="AR11" i="20"/>
  <c r="AQ11" i="20"/>
  <c r="AP11" i="20"/>
  <c r="AO11" i="20"/>
  <c r="AN11" i="20"/>
  <c r="AM11" i="20"/>
  <c r="AL11" i="20"/>
  <c r="AK11" i="20"/>
  <c r="CE10" i="20"/>
  <c r="CD10" i="20"/>
  <c r="CC10" i="20"/>
  <c r="CB10" i="20"/>
  <c r="CA10" i="20"/>
  <c r="BZ10" i="20"/>
  <c r="BY10" i="20"/>
  <c r="BX10" i="20"/>
  <c r="BW10" i="20"/>
  <c r="BV10" i="20"/>
  <c r="BT10" i="20"/>
  <c r="BS10" i="20"/>
  <c r="BR10" i="20"/>
  <c r="BQ10" i="20"/>
  <c r="BP10" i="20"/>
  <c r="BO10" i="20"/>
  <c r="BN10" i="20"/>
  <c r="BM10" i="20"/>
  <c r="BL10" i="20"/>
  <c r="BK10" i="20"/>
  <c r="BJ10" i="20"/>
  <c r="BC10" i="20"/>
  <c r="K121" i="20" s="1"/>
  <c r="AZ10" i="20"/>
  <c r="H121" i="20" s="1"/>
  <c r="AX10" i="20"/>
  <c r="I121" i="20" s="1"/>
  <c r="AT10" i="20"/>
  <c r="AS10" i="20"/>
  <c r="AR10" i="20"/>
  <c r="AQ10" i="20"/>
  <c r="AP10" i="20"/>
  <c r="AO10" i="20"/>
  <c r="AN10" i="20"/>
  <c r="AM10" i="20"/>
  <c r="AL10" i="20"/>
  <c r="AK10" i="20"/>
  <c r="CE9" i="20"/>
  <c r="CE36" i="20" s="1"/>
  <c r="CD9" i="20"/>
  <c r="CC9" i="20"/>
  <c r="CC36" i="20" s="1"/>
  <c r="CB9" i="20"/>
  <c r="CA9" i="20"/>
  <c r="BZ9" i="20"/>
  <c r="BY9" i="20"/>
  <c r="BX9" i="20"/>
  <c r="BW9" i="20"/>
  <c r="BW36" i="20" s="1"/>
  <c r="BV9" i="20"/>
  <c r="BT9" i="20"/>
  <c r="BT36" i="20" s="1"/>
  <c r="BS9" i="20"/>
  <c r="BR9" i="20"/>
  <c r="BQ9" i="20"/>
  <c r="BP9" i="20"/>
  <c r="BO9" i="20"/>
  <c r="BN9" i="20"/>
  <c r="BM9" i="20"/>
  <c r="BL9" i="20"/>
  <c r="BK9" i="20"/>
  <c r="BJ9" i="20"/>
  <c r="BC9" i="20"/>
  <c r="K120" i="20" s="1"/>
  <c r="AZ9" i="20"/>
  <c r="BA9" i="20" s="1"/>
  <c r="AX9" i="20"/>
  <c r="I120" i="20" s="1"/>
  <c r="AT9" i="20"/>
  <c r="AS9" i="20"/>
  <c r="AR9" i="20"/>
  <c r="AQ9" i="20"/>
  <c r="AP9" i="20"/>
  <c r="AO9" i="20"/>
  <c r="AN9" i="20"/>
  <c r="AM9" i="20"/>
  <c r="AL9" i="20"/>
  <c r="AK9" i="20"/>
  <c r="CE8" i="20"/>
  <c r="CD8" i="20"/>
  <c r="CC8" i="20"/>
  <c r="CB8" i="20"/>
  <c r="CA8" i="20"/>
  <c r="BZ8" i="20"/>
  <c r="BY8" i="20"/>
  <c r="BX8" i="20"/>
  <c r="BW8" i="20"/>
  <c r="BV8" i="20"/>
  <c r="BT8" i="20"/>
  <c r="BS8" i="20"/>
  <c r="BR8" i="20"/>
  <c r="BQ8" i="20"/>
  <c r="BP8" i="20"/>
  <c r="BO8" i="20"/>
  <c r="BN8" i="20"/>
  <c r="BM8" i="20"/>
  <c r="BL8" i="20"/>
  <c r="BK8" i="20"/>
  <c r="BJ8" i="20"/>
  <c r="BC8" i="20"/>
  <c r="K119" i="20" s="1"/>
  <c r="AZ8" i="20"/>
  <c r="H119" i="20" s="1"/>
  <c r="AX8" i="20"/>
  <c r="I119" i="20" s="1"/>
  <c r="AT8" i="20"/>
  <c r="AS8" i="20"/>
  <c r="AR8" i="20"/>
  <c r="AQ8" i="20"/>
  <c r="AP8" i="20"/>
  <c r="AO8" i="20"/>
  <c r="AN8" i="20"/>
  <c r="AM8" i="20"/>
  <c r="AL8" i="20"/>
  <c r="AK8" i="20"/>
  <c r="CE7" i="20"/>
  <c r="CD7" i="20"/>
  <c r="CC7" i="20"/>
  <c r="CB7" i="20"/>
  <c r="CA7" i="20"/>
  <c r="BZ7" i="20"/>
  <c r="BY7" i="20"/>
  <c r="BX7" i="20"/>
  <c r="BW7" i="20"/>
  <c r="BV7" i="20"/>
  <c r="BT7" i="20"/>
  <c r="BS7" i="20"/>
  <c r="BR7" i="20"/>
  <c r="BQ7" i="20"/>
  <c r="BP7" i="20"/>
  <c r="BO7" i="20"/>
  <c r="BN7" i="20"/>
  <c r="BM7" i="20"/>
  <c r="BL7" i="20"/>
  <c r="BK7" i="20"/>
  <c r="BJ7" i="20"/>
  <c r="BC7" i="20"/>
  <c r="K118" i="20" s="1"/>
  <c r="AZ7" i="20"/>
  <c r="H118" i="20" s="1"/>
  <c r="AX7" i="20"/>
  <c r="I118" i="20" s="1"/>
  <c r="AT7" i="20"/>
  <c r="AS7" i="20"/>
  <c r="AR7" i="20"/>
  <c r="AQ7" i="20"/>
  <c r="AP7" i="20"/>
  <c r="AO7" i="20"/>
  <c r="AN7" i="20"/>
  <c r="AM7" i="20"/>
  <c r="AL7" i="20"/>
  <c r="AK7" i="20"/>
  <c r="CE6" i="20"/>
  <c r="CD6" i="20"/>
  <c r="CC6" i="20"/>
  <c r="CB6" i="20"/>
  <c r="CA6" i="20"/>
  <c r="BZ6" i="20"/>
  <c r="BY6" i="20"/>
  <c r="BX6" i="20"/>
  <c r="BW6" i="20"/>
  <c r="BV6" i="20"/>
  <c r="BT6" i="20"/>
  <c r="BS6" i="20"/>
  <c r="BR6" i="20"/>
  <c r="BQ6" i="20"/>
  <c r="BP6" i="20"/>
  <c r="BO6" i="20"/>
  <c r="BN6" i="20"/>
  <c r="BM6" i="20"/>
  <c r="BL6" i="20"/>
  <c r="BK6" i="20"/>
  <c r="BJ6" i="20"/>
  <c r="BC6" i="20"/>
  <c r="K117" i="20" s="1"/>
  <c r="AZ6" i="20"/>
  <c r="H117" i="20" s="1"/>
  <c r="AX6" i="20"/>
  <c r="I117" i="20" s="1"/>
  <c r="AT6" i="20"/>
  <c r="AS6" i="20"/>
  <c r="AR6" i="20"/>
  <c r="AQ6" i="20"/>
  <c r="AP6" i="20"/>
  <c r="AO6" i="20"/>
  <c r="AN6" i="20"/>
  <c r="AM6" i="20"/>
  <c r="AL6" i="20"/>
  <c r="AK6" i="20"/>
  <c r="CE5" i="20"/>
  <c r="CD5" i="20"/>
  <c r="CC5" i="20"/>
  <c r="CB5" i="20"/>
  <c r="CA5" i="20"/>
  <c r="BZ5" i="20"/>
  <c r="BY5" i="20"/>
  <c r="BX5" i="20"/>
  <c r="BW5" i="20"/>
  <c r="BV5" i="20"/>
  <c r="BT5" i="20"/>
  <c r="BS5" i="20"/>
  <c r="BR5" i="20"/>
  <c r="BQ5" i="20"/>
  <c r="BP5" i="20"/>
  <c r="BO5" i="20"/>
  <c r="BN5" i="20"/>
  <c r="BM5" i="20"/>
  <c r="BL5" i="20"/>
  <c r="BK5" i="20"/>
  <c r="BJ5" i="20"/>
  <c r="BC5" i="20"/>
  <c r="K116" i="20" s="1"/>
  <c r="AZ5" i="20"/>
  <c r="BA5" i="20" s="1"/>
  <c r="AX5" i="20"/>
  <c r="I116" i="20" s="1"/>
  <c r="AT5" i="20"/>
  <c r="AS5" i="20"/>
  <c r="AR5" i="20"/>
  <c r="AQ5" i="20"/>
  <c r="AP5" i="20"/>
  <c r="AO5" i="20"/>
  <c r="AN5" i="20"/>
  <c r="AM5" i="20"/>
  <c r="AL5" i="20"/>
  <c r="AK5" i="20"/>
  <c r="BB5" i="20" s="1"/>
  <c r="J116" i="20" s="1"/>
  <c r="CE4" i="20"/>
  <c r="CD4" i="20"/>
  <c r="CC4" i="20"/>
  <c r="CB4" i="20"/>
  <c r="CA4" i="20"/>
  <c r="BZ4" i="20"/>
  <c r="BY4" i="20"/>
  <c r="BX4" i="20"/>
  <c r="BW4" i="20"/>
  <c r="BV4" i="20"/>
  <c r="BT4" i="20"/>
  <c r="BS4" i="20"/>
  <c r="BR4" i="20"/>
  <c r="BQ4" i="20"/>
  <c r="BP4" i="20"/>
  <c r="BO4" i="20"/>
  <c r="BN4" i="20"/>
  <c r="BM4" i="20"/>
  <c r="BL4" i="20"/>
  <c r="BK4" i="20"/>
  <c r="BJ4" i="20"/>
  <c r="BC4" i="20"/>
  <c r="K115" i="20" s="1"/>
  <c r="AZ4" i="20"/>
  <c r="H115" i="20" s="1"/>
  <c r="AX4" i="20"/>
  <c r="I115" i="20" s="1"/>
  <c r="AT4" i="20"/>
  <c r="AS4" i="20"/>
  <c r="AR4" i="20"/>
  <c r="AQ4" i="20"/>
  <c r="AP4" i="20"/>
  <c r="AO4" i="20"/>
  <c r="AN4" i="20"/>
  <c r="AM4" i="20"/>
  <c r="AL4" i="20"/>
  <c r="AK4" i="20"/>
  <c r="CE3" i="20"/>
  <c r="CE31" i="20" s="1"/>
  <c r="CD3" i="20"/>
  <c r="CC3" i="20"/>
  <c r="CB3" i="20"/>
  <c r="CA3" i="20"/>
  <c r="CA33" i="20" s="1"/>
  <c r="BZ3" i="20"/>
  <c r="BY3" i="20"/>
  <c r="BX3" i="20"/>
  <c r="BW3" i="20"/>
  <c r="BW31" i="20" s="1"/>
  <c r="BV3" i="20"/>
  <c r="BT3" i="20"/>
  <c r="BS3" i="20"/>
  <c r="BR3" i="20"/>
  <c r="BQ3" i="20"/>
  <c r="BP3" i="20"/>
  <c r="BP32" i="20" s="1"/>
  <c r="BO3" i="20"/>
  <c r="BN3" i="20"/>
  <c r="BN31" i="20" s="1"/>
  <c r="BM3" i="20"/>
  <c r="BL3" i="20"/>
  <c r="BK3" i="20"/>
  <c r="BJ3" i="20"/>
  <c r="BC3" i="20"/>
  <c r="K114" i="20" s="1"/>
  <c r="AZ3" i="20"/>
  <c r="H114" i="20" s="1"/>
  <c r="AX3" i="20"/>
  <c r="I114" i="20" s="1"/>
  <c r="AT3" i="20"/>
  <c r="AS3" i="20"/>
  <c r="AR3" i="20"/>
  <c r="AQ3" i="20"/>
  <c r="AP3" i="20"/>
  <c r="AO3" i="20"/>
  <c r="AN3" i="20"/>
  <c r="AM3" i="20"/>
  <c r="AL3" i="20"/>
  <c r="AK3" i="20"/>
  <c r="BA42" i="29" l="1"/>
  <c r="BX35" i="20"/>
  <c r="R92" i="20" s="1"/>
  <c r="I78" i="20" s="1"/>
  <c r="BS36" i="20"/>
  <c r="CB36" i="20"/>
  <c r="CD36" i="20"/>
  <c r="T98" i="20" s="1"/>
  <c r="BX36" i="20"/>
  <c r="BP36" i="20"/>
  <c r="BY36" i="20"/>
  <c r="T93" i="20" s="1"/>
  <c r="J80" i="20" s="1"/>
  <c r="BM31" i="20"/>
  <c r="BV31" i="20"/>
  <c r="CD31" i="20"/>
  <c r="U96" i="20"/>
  <c r="BQ36" i="20"/>
  <c r="T94" i="20"/>
  <c r="K80" i="20" s="1"/>
  <c r="BZ36" i="20"/>
  <c r="T90" i="20"/>
  <c r="G80" i="20" s="1"/>
  <c r="BV36" i="20"/>
  <c r="BJ36" i="20"/>
  <c r="BR36" i="20"/>
  <c r="CA36" i="20"/>
  <c r="BN36" i="20"/>
  <c r="BL36" i="20"/>
  <c r="BK36" i="20"/>
  <c r="U90" i="20" s="1"/>
  <c r="G79" i="20" s="1"/>
  <c r="BM36" i="20"/>
  <c r="U92" i="20" s="1"/>
  <c r="I79" i="20" s="1"/>
  <c r="BB13" i="20"/>
  <c r="J124" i="20" s="1"/>
  <c r="BB9" i="20"/>
  <c r="J120" i="20" s="1"/>
  <c r="BO36" i="20"/>
  <c r="BA40" i="29"/>
  <c r="I145" i="29" s="1"/>
  <c r="AZ42" i="29"/>
  <c r="AY38" i="29"/>
  <c r="J47" i="29" s="1"/>
  <c r="AZ43" i="29"/>
  <c r="AX38" i="29"/>
  <c r="J46" i="29" s="1"/>
  <c r="AY37" i="29"/>
  <c r="H47" i="29" s="1"/>
  <c r="BA37" i="29"/>
  <c r="H49" i="29" s="1"/>
  <c r="AZ38" i="29"/>
  <c r="J48" i="29" s="1"/>
  <c r="AX43" i="29"/>
  <c r="AY42" i="29"/>
  <c r="AX37" i="29"/>
  <c r="H46" i="29" s="1"/>
  <c r="AZ44" i="29"/>
  <c r="AY44" i="29"/>
  <c r="BA46" i="29"/>
  <c r="H145" i="29" s="1"/>
  <c r="BA44" i="29"/>
  <c r="AX44" i="29"/>
  <c r="AY43" i="29"/>
  <c r="AZ36" i="29"/>
  <c r="BA39" i="29"/>
  <c r="D49" i="29" s="1"/>
  <c r="AY36" i="29"/>
  <c r="AX36" i="29"/>
  <c r="BA36" i="29"/>
  <c r="F49" i="29" s="1"/>
  <c r="BA43" i="29"/>
  <c r="AX31" i="29"/>
  <c r="AX42" i="29"/>
  <c r="AZ37" i="29"/>
  <c r="H48" i="29" s="1"/>
  <c r="BA38" i="29"/>
  <c r="J49" i="29" s="1"/>
  <c r="BB3" i="20"/>
  <c r="J114" i="20" s="1"/>
  <c r="BB4" i="20"/>
  <c r="J115" i="20" s="1"/>
  <c r="BR33" i="20"/>
  <c r="CA31" i="20"/>
  <c r="BL32" i="20"/>
  <c r="CC32" i="20"/>
  <c r="BB7" i="20"/>
  <c r="J118" i="20" s="1"/>
  <c r="BB8" i="20"/>
  <c r="J119" i="20" s="1"/>
  <c r="BB10" i="20"/>
  <c r="J121" i="20" s="1"/>
  <c r="U95" i="20"/>
  <c r="BY34" i="20"/>
  <c r="P93" i="20" s="1"/>
  <c r="BB11" i="20"/>
  <c r="J122" i="20" s="1"/>
  <c r="BB12" i="20"/>
  <c r="J123" i="20" s="1"/>
  <c r="BB14" i="20"/>
  <c r="J125" i="20" s="1"/>
  <c r="BB15" i="20"/>
  <c r="J126" i="20" s="1"/>
  <c r="BB16" i="20"/>
  <c r="J127" i="20" s="1"/>
  <c r="BB17" i="20"/>
  <c r="J128" i="20" s="1"/>
  <c r="BB19" i="20"/>
  <c r="J130" i="20" s="1"/>
  <c r="BB20" i="20"/>
  <c r="J131" i="20" s="1"/>
  <c r="BB21" i="20"/>
  <c r="J132" i="20" s="1"/>
  <c r="BB23" i="20"/>
  <c r="J134" i="20" s="1"/>
  <c r="BB24" i="20"/>
  <c r="J135" i="20" s="1"/>
  <c r="BL34" i="20"/>
  <c r="Q91" i="20" s="1"/>
  <c r="H83" i="20" s="1"/>
  <c r="BP34" i="20"/>
  <c r="Q95" i="20" s="1"/>
  <c r="CC34" i="20"/>
  <c r="P97" i="20" s="1"/>
  <c r="O34" i="20"/>
  <c r="Y34" i="20"/>
  <c r="AC34" i="20"/>
  <c r="BB28" i="20"/>
  <c r="J139" i="20" s="1"/>
  <c r="BX37" i="20"/>
  <c r="V92" i="20" s="1"/>
  <c r="I82" i="20" s="1"/>
  <c r="K34" i="20"/>
  <c r="AG34" i="20"/>
  <c r="BJ31" i="20"/>
  <c r="AY5" i="20"/>
  <c r="H138" i="20"/>
  <c r="BA3" i="20"/>
  <c r="AY19" i="20"/>
  <c r="BA11" i="20"/>
  <c r="AY13" i="20"/>
  <c r="AY18" i="20"/>
  <c r="BA20" i="20"/>
  <c r="AY22" i="20"/>
  <c r="BA29" i="20"/>
  <c r="BJ33" i="20"/>
  <c r="BA28" i="20"/>
  <c r="H120" i="20"/>
  <c r="BA7" i="20"/>
  <c r="AY9" i="20"/>
  <c r="BA15" i="20"/>
  <c r="AY20" i="20"/>
  <c r="BA24" i="20"/>
  <c r="AY26" i="20"/>
  <c r="AY30" i="20"/>
  <c r="H136" i="20"/>
  <c r="BK32" i="20"/>
  <c r="BK33" i="20"/>
  <c r="BK31" i="20"/>
  <c r="BS32" i="20"/>
  <c r="BS33" i="20"/>
  <c r="BS31" i="20"/>
  <c r="BY33" i="20"/>
  <c r="BY31" i="20"/>
  <c r="BY35" i="20"/>
  <c r="R93" i="20" s="1"/>
  <c r="J78" i="20" s="1"/>
  <c r="T95" i="20"/>
  <c r="BB18" i="20"/>
  <c r="J129" i="20" s="1"/>
  <c r="AY23" i="20"/>
  <c r="H34" i="20"/>
  <c r="L34" i="20"/>
  <c r="P34" i="20"/>
  <c r="Z34" i="20"/>
  <c r="AD34" i="20"/>
  <c r="AH34" i="20"/>
  <c r="BB26" i="20"/>
  <c r="J137" i="20" s="1"/>
  <c r="H137" i="20"/>
  <c r="BA26" i="20"/>
  <c r="BB29" i="20"/>
  <c r="J140" i="20" s="1"/>
  <c r="BW33" i="20"/>
  <c r="H130" i="20"/>
  <c r="BO32" i="20"/>
  <c r="BO33" i="20"/>
  <c r="BO31" i="20"/>
  <c r="BX32" i="20"/>
  <c r="BX33" i="20"/>
  <c r="BX31" i="20"/>
  <c r="CB32" i="20"/>
  <c r="CB33" i="20"/>
  <c r="CB31" i="20"/>
  <c r="BR31" i="20"/>
  <c r="BS35" i="20"/>
  <c r="S98" i="20" s="1"/>
  <c r="BL33" i="20"/>
  <c r="BL31" i="20"/>
  <c r="BL35" i="20"/>
  <c r="S91" i="20" s="1"/>
  <c r="H77" i="20" s="1"/>
  <c r="BT33" i="20"/>
  <c r="BT31" i="20"/>
  <c r="BT35" i="20"/>
  <c r="S99" i="20" s="1"/>
  <c r="U89" i="20"/>
  <c r="F79" i="20" s="1"/>
  <c r="U97" i="20"/>
  <c r="T91" i="20"/>
  <c r="H80" i="20" s="1"/>
  <c r="T99" i="20"/>
  <c r="AY10" i="20"/>
  <c r="BA12" i="20"/>
  <c r="BA17" i="20"/>
  <c r="BQ33" i="20"/>
  <c r="BQ35" i="20"/>
  <c r="S96" i="20" s="1"/>
  <c r="BQ32" i="20"/>
  <c r="BZ33" i="20"/>
  <c r="BZ35" i="20"/>
  <c r="R94" i="20" s="1"/>
  <c r="K78" i="20" s="1"/>
  <c r="BZ32" i="20"/>
  <c r="AY7" i="20"/>
  <c r="U98" i="20"/>
  <c r="T96" i="20"/>
  <c r="AY11" i="20"/>
  <c r="BA13" i="20"/>
  <c r="AY15" i="20"/>
  <c r="BA18" i="20"/>
  <c r="BA21" i="20"/>
  <c r="BB22" i="20"/>
  <c r="J133" i="20" s="1"/>
  <c r="BK34" i="20"/>
  <c r="Q90" i="20" s="1"/>
  <c r="G83" i="20" s="1"/>
  <c r="BK37" i="20"/>
  <c r="W90" i="20" s="1"/>
  <c r="G81" i="20" s="1"/>
  <c r="I34" i="20"/>
  <c r="BO34" i="20"/>
  <c r="Q94" i="20" s="1"/>
  <c r="K83" i="20" s="1"/>
  <c r="M34" i="20"/>
  <c r="BS34" i="20"/>
  <c r="Q98" i="20" s="1"/>
  <c r="BS37" i="20"/>
  <c r="W98" i="20" s="1"/>
  <c r="Q34" i="20"/>
  <c r="BX34" i="20"/>
  <c r="P92" i="20" s="1"/>
  <c r="I84" i="20" s="1"/>
  <c r="AA34" i="20"/>
  <c r="CB34" i="20"/>
  <c r="P96" i="20" s="1"/>
  <c r="CB37" i="20"/>
  <c r="V96" i="20" s="1"/>
  <c r="AE34" i="20"/>
  <c r="I139" i="20"/>
  <c r="AY28" i="20"/>
  <c r="BT32" i="20"/>
  <c r="BK35" i="20"/>
  <c r="S90" i="20" s="1"/>
  <c r="G77" i="20" s="1"/>
  <c r="CB35" i="20"/>
  <c r="R96" i="20" s="1"/>
  <c r="H116" i="20"/>
  <c r="AY21" i="20"/>
  <c r="I132" i="20"/>
  <c r="I135" i="20"/>
  <c r="AY24" i="20"/>
  <c r="BP33" i="20"/>
  <c r="BP31" i="20"/>
  <c r="BP35" i="20"/>
  <c r="S95" i="20" s="1"/>
  <c r="CC33" i="20"/>
  <c r="CC31" i="20"/>
  <c r="CC35" i="20"/>
  <c r="R97" i="20" s="1"/>
  <c r="BA4" i="20"/>
  <c r="AY6" i="20"/>
  <c r="BA8" i="20"/>
  <c r="U93" i="20"/>
  <c r="J79" i="20" s="1"/>
  <c r="AY14" i="20"/>
  <c r="BA16" i="20"/>
  <c r="AY3" i="20"/>
  <c r="BM33" i="20"/>
  <c r="BM35" i="20"/>
  <c r="S92" i="20" s="1"/>
  <c r="I77" i="20" s="1"/>
  <c r="BM32" i="20"/>
  <c r="BV33" i="20"/>
  <c r="BV35" i="20"/>
  <c r="R90" i="20" s="1"/>
  <c r="G78" i="20" s="1"/>
  <c r="BV32" i="20"/>
  <c r="CD33" i="20"/>
  <c r="CD35" i="20"/>
  <c r="R98" i="20" s="1"/>
  <c r="CD32" i="20"/>
  <c r="U94" i="20"/>
  <c r="K79" i="20" s="1"/>
  <c r="T92" i="20"/>
  <c r="I80" i="20" s="1"/>
  <c r="BJ35" i="20"/>
  <c r="S89" i="20" s="1"/>
  <c r="F77" i="20" s="1"/>
  <c r="BJ32" i="20"/>
  <c r="BN35" i="20"/>
  <c r="S93" i="20" s="1"/>
  <c r="J77" i="20" s="1"/>
  <c r="BN32" i="20"/>
  <c r="BR35" i="20"/>
  <c r="S97" i="20" s="1"/>
  <c r="BR32" i="20"/>
  <c r="BW35" i="20"/>
  <c r="R91" i="20" s="1"/>
  <c r="H78" i="20" s="1"/>
  <c r="BW32" i="20"/>
  <c r="CA35" i="20"/>
  <c r="R95" i="20" s="1"/>
  <c r="CA32" i="20"/>
  <c r="CE35" i="20"/>
  <c r="R99" i="20" s="1"/>
  <c r="CE32" i="20"/>
  <c r="AY4" i="20"/>
  <c r="BA6" i="20"/>
  <c r="AY8" i="20"/>
  <c r="U91" i="20"/>
  <c r="H79" i="20" s="1"/>
  <c r="U99" i="20"/>
  <c r="T97" i="20"/>
  <c r="BA10" i="20"/>
  <c r="BA43" i="20" s="1"/>
  <c r="AY12" i="20"/>
  <c r="BA14" i="20"/>
  <c r="AY16" i="20"/>
  <c r="AY17" i="20"/>
  <c r="I128" i="20"/>
  <c r="BA22" i="20"/>
  <c r="BL37" i="20"/>
  <c r="W91" i="20" s="1"/>
  <c r="H81" i="20" s="1"/>
  <c r="J34" i="20"/>
  <c r="N34" i="20"/>
  <c r="BP37" i="20"/>
  <c r="W95" i="20" s="1"/>
  <c r="BT37" i="20"/>
  <c r="W99" i="20" s="1"/>
  <c r="R34" i="20"/>
  <c r="AB34" i="20"/>
  <c r="BY37" i="20"/>
  <c r="V93" i="20" s="1"/>
  <c r="J82" i="20" s="1"/>
  <c r="CC37" i="20"/>
  <c r="V97" i="20" s="1"/>
  <c r="AF34" i="20"/>
  <c r="BB25" i="20"/>
  <c r="J136" i="20" s="1"/>
  <c r="AY27" i="20"/>
  <c r="BB30" i="20"/>
  <c r="J141" i="20" s="1"/>
  <c r="H141" i="20"/>
  <c r="BA30" i="20"/>
  <c r="BQ31" i="20"/>
  <c r="BZ31" i="20"/>
  <c r="BY32" i="20"/>
  <c r="BN33" i="20"/>
  <c r="CE33" i="20"/>
  <c r="BT34" i="20"/>
  <c r="Q99" i="20" s="1"/>
  <c r="BO35" i="20"/>
  <c r="S94" i="20" s="1"/>
  <c r="K77" i="20" s="1"/>
  <c r="BO37" i="20"/>
  <c r="W94" i="20" s="1"/>
  <c r="K81" i="20" s="1"/>
  <c r="H134" i="20"/>
  <c r="BM37" i="20"/>
  <c r="W92" i="20" s="1"/>
  <c r="I81" i="20" s="1"/>
  <c r="BQ37" i="20"/>
  <c r="W96" i="20" s="1"/>
  <c r="BV37" i="20"/>
  <c r="V90" i="20" s="1"/>
  <c r="G82" i="20" s="1"/>
  <c r="BZ37" i="20"/>
  <c r="V94" i="20" s="1"/>
  <c r="K82" i="20" s="1"/>
  <c r="CD37" i="20"/>
  <c r="V98" i="20" s="1"/>
  <c r="BM34" i="20"/>
  <c r="Q92" i="20" s="1"/>
  <c r="I83" i="20" s="1"/>
  <c r="BQ34" i="20"/>
  <c r="Q96" i="20" s="1"/>
  <c r="BV34" i="20"/>
  <c r="P90" i="20" s="1"/>
  <c r="G84" i="20" s="1"/>
  <c r="BZ34" i="20"/>
  <c r="P94" i="20" s="1"/>
  <c r="K84" i="20" s="1"/>
  <c r="CD34" i="20"/>
  <c r="P98" i="20" s="1"/>
  <c r="I136" i="20"/>
  <c r="I140" i="20"/>
  <c r="BJ37" i="20"/>
  <c r="W89" i="20" s="1"/>
  <c r="F81" i="20" s="1"/>
  <c r="BN37" i="20"/>
  <c r="W93" i="20" s="1"/>
  <c r="J81" i="20" s="1"/>
  <c r="BR37" i="20"/>
  <c r="W97" i="20" s="1"/>
  <c r="BW37" i="20"/>
  <c r="V91" i="20" s="1"/>
  <c r="H82" i="20" s="1"/>
  <c r="CA37" i="20"/>
  <c r="V95" i="20" s="1"/>
  <c r="CE37" i="20"/>
  <c r="V99" i="20" s="1"/>
  <c r="BJ34" i="20"/>
  <c r="Q89" i="20" s="1"/>
  <c r="F83" i="20" s="1"/>
  <c r="BN34" i="20"/>
  <c r="Q93" i="20" s="1"/>
  <c r="J83" i="20" s="1"/>
  <c r="BR34" i="20"/>
  <c r="Q97" i="20" s="1"/>
  <c r="BW34" i="20"/>
  <c r="P91" i="20" s="1"/>
  <c r="H84" i="20" s="1"/>
  <c r="CA34" i="20"/>
  <c r="P95" i="20" s="1"/>
  <c r="CE34" i="20"/>
  <c r="P99" i="20" s="1"/>
  <c r="BA36" i="20" l="1"/>
  <c r="BA38" i="20"/>
  <c r="BA46" i="20"/>
  <c r="H145" i="20" s="1"/>
  <c r="BA44" i="20"/>
  <c r="BA42" i="20"/>
  <c r="BA39" i="20"/>
  <c r="D49" i="20" s="1"/>
  <c r="BA37" i="20"/>
  <c r="H49" i="20" s="1"/>
  <c r="AY45" i="29"/>
  <c r="H143" i="29" s="1"/>
  <c r="AZ45" i="29"/>
  <c r="H144" i="29" s="1"/>
  <c r="AY39" i="29"/>
  <c r="F47" i="29"/>
  <c r="AZ39" i="29"/>
  <c r="F48" i="29"/>
  <c r="D43" i="29"/>
  <c r="AZ31" i="29"/>
  <c r="AX45" i="29"/>
  <c r="H142" i="29" s="1"/>
  <c r="AX39" i="29"/>
  <c r="F46" i="29"/>
  <c r="J84" i="20"/>
  <c r="AZ43" i="20"/>
  <c r="AZ42" i="20"/>
  <c r="AZ45" i="20" s="1"/>
  <c r="H144" i="20" s="1"/>
  <c r="AX37" i="20"/>
  <c r="H46" i="20" s="1"/>
  <c r="AZ44" i="20"/>
  <c r="AZ37" i="20"/>
  <c r="H48" i="20" s="1"/>
  <c r="AY42" i="20"/>
  <c r="AX43" i="20"/>
  <c r="AX42" i="20"/>
  <c r="AX44" i="20"/>
  <c r="AY37" i="20"/>
  <c r="H47" i="20" s="1"/>
  <c r="AY43" i="20"/>
  <c r="BA40" i="20"/>
  <c r="I145" i="20" s="1"/>
  <c r="J49" i="20"/>
  <c r="AZ38" i="20"/>
  <c r="J48" i="20" s="1"/>
  <c r="AY38" i="20"/>
  <c r="J47" i="20" s="1"/>
  <c r="AX38" i="20"/>
  <c r="J46" i="20" s="1"/>
  <c r="AY44" i="20"/>
  <c r="AY36" i="20"/>
  <c r="AX36" i="20"/>
  <c r="F49" i="20"/>
  <c r="AZ36" i="20"/>
  <c r="AX31" i="20"/>
  <c r="D43" i="20" s="1"/>
  <c r="I142" i="29" l="1"/>
  <c r="D46" i="29"/>
  <c r="I144" i="29"/>
  <c r="D48" i="29"/>
  <c r="I143" i="29"/>
  <c r="D47" i="29"/>
  <c r="F46" i="20"/>
  <c r="AX39" i="20"/>
  <c r="AZ31" i="20"/>
  <c r="AY45" i="20"/>
  <c r="H143" i="20" s="1"/>
  <c r="AZ39" i="20"/>
  <c r="F48" i="20"/>
  <c r="AY39" i="20"/>
  <c r="F47" i="20"/>
  <c r="AX45" i="20"/>
  <c r="H142" i="20" s="1"/>
  <c r="I143" i="20" l="1"/>
  <c r="D47" i="20"/>
  <c r="I144" i="20"/>
  <c r="D48" i="20"/>
  <c r="I142" i="20"/>
  <c r="D46" i="20"/>
  <c r="BB27" i="20" l="1"/>
  <c r="J138" i="20" s="1"/>
  <c r="BB6" i="20"/>
  <c r="J117" i="20" s="1"/>
</calcChain>
</file>

<file path=xl/sharedStrings.xml><?xml version="1.0" encoding="utf-8"?>
<sst xmlns="http://schemas.openxmlformats.org/spreadsheetml/2006/main" count="6547" uniqueCount="277">
  <si>
    <t>漁業名：</t>
    <phoneticPr fontId="6" type="noConversion"/>
  </si>
  <si>
    <t>予備審査の実施機関：</t>
    <phoneticPr fontId="6" type="noConversion"/>
  </si>
  <si>
    <t>改善計画実施者：</t>
    <rPh sb="0" eb="4">
      <t>ｶｲｾﾞﾝｹｲｶｸ</t>
    </rPh>
    <rPh sb="4" eb="6">
      <t>ｼﾞｯｼ</t>
    </rPh>
    <rPh sb="6" eb="7">
      <t>ｼｬ</t>
    </rPh>
    <phoneticPr fontId="6" type="noConversion"/>
  </si>
  <si>
    <t>審査単位 1</t>
  </si>
  <si>
    <t>魚種</t>
  </si>
  <si>
    <t>海域</t>
    <rPh sb="0" eb="2">
      <t>ｶｲｲｷ</t>
    </rPh>
    <phoneticPr fontId="6" type="noConversion"/>
  </si>
  <si>
    <t>審査単位 2</t>
  </si>
  <si>
    <t>審査単位 3</t>
  </si>
  <si>
    <t>スキーム文書：</t>
  </si>
  <si>
    <t>審査単位 4</t>
  </si>
  <si>
    <t>発行版履歴</t>
  </si>
  <si>
    <t>審査単位 5</t>
  </si>
  <si>
    <t xml:space="preserve">版 </t>
  </si>
  <si>
    <t>発行日</t>
  </si>
  <si>
    <t>改定内容</t>
  </si>
  <si>
    <t>第1.0版</t>
  </si>
  <si>
    <t>2013年</t>
  </si>
  <si>
    <t>該当なし</t>
    <rPh sb="0" eb="2">
      <t>ｶﾞｲﾄｳ</t>
    </rPh>
    <phoneticPr fontId="6" type="noConversion"/>
  </si>
  <si>
    <t>第2.0版</t>
  </si>
  <si>
    <t>2014年</t>
  </si>
  <si>
    <t>第2.1版</t>
  </si>
  <si>
    <t>2015年</t>
  </si>
  <si>
    <t>審査単位 6</t>
  </si>
  <si>
    <t>第3.0 版（ベータ）</t>
  </si>
  <si>
    <t>複数の審査単位と年数を追加</t>
  </si>
  <si>
    <t>第3.1版</t>
  </si>
  <si>
    <t>実績BMT指標集計表ダッシュボードの総合BMT指標の計算式のエラーを修正</t>
  </si>
  <si>
    <t>審査機関名及びロゴ</t>
  </si>
  <si>
    <t>MOST RECENT SCORES/YEAR</t>
  </si>
  <si>
    <t>DROP DOWN AND VALUE TABLE</t>
  </si>
  <si>
    <t>ACTUAL SCORE AS NUMERICAL VALUE</t>
  </si>
  <si>
    <t>PREDICED SCORE AS NUMERICAL VALUE</t>
  </si>
  <si>
    <t>原則</t>
  </si>
  <si>
    <t>構成要素</t>
  </si>
  <si>
    <t>業績評価指標（PI）</t>
  </si>
  <si>
    <t>実際値 1年目</t>
  </si>
  <si>
    <t>実際値 2年目</t>
  </si>
  <si>
    <t>実際値 3年目</t>
  </si>
  <si>
    <t>実際値 4年目</t>
  </si>
  <si>
    <t>実際値 5年目</t>
  </si>
  <si>
    <t>実際値 6年目</t>
  </si>
  <si>
    <t>実際値 7年目</t>
  </si>
  <si>
    <t>実際値 8年目</t>
  </si>
  <si>
    <t>実際値 9年目</t>
  </si>
  <si>
    <t>実際値 10年目</t>
  </si>
  <si>
    <t>期待値1年目</t>
  </si>
  <si>
    <t>期待値2年目</t>
  </si>
  <si>
    <t>期待値3年目</t>
  </si>
  <si>
    <t>期待値4年目</t>
  </si>
  <si>
    <t>期待値 5年目</t>
  </si>
  <si>
    <t>期待値 6年目</t>
  </si>
  <si>
    <t>期待値 7年目</t>
  </si>
  <si>
    <t>期待値 8年目</t>
  </si>
  <si>
    <t>期待値 9年目</t>
  </si>
  <si>
    <t>期待値10年目</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</si>
  <si>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</si>
  <si>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</si>
  <si>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</si>
  <si>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</si>
  <si>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</si>
  <si>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</si>
  <si>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</si>
  <si>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</si>
  <si>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</si>
  <si>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</si>
  <si>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</si>
  <si>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</si>
  <si>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</si>
  <si>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</si>
  <si>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</si>
  <si>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</si>
  <si>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</si>
  <si>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</si>
  <si>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</si>
  <si>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</si>
  <si>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</si>
  <si>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</si>
  <si>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</si>
  <si>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</si>
  <si>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</si>
  <si>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</si>
  <si>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</si>
  <si>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</si>
  <si>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</si>
  <si>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</si>
  <si>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</si>
  <si>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</si>
  <si>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</si>
  <si>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</si>
  <si>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</si>
  <si>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</si>
  <si>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</si>
  <si>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</si>
  <si>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</si>
  <si>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</si>
  <si>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結果</t>
  </si>
  <si>
    <t>1.1.1 資源状態</t>
  </si>
  <si>
    <t>---</t>
  </si>
  <si>
    <t>1.1.1</t>
  </si>
  <si>
    <t>1.1.2 資源の回復</t>
  </si>
  <si>
    <t>1.1.2</t>
  </si>
  <si>
    <t>≥80</t>
  </si>
  <si>
    <t>管理</t>
  </si>
  <si>
    <t>1.2.1 漁獲方策</t>
  </si>
  <si>
    <t>1.2.1</t>
  </si>
  <si>
    <t>60-79</t>
  </si>
  <si>
    <t>1.2.2</t>
  </si>
  <si>
    <t>&lt;60</t>
  </si>
  <si>
    <t>1.2.3 データ／モニタリング</t>
  </si>
  <si>
    <t>1.2.3</t>
  </si>
  <si>
    <t>1.2.4 資源状態の評価</t>
  </si>
  <si>
    <t>1.2.4</t>
  </si>
  <si>
    <t>第一種</t>
  </si>
  <si>
    <t>2.1.1 結果状況</t>
  </si>
  <si>
    <t>2.1.1</t>
  </si>
  <si>
    <t>2.1.2 管理</t>
  </si>
  <si>
    <t>2.1.2</t>
  </si>
  <si>
    <t>2.1.3 データ／モニタリング</t>
  </si>
  <si>
    <t>2.1.3</t>
  </si>
  <si>
    <t>第二種</t>
  </si>
  <si>
    <t>2.2.1 結果状況</t>
  </si>
  <si>
    <t>2.2.1</t>
  </si>
  <si>
    <t>2.2.2 管理</t>
  </si>
  <si>
    <t>2.2.2</t>
  </si>
  <si>
    <t>2.2.3 データ／モニタリング</t>
  </si>
  <si>
    <t>2.2.3</t>
  </si>
  <si>
    <t>ETP種</t>
  </si>
  <si>
    <t>2.3.1 結果状況</t>
  </si>
  <si>
    <t>2.3.1</t>
  </si>
  <si>
    <t>2.3.2 管理</t>
  </si>
  <si>
    <t>2.3.2</t>
  </si>
  <si>
    <t>2.3.3 データ／モニタリング</t>
  </si>
  <si>
    <t>2.3.3</t>
  </si>
  <si>
    <t>生息域</t>
  </si>
  <si>
    <t>2.4.1 結果状況</t>
  </si>
  <si>
    <t>2.4.1</t>
  </si>
  <si>
    <t>2.4.2 管理</t>
  </si>
  <si>
    <t>2.4.2</t>
  </si>
  <si>
    <t>2.4.3 データ／モニタリング</t>
  </si>
  <si>
    <t>2.4.3</t>
  </si>
  <si>
    <t>生態系</t>
  </si>
  <si>
    <t>2.5.1 結果状況</t>
  </si>
  <si>
    <t>2.5.1</t>
  </si>
  <si>
    <t>2.5.2 管理</t>
  </si>
  <si>
    <t>2.5.2</t>
  </si>
  <si>
    <t>2.5.3 データ／モニタリング</t>
  </si>
  <si>
    <t>2.5.3</t>
  </si>
  <si>
    <t>運営と方針</t>
  </si>
  <si>
    <t>3.1.1 法的及び、もしくは慣習的枠組み</t>
  </si>
  <si>
    <t>3.1.1</t>
  </si>
  <si>
    <t>3.1.2 協議、役割及び責任</t>
  </si>
  <si>
    <t>3.1.2</t>
  </si>
  <si>
    <t>3.1.3 長期目標</t>
  </si>
  <si>
    <t>3.1.3</t>
  </si>
  <si>
    <t>審査対象漁業の
管理システム</t>
    <phoneticPr fontId="7"/>
  </si>
  <si>
    <t>3.2.1 審査対象漁業の目標</t>
  </si>
  <si>
    <t>3.2.1</t>
  </si>
  <si>
    <t>3.2.2 意思決定プロセス</t>
  </si>
  <si>
    <t>3.2.2</t>
  </si>
  <si>
    <t>3.2.3 遵守と執行</t>
  </si>
  <si>
    <t>3.2.3</t>
  </si>
  <si>
    <t>3.2.4 管理業績評価</t>
  </si>
  <si>
    <t>3.2.4</t>
  </si>
  <si>
    <t>80以上のPIの合計</t>
  </si>
  <si>
    <t>Equal to or greater than 80</t>
  </si>
  <si>
    <t>60-79のPIの合計</t>
  </si>
  <si>
    <t>PIs 60-79</t>
  </si>
  <si>
    <t>60未満のPIの合計</t>
  </si>
  <si>
    <t>less than 60</t>
  </si>
  <si>
    <t>総合BMT 指数</t>
  </si>
  <si>
    <t>Overall BMT Index</t>
  </si>
  <si>
    <t>P BMT Score</t>
  </si>
  <si>
    <t>Principle 1 BMT</t>
  </si>
  <si>
    <t>BMT報告書</t>
  </si>
  <si>
    <t>P1 actual</t>
  </si>
  <si>
    <t>Principle 2 BMT</t>
  </si>
  <si>
    <t>P2 actual</t>
  </si>
  <si>
    <t>Principle 3 BMT</t>
  </si>
  <si>
    <t>審査単位</t>
  </si>
  <si>
    <t>P3 actual</t>
  </si>
  <si>
    <t>海域</t>
    <rPh sb="0" eb="2">
      <t>カイイキ</t>
    </rPh>
    <phoneticPr fontId="7"/>
  </si>
  <si>
    <t>PI_Count_actual</t>
  </si>
  <si>
    <t>BMT_Actual</t>
  </si>
  <si>
    <t>実際のBMT指数集計表</t>
  </si>
  <si>
    <t>P1 Expected</t>
  </si>
  <si>
    <t>最終更新:</t>
  </si>
  <si>
    <t>P2 Expected</t>
  </si>
  <si>
    <t>全てのPI</t>
  </si>
  <si>
    <t>原則 1</t>
  </si>
  <si>
    <t>原則 2</t>
  </si>
  <si>
    <t>原則 3</t>
  </si>
  <si>
    <t>P3 Expected</t>
  </si>
  <si>
    <t>得点範囲</t>
  </si>
  <si>
    <t>PIの数</t>
  </si>
  <si>
    <t>PI_Count_Expected</t>
  </si>
  <si>
    <t>BMT Pedicted</t>
  </si>
  <si>
    <t>BMT指数</t>
  </si>
  <si>
    <t>BMT指数 実際値・期待値 対比表</t>
  </si>
  <si>
    <t>予備審査</t>
  </si>
  <si>
    <t>BMT 指数</t>
  </si>
  <si>
    <t>0年目</t>
  </si>
  <si>
    <t>1年目</t>
  </si>
  <si>
    <t>2年目</t>
  </si>
  <si>
    <t>3年目</t>
  </si>
  <si>
    <t>4年目</t>
  </si>
  <si>
    <t>5年目</t>
  </si>
  <si>
    <t xml:space="preserve">原則 1 </t>
  </si>
  <si>
    <t>実際値</t>
  </si>
  <si>
    <t>期待値</t>
  </si>
  <si>
    <t xml:space="preserve">原則 2 </t>
  </si>
  <si>
    <t xml:space="preserve">原則 3 </t>
  </si>
  <si>
    <t>総合</t>
  </si>
  <si>
    <t>5年を超える場合、チャートをクリックしてデータソースを拡張してください。</t>
  </si>
  <si>
    <t>期待値 総合</t>
  </si>
  <si>
    <t>実際値 総合</t>
  </si>
  <si>
    <t>期待値  P1</t>
  </si>
  <si>
    <t>実際値 P1</t>
  </si>
  <si>
    <t>期待値  P2</t>
  </si>
  <si>
    <t>実際値 P2</t>
  </si>
  <si>
    <t>期待値  P3</t>
  </si>
  <si>
    <t>実際値 P3</t>
  </si>
  <si>
    <t>6年目</t>
  </si>
  <si>
    <t>7年目</t>
  </si>
  <si>
    <t>8年目</t>
  </si>
  <si>
    <t>9年目</t>
  </si>
  <si>
    <t>10年目</t>
  </si>
  <si>
    <t>BMT報告書シート</t>
  </si>
  <si>
    <t>期待 得点範囲</t>
  </si>
  <si>
    <t>実際の得点範囲</t>
  </si>
  <si>
    <t>ステータス</t>
  </si>
  <si>
    <t>最終更新</t>
  </si>
  <si>
    <t>1.2.2 漁獲制御ルール及び手段</t>
  </si>
  <si>
    <t>審査対象漁業の管理システム</t>
  </si>
  <si>
    <t>総合BMT指数</t>
  </si>
  <si>
    <t>更新情報
ここに記載された情報の正確性についてMSCはこれを検証することはできません。ここに記載された情報によってすべての当事者に生じるいかなる問題に対してもMSCは責任を負いません。この結果は、漁業の状況を示すものであり、漁業改善進捗管理表（BMT）を適用する個人／企業のみがその責任を負います。この結果については、MSCの本審査プロセスを完了した漁業のみが確認することができます。</t>
  </si>
  <si>
    <t>期待値 1年目</t>
  </si>
  <si>
    <t>期待値 2年目</t>
  </si>
  <si>
    <t>期待値 3年目</t>
  </si>
  <si>
    <t>期待値 4年目</t>
  </si>
  <si>
    <t>期待値  10年目</t>
  </si>
  <si>
    <t>原則1</t>
  </si>
  <si>
    <t>期待値 P1</t>
  </si>
  <si>
    <t>期待値 P2</t>
  </si>
  <si>
    <t>期待値 P3</t>
  </si>
  <si>
    <t>項目</t>
  </si>
  <si>
    <t>説明</t>
  </si>
  <si>
    <t>列や行の挿入</t>
  </si>
  <si>
    <t>BMTツールを変更する必要がある場合は、fisheries@msc.org までご連絡ください。</t>
  </si>
  <si>
    <t>0 年目</t>
  </si>
  <si>
    <t>5年目以降を追加</t>
  </si>
  <si>
    <t>審査単位の追加</t>
  </si>
  <si>
    <t>本ワークブックには3つの空白のシートが含まれています。同じ漁業改善プロジェクト内の異なる審査単位の進捗の追跡にこれを利用することができます。3つ以上のシートが必要となる場合は、コピーしてお使いください。</t>
  </si>
  <si>
    <t>報告書の作成</t>
  </si>
  <si>
    <t>各BMTテンプレートシートのセル番号B36には、入力されたデータで更新される報告書領域が設けられています。報告書領域は予め印刷範囲に設定されています。ファイル&gt;&gt;印刷を選択しますと、報告書が表示され、pdfとして保存することができます。</t>
  </si>
  <si>
    <t>印刷領域の設定や変更についての詳細はこちらをご覧ください。</t>
  </si>
  <si>
    <t>例</t>
  </si>
  <si>
    <t>記入方法の参考のためのシートです。</t>
  </si>
  <si>
    <t>MSC（海洋管理協議会）</t>
    <phoneticPr fontId="6" type="noConversion"/>
  </si>
  <si>
    <t>FIPプロバイダー：</t>
    <phoneticPr fontId="6" type="noConversion"/>
  </si>
  <si>
    <t>BMT策定者：</t>
    <rPh sb="3" eb="5">
      <t>ｻｸﾃｲ</t>
    </rPh>
    <rPh sb="5" eb="6">
      <t>ｼｬ</t>
    </rPh>
    <phoneticPr fontId="6" type="noConversion"/>
  </si>
  <si>
    <t>BMT実施日：</t>
    <phoneticPr fontId="6" type="noConversion"/>
  </si>
  <si>
    <t>漁具・漁法</t>
    <rPh sb="3" eb="5">
      <t>ｷﾞｮﾎｳ</t>
    </rPh>
    <phoneticPr fontId="6" type="noConversion"/>
  </si>
  <si>
    <r>
      <t>MSC 漁業認証規格第2.01版</t>
    </r>
    <r>
      <rPr>
        <i/>
        <sz val="11"/>
        <rFont val="ＭＳ ゴシック"/>
        <family val="3"/>
        <charset val="128"/>
      </rPr>
      <t>（2018年8月31日）</t>
    </r>
    <phoneticPr fontId="6" type="noConversion"/>
  </si>
  <si>
    <r>
      <t xml:space="preserve">MSC 漁業認証プロセス及びガイダンス第2.2版 </t>
    </r>
    <r>
      <rPr>
        <i/>
        <sz val="11"/>
        <rFont val="ＭＳ ゴシック"/>
        <family val="3"/>
        <charset val="128"/>
      </rPr>
      <t>(2020年3月25日)</t>
    </r>
  </si>
  <si>
    <r>
      <t xml:space="preserve">MSC 予備審査報告用テンプレート 第3.2版 </t>
    </r>
    <r>
      <rPr>
        <i/>
        <sz val="11"/>
        <rFont val="ＭＳ ゴシック"/>
        <family val="3"/>
        <charset val="128"/>
      </rPr>
      <t>(2020年3月25日)</t>
    </r>
  </si>
  <si>
    <r>
      <t xml:space="preserve">MSC 漁業改善進捗管理表（BMT）のガイダンス第2.0版 </t>
    </r>
    <r>
      <rPr>
        <i/>
        <sz val="11"/>
        <rFont val="ＭＳ ゴシック"/>
        <family val="3"/>
        <charset val="128"/>
      </rPr>
      <t>(2014年)</t>
    </r>
  </si>
  <si>
    <t xml:space="preserve">MSC　通常審査ツリー用漁業改善進捗管理表（BMT）及びそのコンテンツの著作権はMSCにあります。 © “Marine Stewardship Council” 2015　 不許複製
本ツールの正式言語は英語です。確定バージョンは、MSCのウェブサイト(www.msc.org.)に掲載されています。コピーやバージョン、翻訳との違いがあった場合、確定英語版をご参照ください。
免責事項：ここに記載された情報の正確性についてMSCはこれを検証することはできません。ここに記載された情報によってすべての当事者に生じるいかなる問題に対してもMSCは責任を負いません。漁業改善進捗管理表（BMT）は漁業の状況を示すものであり、BMTを適用する個人／企業のみがその責任を負います。BMTの結果については、MSCの本審査プロセスを完了した漁業のみが確認することができます。
</t>
  </si>
  <si>
    <t>予備審査 
0年目</t>
    <phoneticPr fontId="7"/>
  </si>
  <si>
    <t>1.2.2 漁獲制御ルールと手段</t>
    <phoneticPr fontId="7"/>
  </si>
  <si>
    <t>漁具・漁法</t>
    <rPh sb="3" eb="5">
      <t>ギョホウ</t>
    </rPh>
    <phoneticPr fontId="7"/>
  </si>
  <si>
    <t>予備審査
 0年目</t>
    <phoneticPr fontId="7"/>
  </si>
  <si>
    <t>BMTシートには非表示の数式が含まれています。数式が壊れてしまう可能性があるため、列や行の挿入は避けてください。</t>
    <phoneticPr fontId="7"/>
  </si>
  <si>
    <t>0年目では、予備審査の仮の得点範囲が示されます。</t>
    <rPh sb="11" eb="12">
      <t>カリ</t>
    </rPh>
    <rPh sb="13" eb="17">
      <t>トクテンハンイ</t>
    </rPh>
    <phoneticPr fontId="7"/>
  </si>
  <si>
    <r>
      <t>漁業改善進捗管理表の標準期間は5年ですが、実際値の</t>
    </r>
    <r>
      <rPr>
        <b/>
        <sz val="10"/>
        <color theme="1"/>
        <rFont val="ＭＳ ゴシック"/>
        <family val="3"/>
        <charset val="128"/>
      </rPr>
      <t>M列</t>
    </r>
    <r>
      <rPr>
        <u/>
        <sz val="10"/>
        <color theme="1"/>
        <rFont val="ＭＳ ゴシック"/>
        <family val="3"/>
        <charset val="128"/>
      </rPr>
      <t>の後ろ</t>
    </r>
    <r>
      <rPr>
        <sz val="10"/>
        <color theme="1"/>
        <rFont val="ＭＳ ゴシック"/>
        <family val="3"/>
        <charset val="128"/>
      </rPr>
      <t>と期待値の</t>
    </r>
    <r>
      <rPr>
        <b/>
        <sz val="10"/>
        <color theme="1"/>
        <rFont val="ＭＳ ゴシック"/>
        <family val="3"/>
        <charset val="128"/>
      </rPr>
      <t>AC列</t>
    </r>
    <r>
      <rPr>
        <u/>
        <sz val="10"/>
        <color theme="1"/>
        <rFont val="ＭＳ ゴシック"/>
        <family val="3"/>
        <charset val="128"/>
      </rPr>
      <t>の後ろ</t>
    </r>
    <r>
      <rPr>
        <sz val="10"/>
        <color theme="1"/>
        <rFont val="ＭＳ ゴシック"/>
        <family val="3"/>
        <charset val="128"/>
      </rPr>
      <t>の列を非表示にすることで、10年まで追加することができます。</t>
    </r>
    <phoneticPr fontId="7"/>
  </si>
  <si>
    <t>運営と方針</t>
    <phoneticPr fontId="7"/>
  </si>
  <si>
    <t>魚種</t>
    <phoneticPr fontId="6" type="noConversion"/>
  </si>
  <si>
    <r>
      <t>漁業アクセシビリティ、科学と規格
通常審査ツリー用</t>
    </r>
    <r>
      <rPr>
        <b/>
        <sz val="12"/>
        <rFont val="ＭＳ ゴシック"/>
        <family val="3"/>
        <charset val="128"/>
      </rPr>
      <t>漁業改善進捗管理表（BMT）</t>
    </r>
    <r>
      <rPr>
        <b/>
        <sz val="11"/>
        <rFont val="ＭＳ ゴシック"/>
        <family val="3"/>
        <charset val="128"/>
      </rPr>
      <t xml:space="preserve">
第3.1版 (2021年5月27日発行)</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</si>
</sst>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53" x14ac:knownFonts="1">
    <font>
      <sz val="10"/>
      <color theme="1"/>
      <name val="Arial"/>
      <family val="2"/>
    </font>
    <font>
      <sz val="11"/>
      <color theme="1"/>
      <name val="ＭＳ Ｐゴシック"/>
      <family val="2"/>
      <scheme val="minor"/>
    </font>
    <font>
      <sz val="10"/>
      <color theme="1"/>
      <name val="Meta Offc Pro"/>
      <family val="2"/>
    </font>
    <font>
      <b/>
      <sz val="10"/>
      <color theme="0"/>
      <name val="Meta Offc Pro"/>
      <family val="2"/>
    </font>
    <font>
      <sz val="10"/>
      <color theme="0" tint="-0.499984740745262"/>
      <name val="Meta Offc Pro"/>
      <family val="2"/>
    </font>
    <font>
      <u/>
      <sz val="10"/>
      <color theme="10"/>
      <name val="Arial"/>
      <family val="2"/>
    </font>
    <font>
      <sz val="8"/>
      <name val="Arial"/>
      <family val="2"/>
    </font>
    <font>
      <sz val="6"/>
      <name val="ＭＳ Ｐゴシック"/>
      <family val="3"/>
      <charset val="128"/>
    </font>
    <font>
      <b/>
      <sz val="11"/>
      <color theme="1"/>
      <name val="ＭＳ ゴシック"/>
      <family val="3"/>
      <charset val="128"/>
    </font>
    <font>
      <b/>
      <sz val="12"/>
      <color theme="9"/>
      <name val="ＭＳ ゴシック"/>
      <family val="3"/>
      <charset val="128"/>
    </font>
    <font>
      <b/>
      <sz val="14"/>
      <color theme="9"/>
      <name val="ＭＳ ゴシック"/>
      <family val="3"/>
      <charset val="128"/>
    </font>
    <font>
      <sz val="9"/>
      <name val="ＭＳ ゴシック"/>
      <family val="3"/>
      <charset val="128"/>
    </font>
    <font>
      <sz val="10"/>
      <color theme="9"/>
      <name val="ＭＳ ゴシック"/>
      <family val="3"/>
      <charset val="128"/>
    </font>
    <font>
      <sz val="10"/>
      <color theme="1"/>
      <name val="ＭＳ ゴシック"/>
      <family val="3"/>
      <charset val="128"/>
    </font>
    <font>
      <b/>
      <sz val="10"/>
      <color theme="1"/>
      <name val="ＭＳ ゴシック"/>
      <family val="3"/>
      <charset val="128"/>
    </font>
    <font>
      <u/>
      <sz val="10"/>
      <color theme="1"/>
      <name val="ＭＳ ゴシック"/>
      <family val="3"/>
      <charset val="128"/>
    </font>
    <font>
      <sz val="11"/>
      <name val="ＭＳ ゴシック"/>
      <family val="3"/>
      <charset val="128"/>
    </font>
    <font>
      <i/>
      <sz val="11"/>
      <name val="ＭＳ ゴシック"/>
      <family val="3"/>
      <charset val="128"/>
    </font>
    <font>
      <sz val="8"/>
      <color rgb="FF808080"/>
      <name val="ＭＳ ゴシック"/>
      <family val="3"/>
      <charset val="128"/>
    </font>
    <font>
      <sz val="11"/>
      <color theme="1"/>
      <name val="ＭＳ ゴシック"/>
      <family val="3"/>
      <charset val="128"/>
    </font>
    <font>
      <b/>
      <sz val="11"/>
      <name val="ＭＳ ゴシック"/>
      <family val="3"/>
      <charset val="128"/>
    </font>
    <font>
      <sz val="10"/>
      <name val="ＭＳ ゴシック"/>
      <family val="3"/>
      <charset val="128"/>
    </font>
    <font>
      <b/>
      <sz val="12"/>
      <name val="ＭＳ ゴシック"/>
      <family val="3"/>
      <charset val="128"/>
    </font>
    <font>
      <b/>
      <u/>
      <sz val="12"/>
      <color theme="0"/>
      <name val="ＭＳ ゴシック"/>
      <family val="3"/>
      <charset val="128"/>
    </font>
    <font>
      <b/>
      <sz val="14"/>
      <color theme="0"/>
      <name val="ＭＳ ゴシック"/>
      <family val="3"/>
      <charset val="128"/>
    </font>
    <font>
      <sz val="14"/>
      <color theme="1"/>
      <name val="ＭＳ ゴシック"/>
      <family val="3"/>
      <charset val="128"/>
    </font>
    <font>
      <u/>
      <sz val="11"/>
      <color theme="1"/>
      <name val="ＭＳ ゴシック"/>
      <family val="3"/>
      <charset val="128"/>
    </font>
    <font>
      <sz val="11"/>
      <color rgb="FFC00000"/>
      <name val="ＭＳ ゴシック"/>
      <family val="3"/>
      <charset val="128"/>
    </font>
    <font>
      <sz val="10"/>
      <color rgb="FFFF0000"/>
      <name val="ＭＳ ゴシック"/>
      <family val="3"/>
      <charset val="128"/>
    </font>
    <font>
      <sz val="11"/>
      <color rgb="FFFF0000"/>
      <name val="ＭＳ ゴシック"/>
      <family val="3"/>
      <charset val="128"/>
    </font>
    <font>
      <sz val="8"/>
      <color theme="0" tint="-0.499984740745262"/>
      <name val="ＭＳ ゴシック"/>
      <family val="3"/>
      <charset val="128"/>
    </font>
    <font>
      <sz val="8"/>
      <color theme="1"/>
      <name val="ＭＳ ゴシック"/>
      <family val="3"/>
      <charset val="128"/>
    </font>
    <font>
      <b/>
      <sz val="10"/>
      <color theme="0"/>
      <name val="ＭＳ ゴシック"/>
      <family val="3"/>
      <charset val="128"/>
    </font>
    <font>
      <b/>
      <sz val="10"/>
      <name val="ＭＳ ゴシック"/>
      <family val="3"/>
      <charset val="128"/>
    </font>
    <font>
      <b/>
      <sz val="9"/>
      <color rgb="FFFFFFFF"/>
      <name val="ＭＳ ゴシック"/>
      <family val="3"/>
      <charset val="128"/>
    </font>
    <font>
      <sz val="9"/>
      <color rgb="FFFFFFFF"/>
      <name val="ＭＳ ゴシック"/>
      <family val="3"/>
      <charset val="128"/>
    </font>
    <font>
      <sz val="9"/>
      <color theme="0"/>
      <name val="ＭＳ ゴシック"/>
      <family val="3"/>
      <charset val="128"/>
    </font>
    <font>
      <b/>
      <sz val="9"/>
      <color rgb="FFFF0000"/>
      <name val="ＭＳ ゴシック"/>
      <family val="3"/>
      <charset val="128"/>
    </font>
    <font>
      <sz val="9"/>
      <color rgb="FFFF0000"/>
      <name val="ＭＳ ゴシック"/>
      <family val="3"/>
      <charset val="128"/>
    </font>
    <font>
      <sz val="11"/>
      <color theme="9"/>
      <name val="ＭＳ ゴシック"/>
      <family val="3"/>
      <charset val="128"/>
    </font>
    <font>
      <b/>
      <sz val="11"/>
      <color theme="9"/>
      <name val="ＭＳ ゴシック"/>
      <family val="3"/>
      <charset val="128"/>
    </font>
    <font>
      <sz val="10"/>
      <color theme="0" tint="-0.499984740745262"/>
      <name val="ＭＳ ゴシック"/>
      <family val="3"/>
      <charset val="128"/>
    </font>
    <font>
      <b/>
      <sz val="16"/>
      <color theme="1"/>
      <name val="ＭＳ ゴシック"/>
      <family val="3"/>
      <charset val="128"/>
    </font>
    <font>
      <b/>
      <sz val="14"/>
      <name val="ＭＳ ゴシック"/>
      <family val="3"/>
      <charset val="128"/>
    </font>
    <font>
      <sz val="12"/>
      <color theme="9"/>
      <name val="ＭＳ ゴシック"/>
      <family val="3"/>
      <charset val="128"/>
    </font>
    <font>
      <b/>
      <sz val="12"/>
      <color theme="0"/>
      <name val="ＭＳ ゴシック"/>
      <family val="3"/>
      <charset val="128"/>
    </font>
    <font>
      <sz val="12"/>
      <color theme="0"/>
      <name val="ＭＳ ゴシック"/>
      <family val="3"/>
      <charset val="128"/>
    </font>
    <font>
      <b/>
      <sz val="14"/>
      <color theme="1"/>
      <name val="ＭＳ ゴシック"/>
      <family val="3"/>
      <charset val="128"/>
    </font>
    <font>
      <b/>
      <sz val="12"/>
      <color rgb="FFFFFFFF"/>
      <name val="ＭＳ ゴシック"/>
      <family val="3"/>
      <charset val="128"/>
    </font>
    <font>
      <sz val="12"/>
      <name val="ＭＳ ゴシック"/>
      <family val="3"/>
      <charset val="128"/>
    </font>
    <font>
      <sz val="9"/>
      <color theme="9"/>
      <name val="ＭＳ ゴシック"/>
      <family val="3"/>
      <charset val="128"/>
    </font>
    <font>
      <b/>
      <sz val="11"/>
      <color theme="0"/>
      <name val="ＭＳ ゴシック"/>
      <family val="3"/>
      <charset val="128"/>
    </font>
    <font>
      <u/>
      <sz val="10"/>
      <color theme="10"/>
      <name val="ＭＳ ゴシック"/>
      <family val="3"/>
      <charset val="128"/>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77">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2"/>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3">
    <xf numFmtId="0" fontId="0" fillId="0" borderId="0"/>
    <xf numFmtId="0" fontId="1" fillId="0" borderId="0"/>
    <xf numFmtId="0" fontId="5" fillId="0" borderId="0" applyNumberFormat="0" applyFill="0" applyBorder="0" applyAlignment="0" applyProtection="0"/>
  </cellStyleXfs>
  <cellXfs count="334">
    <xf numFmtId="0" fontId="0" fillId="0" borderId="0" xfId="0"/>
    <xf numFmtId="0" fontId="2" fillId="0" borderId="0" xfId="0" applyFont="1"/>
    <xf numFmtId="0" fontId="3" fillId="0" borderId="0" xfId="0" applyFont="1"/>
    <xf numFmtId="0" fontId="2" fillId="0" borderId="0" xfId="0" applyFont="1" applyAlignment="1">
      <alignment horizontal="left"/>
    </xf>
    <xf numFmtId="0" fontId="4" fillId="0" borderId="0" xfId="0" applyFont="1" applyAlignment="1">
      <alignment vertical="top" wrapText="1"/>
    </xf>
    <xf numFmtId="0" fontId="10" fillId="0" borderId="74" xfId="0" applyFont="1" applyBorder="1" applyAlignment="1">
      <alignment horizontal="left" vertical="top"/>
    </xf>
    <xf numFmtId="0" fontId="10" fillId="0" borderId="29" xfId="0" applyFont="1" applyBorder="1" applyAlignment="1">
      <alignment horizontal="left" vertical="top"/>
    </xf>
    <xf numFmtId="0" fontId="19" fillId="0" borderId="0" xfId="1" applyFont="1"/>
    <xf numFmtId="0" fontId="20" fillId="5" borderId="0" xfId="1" applyFont="1" applyFill="1" applyAlignment="1">
      <alignment horizontal="center" vertical="center" wrapText="1"/>
    </xf>
    <xf numFmtId="0" fontId="21" fillId="5" borderId="0" xfId="0" applyFont="1" applyFill="1" applyAlignment="1">
      <alignment horizontal="left" vertical="top"/>
    </xf>
    <xf numFmtId="0" fontId="19" fillId="5" borderId="0" xfId="1" applyFont="1" applyFill="1"/>
    <xf numFmtId="0" fontId="21" fillId="0" borderId="41" xfId="0" applyFont="1" applyBorder="1" applyAlignment="1">
      <alignment horizontal="center" vertical="top"/>
    </xf>
    <xf numFmtId="0" fontId="20" fillId="5" borderId="0" xfId="1" applyFont="1" applyFill="1" applyAlignment="1">
      <alignment horizontal="center" vertical="top" wrapText="1"/>
    </xf>
    <xf numFmtId="0" fontId="21" fillId="0" borderId="40" xfId="0" applyFont="1" applyBorder="1" applyAlignment="1">
      <alignment horizontal="center" vertical="top"/>
    </xf>
    <xf numFmtId="0" fontId="21" fillId="0" borderId="42" xfId="0" applyFont="1" applyBorder="1" applyAlignment="1">
      <alignment horizontal="center" vertical="top"/>
    </xf>
    <xf numFmtId="0" fontId="16" fillId="5" borderId="0" xfId="1" applyFont="1" applyFill="1"/>
    <xf numFmtId="0" fontId="8" fillId="5" borderId="0" xfId="1" applyFont="1" applyFill="1" applyAlignment="1">
      <alignment horizontal="center" vertical="top" wrapText="1"/>
    </xf>
    <xf numFmtId="0" fontId="24" fillId="22" borderId="31" xfId="0" applyFont="1" applyFill="1" applyBorder="1" applyAlignment="1">
      <alignment horizontal="left" vertical="top" wrapText="1"/>
    </xf>
    <xf numFmtId="0" fontId="25" fillId="0" borderId="50" xfId="0" applyFont="1" applyBorder="1" applyAlignment="1">
      <alignment horizontal="center" vertical="top"/>
    </xf>
    <xf numFmtId="0" fontId="13" fillId="0" borderId="50" xfId="0" applyFont="1" applyBorder="1"/>
    <xf numFmtId="0" fontId="13" fillId="0" borderId="23" xfId="0" applyFont="1" applyBorder="1" applyAlignment="1">
      <alignment horizontal="left"/>
    </xf>
    <xf numFmtId="0" fontId="26" fillId="5" borderId="25" xfId="1" applyFont="1" applyFill="1" applyBorder="1"/>
    <xf numFmtId="0" fontId="19" fillId="5" borderId="26" xfId="1" applyFont="1" applyFill="1" applyBorder="1"/>
    <xf numFmtId="0" fontId="19" fillId="5" borderId="27" xfId="1" applyFont="1" applyFill="1" applyBorder="1"/>
    <xf numFmtId="0" fontId="27" fillId="5" borderId="0" xfId="1" applyFont="1" applyFill="1" applyAlignment="1">
      <alignment horizontal="left" vertical="center"/>
    </xf>
    <xf numFmtId="0" fontId="16" fillId="5" borderId="0" xfId="1" applyFont="1" applyFill="1" applyAlignment="1">
      <alignment horizontal="left" vertical="center" wrapText="1"/>
    </xf>
    <xf numFmtId="0" fontId="13" fillId="5" borderId="0" xfId="0" applyFont="1" applyFill="1" applyAlignment="1">
      <alignment horizontal="left" vertical="center" wrapText="1"/>
    </xf>
    <xf numFmtId="0" fontId="19" fillId="5" borderId="0" xfId="1" applyFont="1" applyFill="1" applyAlignment="1">
      <alignment horizontal="left" vertical="center" wrapText="1"/>
    </xf>
    <xf numFmtId="0" fontId="8" fillId="5" borderId="0" xfId="1" applyFont="1" applyFill="1" applyAlignment="1">
      <alignment horizontal="left" vertical="center" wrapText="1"/>
    </xf>
    <xf numFmtId="0" fontId="19" fillId="5" borderId="0" xfId="1" applyFont="1" applyFill="1" applyAlignment="1">
      <alignment horizontal="left" vertical="top" wrapText="1"/>
    </xf>
    <xf numFmtId="0" fontId="16" fillId="5" borderId="23" xfId="1" applyFont="1" applyFill="1" applyBorder="1" applyAlignment="1">
      <alignment horizontal="left" vertical="center" wrapText="1"/>
    </xf>
    <xf numFmtId="177" fontId="19" fillId="5" borderId="0" xfId="1" applyNumberFormat="1" applyFont="1" applyFill="1" applyAlignment="1">
      <alignment horizontal="left" vertical="center"/>
    </xf>
    <xf numFmtId="0" fontId="19" fillId="5" borderId="0" xfId="1" applyFont="1" applyFill="1" applyAlignment="1">
      <alignment horizontal="left" wrapText="1"/>
    </xf>
    <xf numFmtId="0" fontId="8" fillId="5" borderId="25" xfId="1" applyFont="1" applyFill="1" applyBorder="1" applyAlignment="1">
      <alignment vertical="center"/>
    </xf>
    <xf numFmtId="0" fontId="19" fillId="5" borderId="26" xfId="1" applyFont="1" applyFill="1" applyBorder="1" applyAlignment="1">
      <alignment vertical="center"/>
    </xf>
    <xf numFmtId="0" fontId="19" fillId="5" borderId="27" xfId="1" applyFont="1" applyFill="1" applyBorder="1" applyAlignment="1">
      <alignment vertical="center"/>
    </xf>
    <xf numFmtId="0" fontId="19" fillId="5" borderId="0" xfId="1" applyFont="1" applyFill="1" applyAlignment="1">
      <alignment vertical="center"/>
    </xf>
    <xf numFmtId="0" fontId="19" fillId="5" borderId="28" xfId="1" applyFont="1" applyFill="1" applyBorder="1" applyAlignment="1">
      <alignment vertical="center"/>
    </xf>
    <xf numFmtId="0" fontId="19" fillId="5" borderId="24" xfId="1" applyFont="1" applyFill="1" applyBorder="1" applyAlignment="1">
      <alignment vertical="center"/>
    </xf>
    <xf numFmtId="0" fontId="8" fillId="5" borderId="0" xfId="1" applyFont="1" applyFill="1" applyAlignment="1">
      <alignment vertical="center"/>
    </xf>
    <xf numFmtId="0" fontId="30" fillId="5" borderId="0" xfId="1" applyFont="1" applyFill="1" applyAlignment="1">
      <alignment horizontal="center" vertical="top" wrapText="1"/>
    </xf>
    <xf numFmtId="0" fontId="31" fillId="0" borderId="0" xfId="1" applyFont="1" applyAlignment="1">
      <alignment vertical="top" wrapText="1"/>
    </xf>
    <xf numFmtId="0" fontId="13" fillId="0" borderId="0" xfId="0" applyFont="1"/>
    <xf numFmtId="0" fontId="13" fillId="0" borderId="0" xfId="0" applyFont="1" applyAlignment="1">
      <alignment horizontal="center"/>
    </xf>
    <xf numFmtId="0" fontId="32" fillId="0" borderId="0" xfId="0" applyFont="1"/>
    <xf numFmtId="0" fontId="32" fillId="0" borderId="0" xfId="0" applyFont="1" applyAlignment="1">
      <alignment vertical="center" wrapText="1"/>
    </xf>
    <xf numFmtId="0" fontId="13" fillId="14" borderId="0" xfId="0" applyFont="1" applyFill="1"/>
    <xf numFmtId="0" fontId="13" fillId="14" borderId="0" xfId="0" applyFont="1" applyFill="1" applyAlignment="1">
      <alignment horizontal="left"/>
    </xf>
    <xf numFmtId="0" fontId="32" fillId="14" borderId="0" xfId="0" applyFont="1" applyFill="1"/>
    <xf numFmtId="0" fontId="13" fillId="0" borderId="0" xfId="0" applyFont="1" applyAlignment="1">
      <alignment horizontal="left"/>
    </xf>
    <xf numFmtId="0" fontId="21" fillId="14" borderId="0" xfId="0" applyFont="1" applyFill="1" applyAlignment="1">
      <alignment vertical="center"/>
    </xf>
    <xf numFmtId="0" fontId="33" fillId="14" borderId="0" xfId="0" applyFont="1" applyFill="1" applyAlignment="1">
      <alignment vertical="center" wrapText="1"/>
    </xf>
    <xf numFmtId="0" fontId="21" fillId="14" borderId="0" xfId="0" applyFont="1" applyFill="1" applyAlignment="1">
      <alignment horizontal="left"/>
    </xf>
    <xf numFmtId="0" fontId="34" fillId="8" borderId="3"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23" borderId="4" xfId="0" applyFont="1" applyFill="1" applyBorder="1" applyAlignment="1">
      <alignment horizontal="center" vertical="center" wrapText="1"/>
    </xf>
    <xf numFmtId="0" fontId="11" fillId="24" borderId="4" xfId="0" applyFont="1" applyFill="1" applyBorder="1" applyAlignment="1">
      <alignment horizontal="center" vertical="center" wrapText="1"/>
    </xf>
    <xf numFmtId="0" fontId="35" fillId="25" borderId="4"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23" borderId="3" xfId="0" applyFont="1" applyFill="1" applyBorder="1" applyAlignment="1">
      <alignment horizontal="center" vertical="center" wrapText="1"/>
    </xf>
    <xf numFmtId="0" fontId="11" fillId="24" borderId="3" xfId="0" applyFont="1" applyFill="1" applyBorder="1" applyAlignment="1">
      <alignment horizontal="center" vertical="center" wrapText="1"/>
    </xf>
    <xf numFmtId="0" fontId="36" fillId="25" borderId="3" xfId="0" applyFont="1" applyFill="1" applyBorder="1" applyAlignment="1">
      <alignment horizontal="center" vertical="center" wrapText="1"/>
    </xf>
    <xf numFmtId="0" fontId="36" fillId="8"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4" fillId="8" borderId="32" xfId="0" applyFont="1" applyFill="1" applyBorder="1" applyAlignment="1">
      <alignment horizontal="center" vertical="center" wrapText="1"/>
    </xf>
    <xf numFmtId="0" fontId="34" fillId="8" borderId="0" xfId="0" applyFont="1" applyFill="1" applyAlignment="1">
      <alignment horizontal="center" vertical="center"/>
    </xf>
    <xf numFmtId="0" fontId="37" fillId="13" borderId="3" xfId="0" applyFont="1" applyFill="1" applyBorder="1" applyAlignment="1">
      <alignment horizontal="center" vertical="center" wrapText="1"/>
    </xf>
    <xf numFmtId="0" fontId="38" fillId="10" borderId="5" xfId="0" applyFont="1" applyFill="1" applyBorder="1" applyAlignment="1">
      <alignment horizontal="center" vertical="center" wrapText="1"/>
    </xf>
    <xf numFmtId="0" fontId="12" fillId="2" borderId="4" xfId="0" applyFont="1" applyFill="1" applyBorder="1" applyAlignment="1">
      <alignment vertical="center"/>
    </xf>
    <xf numFmtId="0" fontId="13" fillId="0" borderId="5" xfId="0" applyFont="1" applyBorder="1"/>
    <xf numFmtId="0" fontId="12" fillId="2" borderId="49" xfId="0" applyFont="1" applyFill="1" applyBorder="1" applyAlignment="1">
      <alignment vertical="center"/>
    </xf>
    <xf numFmtId="0" fontId="12" fillId="0" borderId="75" xfId="0" applyFont="1" applyBorder="1" applyAlignment="1">
      <alignment horizontal="left" vertical="center" wrapText="1"/>
    </xf>
    <xf numFmtId="0" fontId="12" fillId="0" borderId="7" xfId="0" applyFont="1" applyBorder="1" applyAlignment="1">
      <alignment horizontal="left" vertical="center" wrapText="1"/>
    </xf>
    <xf numFmtId="0" fontId="12" fillId="0" borderId="38" xfId="0" applyFont="1" applyBorder="1" applyAlignment="1">
      <alignment horizontal="left" vertical="center" wrapText="1"/>
    </xf>
    <xf numFmtId="0" fontId="12" fillId="0" borderId="56" xfId="0" applyFont="1" applyBorder="1" applyAlignment="1">
      <alignment horizontal="left"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0" xfId="0" applyFont="1" applyAlignment="1">
      <alignment horizontal="left" vertical="center" wrapText="1"/>
    </xf>
    <xf numFmtId="0" fontId="13" fillId="15" borderId="0" xfId="0" applyFont="1" applyFill="1"/>
    <xf numFmtId="0" fontId="13" fillId="5" borderId="0" xfId="0" applyFont="1" applyFill="1"/>
    <xf numFmtId="2" fontId="13" fillId="0" borderId="0" xfId="0" applyNumberFormat="1" applyFont="1"/>
    <xf numFmtId="0" fontId="13" fillId="0" borderId="0" xfId="0" quotePrefix="1" applyFont="1"/>
    <xf numFmtId="2" fontId="12" fillId="0" borderId="3" xfId="0" applyNumberFormat="1" applyFont="1" applyBorder="1" applyAlignment="1">
      <alignment horizontal="left" vertical="center" wrapText="1"/>
    </xf>
    <xf numFmtId="0" fontId="12" fillId="0" borderId="57" xfId="0" applyFont="1" applyBorder="1" applyAlignment="1">
      <alignment horizontal="left" vertical="center" wrapText="1"/>
    </xf>
    <xf numFmtId="0" fontId="13" fillId="7" borderId="0" xfId="0" applyFont="1" applyFill="1" applyAlignment="1">
      <alignment horizontal="center" vertical="top"/>
    </xf>
    <xf numFmtId="0" fontId="13" fillId="4" borderId="0" xfId="0" applyFont="1" applyFill="1" applyAlignment="1">
      <alignment horizontal="center" vertical="top"/>
    </xf>
    <xf numFmtId="0" fontId="13" fillId="11" borderId="0" xfId="0" applyFont="1" applyFill="1" applyAlignment="1">
      <alignment horizontal="center" vertical="top"/>
    </xf>
    <xf numFmtId="0" fontId="12" fillId="0" borderId="9" xfId="0" applyFont="1" applyBorder="1" applyAlignment="1">
      <alignment horizontal="left" vertical="center" wrapText="1"/>
    </xf>
    <xf numFmtId="0" fontId="12" fillId="0" borderId="58" xfId="0" applyFont="1" applyBorder="1" applyAlignment="1">
      <alignment horizontal="left" vertical="center" wrapText="1"/>
    </xf>
    <xf numFmtId="0" fontId="12" fillId="0" borderId="76" xfId="0" applyFont="1" applyBorder="1" applyAlignment="1">
      <alignment horizontal="left" vertical="center" wrapText="1"/>
    </xf>
    <xf numFmtId="0" fontId="40" fillId="0" borderId="3" xfId="0" applyFont="1" applyBorder="1" applyAlignment="1">
      <alignment vertical="center" wrapText="1"/>
    </xf>
    <xf numFmtId="2" fontId="8" fillId="0" borderId="1" xfId="0" applyNumberFormat="1" applyFont="1" applyBorder="1" applyAlignment="1">
      <alignment vertical="center"/>
    </xf>
    <xf numFmtId="2" fontId="8" fillId="0" borderId="1" xfId="0" applyNumberFormat="1" applyFont="1" applyBorder="1" applyAlignment="1">
      <alignment vertical="center" wrapText="1"/>
    </xf>
    <xf numFmtId="0" fontId="40" fillId="0" borderId="22" xfId="0" applyFont="1" applyBorder="1" applyAlignment="1">
      <alignment vertical="center" wrapText="1"/>
    </xf>
    <xf numFmtId="0" fontId="32" fillId="8" borderId="49" xfId="0" applyFont="1" applyFill="1" applyBorder="1" applyAlignment="1">
      <alignment horizontal="center" vertical="center" wrapText="1"/>
    </xf>
    <xf numFmtId="2" fontId="32" fillId="8" borderId="3" xfId="0" applyNumberFormat="1" applyFont="1" applyFill="1" applyBorder="1" applyAlignment="1">
      <alignment vertical="center" wrapText="1"/>
    </xf>
    <xf numFmtId="2" fontId="14" fillId="0" borderId="0" xfId="0" applyNumberFormat="1" applyFont="1" applyAlignment="1">
      <alignment vertical="center" wrapText="1"/>
    </xf>
    <xf numFmtId="2" fontId="8" fillId="16" borderId="1" xfId="0" applyNumberFormat="1" applyFont="1" applyFill="1" applyBorder="1" applyAlignment="1">
      <alignment vertical="center"/>
    </xf>
    <xf numFmtId="0" fontId="41" fillId="0" borderId="0" xfId="0" applyFont="1" applyAlignment="1">
      <alignment vertical="top"/>
    </xf>
    <xf numFmtId="0" fontId="41" fillId="0" borderId="0" xfId="0" applyFont="1" applyAlignment="1">
      <alignment vertical="top" wrapText="1"/>
    </xf>
    <xf numFmtId="0" fontId="13" fillId="7" borderId="2" xfId="0" applyFont="1" applyFill="1" applyBorder="1" applyAlignment="1">
      <alignment horizontal="center" vertical="top"/>
    </xf>
    <xf numFmtId="0" fontId="13" fillId="4" borderId="2" xfId="0" applyFont="1" applyFill="1" applyBorder="1" applyAlignment="1">
      <alignment horizontal="center" vertical="top"/>
    </xf>
    <xf numFmtId="0" fontId="13" fillId="6" borderId="2" xfId="0" applyFont="1" applyFill="1" applyBorder="1" applyAlignment="1">
      <alignment horizontal="center" vertical="top"/>
    </xf>
    <xf numFmtId="2" fontId="8" fillId="17" borderId="1" xfId="0" applyNumberFormat="1" applyFont="1" applyFill="1" applyBorder="1" applyAlignment="1">
      <alignment vertical="center"/>
    </xf>
    <xf numFmtId="0" fontId="14" fillId="0" borderId="0" xfId="0" applyFont="1"/>
    <xf numFmtId="2" fontId="8" fillId="18" borderId="1" xfId="0" applyNumberFormat="1" applyFont="1" applyFill="1" applyBorder="1" applyAlignment="1">
      <alignment vertical="center"/>
    </xf>
    <xf numFmtId="0" fontId="19" fillId="0" borderId="0" xfId="0" applyFont="1"/>
    <xf numFmtId="2" fontId="8" fillId="19" borderId="1" xfId="0" applyNumberFormat="1" applyFont="1" applyFill="1" applyBorder="1" applyAlignment="1">
      <alignment vertical="center"/>
    </xf>
    <xf numFmtId="0" fontId="43"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xf>
    <xf numFmtId="0" fontId="44" fillId="0" borderId="53" xfId="0" applyFont="1" applyBorder="1" applyAlignment="1">
      <alignment vertical="center"/>
    </xf>
    <xf numFmtId="0" fontId="44" fillId="0" borderId="0" xfId="0" applyFont="1" applyAlignment="1">
      <alignment horizontal="left" vertical="center"/>
    </xf>
    <xf numFmtId="0" fontId="44" fillId="0" borderId="0" xfId="0" applyFont="1" applyAlignment="1">
      <alignment horizontal="left" vertical="top"/>
    </xf>
    <xf numFmtId="0" fontId="45" fillId="8" borderId="14" xfId="0" applyFont="1" applyFill="1" applyBorder="1" applyAlignment="1">
      <alignment horizontal="left" vertical="top"/>
    </xf>
    <xf numFmtId="0" fontId="45" fillId="8" borderId="54" xfId="0" applyFont="1" applyFill="1" applyBorder="1" applyAlignment="1">
      <alignment horizontal="left" vertical="top"/>
    </xf>
    <xf numFmtId="0" fontId="45" fillId="8" borderId="72" xfId="0" applyFont="1" applyFill="1" applyBorder="1" applyAlignment="1">
      <alignment vertical="center"/>
    </xf>
    <xf numFmtId="0" fontId="45" fillId="8" borderId="73" xfId="0" applyFont="1" applyFill="1" applyBorder="1" applyAlignment="1">
      <alignment vertical="center"/>
    </xf>
    <xf numFmtId="0" fontId="45" fillId="8" borderId="72" xfId="0" applyFont="1" applyFill="1" applyBorder="1" applyAlignment="1">
      <alignment vertical="top"/>
    </xf>
    <xf numFmtId="0" fontId="45" fillId="8" borderId="73" xfId="0" applyFont="1" applyFill="1" applyBorder="1" applyAlignment="1">
      <alignment vertical="top"/>
    </xf>
    <xf numFmtId="0" fontId="45" fillId="8" borderId="26" xfId="0" applyFont="1" applyFill="1" applyBorder="1" applyAlignment="1">
      <alignment vertical="top"/>
    </xf>
    <xf numFmtId="0" fontId="45" fillId="8" borderId="63" xfId="0" applyFont="1" applyFill="1" applyBorder="1" applyAlignment="1">
      <alignment vertical="top"/>
    </xf>
    <xf numFmtId="0" fontId="45" fillId="8" borderId="11" xfId="0" applyFont="1" applyFill="1" applyBorder="1" applyAlignment="1">
      <alignment vertical="top"/>
    </xf>
    <xf numFmtId="0" fontId="45" fillId="8" borderId="61" xfId="0" applyFont="1" applyFill="1" applyBorder="1" applyAlignment="1">
      <alignment vertical="center"/>
    </xf>
    <xf numFmtId="0" fontId="45" fillId="8" borderId="62" xfId="0" applyFont="1" applyFill="1" applyBorder="1" applyAlignment="1">
      <alignment vertical="center"/>
    </xf>
    <xf numFmtId="0" fontId="46" fillId="8" borderId="61" xfId="0" applyFont="1" applyFill="1" applyBorder="1" applyAlignment="1">
      <alignment vertical="top"/>
    </xf>
    <xf numFmtId="0" fontId="46" fillId="8" borderId="62" xfId="0" applyFont="1" applyFill="1" applyBorder="1" applyAlignment="1">
      <alignment vertical="top"/>
    </xf>
    <xf numFmtId="0" fontId="46" fillId="8" borderId="0" xfId="0" applyFont="1" applyFill="1" applyAlignment="1">
      <alignment vertical="top"/>
    </xf>
    <xf numFmtId="0" fontId="46" fillId="9" borderId="45" xfId="0" applyFont="1" applyFill="1" applyBorder="1" applyAlignment="1">
      <alignment vertical="top"/>
    </xf>
    <xf numFmtId="0" fontId="46" fillId="9" borderId="46" xfId="0" applyFont="1" applyFill="1" applyBorder="1" applyAlignment="1">
      <alignment vertical="top"/>
    </xf>
    <xf numFmtId="0" fontId="44" fillId="2" borderId="15" xfId="0" applyFont="1" applyFill="1" applyBorder="1" applyAlignment="1">
      <alignment vertical="top"/>
    </xf>
    <xf numFmtId="0" fontId="46" fillId="3" borderId="45" xfId="0" applyFont="1" applyFill="1" applyBorder="1" applyAlignment="1">
      <alignment vertical="top"/>
    </xf>
    <xf numFmtId="0" fontId="46" fillId="3" borderId="46" xfId="0" applyFont="1" applyFill="1" applyBorder="1" applyAlignment="1">
      <alignment vertical="top"/>
    </xf>
    <xf numFmtId="0" fontId="46" fillId="11" borderId="45" xfId="0" applyFont="1" applyFill="1" applyBorder="1" applyAlignment="1">
      <alignment vertical="top"/>
    </xf>
    <xf numFmtId="0" fontId="46" fillId="11" borderId="46" xfId="0" applyFont="1" applyFill="1" applyBorder="1" applyAlignment="1">
      <alignment vertical="top"/>
    </xf>
    <xf numFmtId="0" fontId="45" fillId="8" borderId="47" xfId="0" applyFont="1" applyFill="1" applyBorder="1" applyAlignment="1">
      <alignment vertical="top"/>
    </xf>
    <xf numFmtId="0" fontId="45" fillId="8" borderId="48" xfId="0" applyFont="1" applyFill="1" applyBorder="1" applyAlignment="1">
      <alignment vertical="top"/>
    </xf>
    <xf numFmtId="2" fontId="45" fillId="8" borderId="61" xfId="0" applyNumberFormat="1" applyFont="1" applyFill="1" applyBorder="1" applyAlignment="1">
      <alignment vertical="top"/>
    </xf>
    <xf numFmtId="2" fontId="45" fillId="8" borderId="62" xfId="0" applyNumberFormat="1" applyFont="1" applyFill="1" applyBorder="1" applyAlignment="1">
      <alignment vertical="top"/>
    </xf>
    <xf numFmtId="2" fontId="45" fillId="8" borderId="0" xfId="0" applyNumberFormat="1" applyFont="1" applyFill="1" applyAlignment="1">
      <alignment vertical="top"/>
    </xf>
    <xf numFmtId="0" fontId="47" fillId="0" borderId="0" xfId="0" applyFont="1"/>
    <xf numFmtId="0" fontId="21" fillId="0" borderId="0" xfId="0" applyFont="1"/>
    <xf numFmtId="0" fontId="45" fillId="8" borderId="33" xfId="0" applyFont="1" applyFill="1" applyBorder="1" applyAlignment="1">
      <alignment vertical="center"/>
    </xf>
    <xf numFmtId="0" fontId="45" fillId="8" borderId="55" xfId="0" applyFont="1" applyFill="1" applyBorder="1" applyAlignment="1">
      <alignment vertical="center"/>
    </xf>
    <xf numFmtId="0" fontId="45" fillId="8" borderId="68" xfId="0" applyFont="1" applyFill="1" applyBorder="1" applyAlignment="1">
      <alignment vertical="center"/>
    </xf>
    <xf numFmtId="0" fontId="45" fillId="8" borderId="34" xfId="0" applyFont="1" applyFill="1" applyBorder="1" applyAlignment="1">
      <alignment vertical="center"/>
    </xf>
    <xf numFmtId="0" fontId="45" fillId="8" borderId="35" xfId="0" applyFont="1" applyFill="1" applyBorder="1" applyAlignment="1">
      <alignment vertical="center"/>
    </xf>
    <xf numFmtId="0" fontId="46" fillId="8" borderId="36" xfId="0" applyFont="1" applyFill="1" applyBorder="1" applyAlignment="1">
      <alignment vertical="top"/>
    </xf>
    <xf numFmtId="0" fontId="46" fillId="8" borderId="71" xfId="0" applyFont="1" applyFill="1" applyBorder="1" applyAlignment="1">
      <alignment vertical="top"/>
    </xf>
    <xf numFmtId="0" fontId="46" fillId="8" borderId="12" xfId="0" applyFont="1" applyFill="1" applyBorder="1" applyAlignment="1">
      <alignment vertical="top"/>
    </xf>
    <xf numFmtId="0" fontId="45" fillId="8" borderId="13" xfId="0" applyFont="1" applyFill="1" applyBorder="1" applyAlignment="1">
      <alignment horizontal="center" vertical="center"/>
    </xf>
    <xf numFmtId="0" fontId="45" fillId="8" borderId="37" xfId="0" applyFont="1" applyFill="1" applyBorder="1" applyAlignment="1">
      <alignment horizontal="center" vertical="center"/>
    </xf>
    <xf numFmtId="0" fontId="10" fillId="2" borderId="64" xfId="0" applyFont="1" applyFill="1" applyBorder="1" applyAlignment="1">
      <alignment vertical="center"/>
    </xf>
    <xf numFmtId="0" fontId="10" fillId="2" borderId="0" xfId="0" applyFont="1" applyFill="1" applyAlignment="1">
      <alignment vertical="center"/>
    </xf>
    <xf numFmtId="0" fontId="10" fillId="2" borderId="65" xfId="0" applyFont="1" applyFill="1" applyBorder="1" applyAlignment="1">
      <alignment vertical="center"/>
    </xf>
    <xf numFmtId="2" fontId="44" fillId="0" borderId="8" xfId="0" applyNumberFormat="1" applyFont="1" applyBorder="1" applyAlignment="1">
      <alignment horizontal="center" vertical="center" wrapText="1"/>
    </xf>
    <xf numFmtId="0" fontId="10" fillId="2" borderId="66" xfId="0" applyFont="1" applyFill="1" applyBorder="1" applyAlignment="1">
      <alignment vertical="center"/>
    </xf>
    <xf numFmtId="0" fontId="10" fillId="2" borderId="30" xfId="0" applyFont="1" applyFill="1" applyBorder="1" applyAlignment="1">
      <alignment vertical="center"/>
    </xf>
    <xf numFmtId="0" fontId="10" fillId="2" borderId="67" xfId="0" applyFont="1" applyFill="1" applyBorder="1" applyAlignment="1">
      <alignment vertical="center"/>
    </xf>
    <xf numFmtId="0" fontId="44" fillId="10" borderId="8" xfId="0" applyFont="1" applyFill="1" applyBorder="1" applyAlignment="1">
      <alignment horizontal="center" vertical="center"/>
    </xf>
    <xf numFmtId="2" fontId="44" fillId="10" borderId="8" xfId="0" applyNumberFormat="1" applyFont="1" applyFill="1" applyBorder="1" applyAlignment="1">
      <alignment horizontal="center" vertical="center" wrapText="1"/>
    </xf>
    <xf numFmtId="0" fontId="10" fillId="2" borderId="70" xfId="0" applyFont="1" applyFill="1" applyBorder="1" applyAlignment="1">
      <alignment vertical="center"/>
    </xf>
    <xf numFmtId="0" fontId="24" fillId="8" borderId="64" xfId="0" applyFont="1" applyFill="1" applyBorder="1" applyAlignment="1">
      <alignment vertical="center"/>
    </xf>
    <xf numFmtId="0" fontId="24" fillId="8" borderId="0" xfId="0" applyFont="1" applyFill="1" applyAlignment="1">
      <alignment vertical="center"/>
    </xf>
    <xf numFmtId="0" fontId="24" fillId="8" borderId="24" xfId="0" applyFont="1" applyFill="1" applyBorder="1" applyAlignment="1">
      <alignment vertical="center"/>
    </xf>
    <xf numFmtId="0" fontId="24" fillId="8" borderId="66" xfId="0" applyFont="1" applyFill="1" applyBorder="1" applyAlignment="1">
      <alignment vertical="center"/>
    </xf>
    <xf numFmtId="0" fontId="24" fillId="8" borderId="69" xfId="0" applyFont="1" applyFill="1" applyBorder="1" applyAlignment="1">
      <alignment vertical="center"/>
    </xf>
    <xf numFmtId="2" fontId="46" fillId="10" borderId="8" xfId="0" applyNumberFormat="1" applyFont="1" applyFill="1" applyBorder="1" applyAlignment="1">
      <alignment horizontal="center" vertical="center"/>
    </xf>
    <xf numFmtId="0" fontId="14" fillId="14" borderId="0" xfId="0" applyFont="1" applyFill="1"/>
    <xf numFmtId="0" fontId="14" fillId="0" borderId="23" xfId="0" applyFont="1" applyBorder="1"/>
    <xf numFmtId="0" fontId="14" fillId="0" borderId="23" xfId="0" applyFont="1" applyBorder="1" applyAlignment="1">
      <alignment horizontal="left"/>
    </xf>
    <xf numFmtId="0" fontId="13" fillId="15" borderId="23" xfId="0" applyFont="1" applyFill="1" applyBorder="1" applyAlignment="1">
      <alignment horizontal="center"/>
    </xf>
    <xf numFmtId="2" fontId="13" fillId="20" borderId="23" xfId="0" applyNumberFormat="1" applyFont="1" applyFill="1" applyBorder="1" applyAlignment="1">
      <alignment horizontal="center"/>
    </xf>
    <xf numFmtId="0" fontId="13" fillId="15" borderId="23" xfId="0" applyFont="1" applyFill="1" applyBorder="1"/>
    <xf numFmtId="2" fontId="13" fillId="21" borderId="23" xfId="0" applyNumberFormat="1" applyFont="1" applyFill="1" applyBorder="1" applyAlignment="1">
      <alignment horizontal="center"/>
    </xf>
    <xf numFmtId="0" fontId="13" fillId="21" borderId="23" xfId="0" applyFont="1" applyFill="1" applyBorder="1"/>
    <xf numFmtId="0" fontId="48" fillId="8" borderId="3"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4" fillId="2" borderId="4" xfId="0" applyFont="1" applyFill="1" applyBorder="1" applyAlignment="1">
      <alignment vertical="center"/>
    </xf>
    <xf numFmtId="0" fontId="13" fillId="0" borderId="20" xfId="0" applyFont="1" applyBorder="1"/>
    <xf numFmtId="0" fontId="44" fillId="2" borderId="21" xfId="0" applyFont="1" applyFill="1" applyBorder="1" applyAlignment="1">
      <alignment vertical="center"/>
    </xf>
    <xf numFmtId="0" fontId="44" fillId="2" borderId="10" xfId="0" applyFont="1" applyFill="1" applyBorder="1" applyAlignment="1">
      <alignment vertical="center"/>
    </xf>
    <xf numFmtId="0" fontId="44" fillId="2" borderId="21" xfId="0" applyFont="1" applyFill="1" applyBorder="1" applyAlignment="1">
      <alignment horizontal="left" vertical="center"/>
    </xf>
    <xf numFmtId="0" fontId="39" fillId="2" borderId="21" xfId="0" applyFont="1" applyFill="1" applyBorder="1" applyAlignment="1">
      <alignment horizontal="left" vertical="center"/>
    </xf>
    <xf numFmtId="1" fontId="44" fillId="2" borderId="10" xfId="0" applyNumberFormat="1" applyFont="1" applyFill="1" applyBorder="1" applyAlignment="1">
      <alignment vertical="center" wrapText="1"/>
    </xf>
    <xf numFmtId="0" fontId="45" fillId="8" borderId="10" xfId="0" applyFont="1" applyFill="1" applyBorder="1"/>
    <xf numFmtId="0" fontId="45" fillId="8" borderId="19" xfId="0" applyFont="1" applyFill="1" applyBorder="1"/>
    <xf numFmtId="0" fontId="45" fillId="8" borderId="19" xfId="0" applyFont="1" applyFill="1" applyBorder="1" applyAlignment="1">
      <alignment vertical="center"/>
    </xf>
    <xf numFmtId="0" fontId="45" fillId="8" borderId="20" xfId="0" applyFont="1" applyFill="1" applyBorder="1" applyAlignment="1">
      <alignment vertical="center"/>
    </xf>
    <xf numFmtId="0" fontId="45" fillId="8" borderId="20" xfId="0" applyFont="1" applyFill="1" applyBorder="1" applyAlignment="1">
      <alignment horizontal="left" vertical="center"/>
    </xf>
    <xf numFmtId="0" fontId="45" fillId="8" borderId="21" xfId="0" applyFont="1" applyFill="1" applyBorder="1" applyAlignment="1">
      <alignment horizontal="left" vertical="center"/>
    </xf>
    <xf numFmtId="2" fontId="45" fillId="8" borderId="10" xfId="0" applyNumberFormat="1" applyFont="1" applyFill="1" applyBorder="1" applyAlignment="1">
      <alignment vertical="center" wrapText="1"/>
    </xf>
    <xf numFmtId="0" fontId="50" fillId="2" borderId="4" xfId="0" applyFont="1" applyFill="1" applyBorder="1" applyAlignment="1">
      <alignment vertical="center"/>
    </xf>
    <xf numFmtId="0" fontId="51" fillId="8" borderId="10" xfId="0" applyFont="1" applyFill="1" applyBorder="1" applyAlignment="1">
      <alignment horizontal="center" vertical="center" wrapText="1"/>
    </xf>
    <xf numFmtId="0" fontId="14" fillId="5" borderId="50" xfId="0" applyFont="1" applyFill="1" applyBorder="1"/>
    <xf numFmtId="0" fontId="14" fillId="5" borderId="52" xfId="0" applyFont="1" applyFill="1" applyBorder="1"/>
    <xf numFmtId="0" fontId="14" fillId="5" borderId="28" xfId="0" applyFont="1" applyFill="1" applyBorder="1" applyAlignment="1">
      <alignment horizontal="left" vertical="top"/>
    </xf>
    <xf numFmtId="0" fontId="13" fillId="26" borderId="24" xfId="0" applyFont="1" applyFill="1" applyBorder="1" applyAlignment="1">
      <alignment horizontal="left" vertical="top" wrapText="1"/>
    </xf>
    <xf numFmtId="0" fontId="14" fillId="5" borderId="29" xfId="0" applyFont="1" applyFill="1" applyBorder="1" applyAlignment="1">
      <alignment horizontal="left" vertical="top"/>
    </xf>
    <xf numFmtId="0" fontId="52" fillId="26" borderId="31" xfId="2" applyFont="1" applyFill="1" applyBorder="1" applyAlignment="1">
      <alignment horizontal="left" vertical="top" wrapText="1"/>
    </xf>
    <xf numFmtId="0" fontId="13" fillId="26" borderId="31" xfId="0" applyFont="1" applyFill="1" applyBorder="1" applyAlignment="1">
      <alignment horizontal="left" vertical="top" wrapText="1"/>
    </xf>
    <xf numFmtId="0" fontId="13" fillId="26" borderId="24" xfId="0" applyFont="1" applyFill="1" applyBorder="1" applyAlignment="1">
      <alignment wrapText="1"/>
    </xf>
    <xf numFmtId="0" fontId="13" fillId="5" borderId="30" xfId="0" applyFont="1" applyFill="1" applyBorder="1"/>
    <xf numFmtId="0" fontId="23" fillId="22" borderId="29" xfId="2" applyFont="1" applyFill="1" applyBorder="1" applyAlignment="1">
      <alignment horizontal="left" vertical="top" wrapText="1"/>
    </xf>
    <xf numFmtId="0" fontId="23" fillId="22" borderId="30" xfId="2" applyFont="1" applyFill="1" applyBorder="1" applyAlignment="1">
      <alignment horizontal="left" vertical="top" wrapText="1"/>
    </xf>
    <xf numFmtId="49" fontId="23" fillId="22" borderId="29" xfId="2" applyNumberFormat="1" applyFont="1" applyFill="1" applyBorder="1" applyAlignment="1">
      <alignment horizontal="left" vertical="top" wrapText="1"/>
    </xf>
    <xf numFmtId="49" fontId="23" fillId="22" borderId="30" xfId="2" applyNumberFormat="1" applyFont="1" applyFill="1" applyBorder="1" applyAlignment="1">
      <alignment horizontal="left" vertical="top" wrapText="1"/>
    </xf>
    <xf numFmtId="0" fontId="9" fillId="0" borderId="43" xfId="0" applyFont="1" applyBorder="1" applyAlignment="1">
      <alignment horizontal="left" vertical="top"/>
    </xf>
    <xf numFmtId="0" fontId="9" fillId="0" borderId="44" xfId="0" applyFont="1" applyBorder="1" applyAlignment="1">
      <alignment horizontal="left" vertical="top"/>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0" borderId="47" xfId="0" applyFont="1" applyBorder="1" applyAlignment="1">
      <alignment horizontal="left" vertical="top" wrapText="1"/>
    </xf>
    <xf numFmtId="0" fontId="9" fillId="0" borderId="48" xfId="0" applyFont="1" applyBorder="1" applyAlignment="1">
      <alignment horizontal="left" vertical="top" wrapText="1"/>
    </xf>
    <xf numFmtId="0" fontId="16" fillId="5" borderId="29" xfId="1" applyFont="1" applyFill="1" applyBorder="1" applyAlignment="1">
      <alignment horizontal="left" vertical="center" wrapText="1"/>
    </xf>
    <xf numFmtId="0" fontId="16" fillId="5" borderId="30" xfId="1" applyFont="1" applyFill="1" applyBorder="1" applyAlignment="1">
      <alignment horizontal="left" vertical="center" wrapText="1"/>
    </xf>
    <xf numFmtId="0" fontId="16" fillId="5" borderId="31" xfId="1" applyFont="1" applyFill="1" applyBorder="1" applyAlignment="1">
      <alignment horizontal="left" vertical="center" wrapText="1"/>
    </xf>
    <xf numFmtId="0" fontId="8" fillId="5" borderId="25" xfId="1" applyFont="1" applyFill="1" applyBorder="1" applyAlignment="1">
      <alignment horizontal="center" vertical="center" wrapText="1"/>
    </xf>
    <xf numFmtId="0" fontId="8" fillId="5" borderId="26"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8" fillId="5" borderId="29"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8" fillId="5" borderId="31" xfId="1" applyFont="1" applyFill="1" applyBorder="1" applyAlignment="1">
      <alignment horizontal="center" vertical="center" wrapText="1"/>
    </xf>
    <xf numFmtId="0" fontId="20" fillId="5" borderId="25" xfId="1" applyFont="1" applyFill="1" applyBorder="1" applyAlignment="1">
      <alignment horizontal="center" vertical="top" wrapText="1"/>
    </xf>
    <xf numFmtId="0" fontId="20" fillId="5" borderId="26" xfId="1" applyFont="1" applyFill="1" applyBorder="1" applyAlignment="1">
      <alignment horizontal="center" vertical="top" wrapText="1"/>
    </xf>
    <xf numFmtId="0" fontId="20" fillId="5" borderId="27" xfId="1" applyFont="1" applyFill="1" applyBorder="1" applyAlignment="1">
      <alignment horizontal="center" vertical="top" wrapText="1"/>
    </xf>
    <xf numFmtId="0" fontId="20" fillId="5" borderId="28" xfId="1" applyFont="1" applyFill="1" applyBorder="1" applyAlignment="1">
      <alignment horizontal="center" vertical="top" wrapText="1"/>
    </xf>
    <xf numFmtId="0" fontId="20" fillId="5" borderId="0" xfId="1" applyFont="1" applyFill="1" applyAlignment="1">
      <alignment horizontal="center" vertical="top" wrapText="1"/>
    </xf>
    <xf numFmtId="0" fontId="20" fillId="5" borderId="24" xfId="1" applyFont="1" applyFill="1" applyBorder="1" applyAlignment="1">
      <alignment horizontal="center" vertical="top" wrapText="1"/>
    </xf>
    <xf numFmtId="0" fontId="20" fillId="5" borderId="29" xfId="1" applyFont="1" applyFill="1" applyBorder="1" applyAlignment="1">
      <alignment horizontal="center" vertical="top" wrapText="1"/>
    </xf>
    <xf numFmtId="0" fontId="20" fillId="5" borderId="30" xfId="1" applyFont="1" applyFill="1" applyBorder="1" applyAlignment="1">
      <alignment horizontal="center" vertical="top" wrapText="1"/>
    </xf>
    <xf numFmtId="0" fontId="20" fillId="5" borderId="31" xfId="1" applyFont="1" applyFill="1" applyBorder="1" applyAlignment="1">
      <alignment horizontal="center" vertical="top" wrapText="1"/>
    </xf>
    <xf numFmtId="0" fontId="8" fillId="26" borderId="25" xfId="1" applyFont="1" applyFill="1" applyBorder="1" applyAlignment="1">
      <alignment horizontal="center" vertical="top" wrapText="1"/>
    </xf>
    <xf numFmtId="0" fontId="8" fillId="26" borderId="26" xfId="1" applyFont="1" applyFill="1" applyBorder="1" applyAlignment="1">
      <alignment horizontal="center" vertical="top" wrapText="1"/>
    </xf>
    <xf numFmtId="0" fontId="8" fillId="26" borderId="27" xfId="1" applyFont="1" applyFill="1" applyBorder="1" applyAlignment="1">
      <alignment horizontal="center" vertical="top" wrapText="1"/>
    </xf>
    <xf numFmtId="0" fontId="8" fillId="26" borderId="28" xfId="1" applyFont="1" applyFill="1" applyBorder="1" applyAlignment="1">
      <alignment horizontal="center" vertical="top" wrapText="1"/>
    </xf>
    <xf numFmtId="0" fontId="8" fillId="26" borderId="0" xfId="1" applyFont="1" applyFill="1" applyAlignment="1">
      <alignment horizontal="center" vertical="top" wrapText="1"/>
    </xf>
    <xf numFmtId="0" fontId="8" fillId="26" borderId="24" xfId="1" applyFont="1" applyFill="1" applyBorder="1" applyAlignment="1">
      <alignment horizontal="center" vertical="top" wrapText="1"/>
    </xf>
    <xf numFmtId="0" fontId="8" fillId="26" borderId="29" xfId="1" applyFont="1" applyFill="1" applyBorder="1" applyAlignment="1">
      <alignment horizontal="center" vertical="top" wrapText="1"/>
    </xf>
    <xf numFmtId="0" fontId="8" fillId="26" borderId="30" xfId="1" applyFont="1" applyFill="1" applyBorder="1" applyAlignment="1">
      <alignment horizontal="center" vertical="top" wrapText="1"/>
    </xf>
    <xf numFmtId="0" fontId="8" fillId="26" borderId="31" xfId="1" applyFont="1" applyFill="1" applyBorder="1" applyAlignment="1">
      <alignment horizontal="center" vertical="top" wrapText="1"/>
    </xf>
    <xf numFmtId="0" fontId="16" fillId="5" borderId="28" xfId="1" applyFont="1" applyFill="1" applyBorder="1" applyAlignment="1">
      <alignment horizontal="left" vertical="center"/>
    </xf>
    <xf numFmtId="0" fontId="27" fillId="5" borderId="0" xfId="1" applyFont="1" applyFill="1" applyAlignment="1">
      <alignment horizontal="left" vertical="center"/>
    </xf>
    <xf numFmtId="0" fontId="27" fillId="5" borderId="24" xfId="1" applyFont="1" applyFill="1" applyBorder="1" applyAlignment="1">
      <alignment horizontal="left" vertical="center"/>
    </xf>
    <xf numFmtId="0" fontId="16" fillId="5" borderId="28" xfId="1" applyFont="1" applyFill="1" applyBorder="1" applyAlignment="1">
      <alignment horizontal="left" vertical="center" wrapText="1"/>
    </xf>
    <xf numFmtId="0" fontId="16" fillId="5" borderId="0" xfId="1" applyFont="1" applyFill="1" applyAlignment="1">
      <alignment horizontal="left" vertical="center" wrapText="1"/>
    </xf>
    <xf numFmtId="0" fontId="16" fillId="5" borderId="24" xfId="1" applyFont="1" applyFill="1" applyBorder="1" applyAlignment="1">
      <alignment horizontal="left" vertical="center" wrapText="1"/>
    </xf>
    <xf numFmtId="0" fontId="28" fillId="0" borderId="0" xfId="0" applyFont="1" applyAlignment="1">
      <alignment horizontal="left" vertical="center" wrapText="1"/>
    </xf>
    <xf numFmtId="0" fontId="28" fillId="0" borderId="24" xfId="0" applyFont="1" applyBorder="1" applyAlignment="1">
      <alignment horizontal="left" vertical="center" wrapText="1"/>
    </xf>
    <xf numFmtId="0" fontId="20" fillId="12" borderId="50" xfId="1" applyFont="1" applyFill="1" applyBorder="1" applyAlignment="1">
      <alignment horizontal="left" vertical="center" wrapText="1"/>
    </xf>
    <xf numFmtId="0" fontId="20" fillId="12" borderId="51" xfId="1" applyFont="1" applyFill="1" applyBorder="1" applyAlignment="1">
      <alignment horizontal="left" vertical="center" wrapText="1"/>
    </xf>
    <xf numFmtId="0" fontId="20" fillId="12" borderId="52" xfId="1" applyFont="1" applyFill="1" applyBorder="1" applyAlignment="1">
      <alignment horizontal="left" vertical="center" wrapText="1"/>
    </xf>
    <xf numFmtId="0" fontId="16" fillId="5" borderId="50" xfId="1" applyFont="1" applyFill="1" applyBorder="1" applyAlignment="1">
      <alignment horizontal="left" vertical="center" wrapText="1"/>
    </xf>
    <xf numFmtId="0" fontId="16" fillId="5" borderId="51" xfId="1" applyFont="1" applyFill="1" applyBorder="1" applyAlignment="1">
      <alignment horizontal="left" vertical="center" wrapText="1"/>
    </xf>
    <xf numFmtId="0" fontId="16" fillId="5" borderId="52" xfId="1" applyFont="1" applyFill="1" applyBorder="1" applyAlignment="1">
      <alignment horizontal="left" vertical="center" wrapText="1"/>
    </xf>
    <xf numFmtId="0" fontId="18" fillId="5" borderId="25" xfId="1" applyFont="1" applyFill="1" applyBorder="1" applyAlignment="1">
      <alignment horizontal="left" vertical="top" wrapText="1"/>
    </xf>
    <xf numFmtId="0" fontId="30" fillId="5" borderId="26" xfId="1" applyFont="1" applyFill="1" applyBorder="1" applyAlignment="1">
      <alignment horizontal="left" vertical="top" wrapText="1"/>
    </xf>
    <xf numFmtId="0" fontId="30" fillId="5" borderId="27" xfId="1" applyFont="1" applyFill="1" applyBorder="1" applyAlignment="1">
      <alignment horizontal="left" vertical="top" wrapText="1"/>
    </xf>
    <xf numFmtId="0" fontId="30" fillId="5" borderId="28" xfId="1" applyFont="1" applyFill="1" applyBorder="1" applyAlignment="1">
      <alignment horizontal="left" vertical="top" wrapText="1"/>
    </xf>
    <xf numFmtId="0" fontId="30" fillId="5" borderId="0" xfId="1" applyFont="1" applyFill="1" applyAlignment="1">
      <alignment horizontal="left" vertical="top" wrapText="1"/>
    </xf>
    <xf numFmtId="0" fontId="30" fillId="5" borderId="24" xfId="1" applyFont="1" applyFill="1" applyBorder="1" applyAlignment="1">
      <alignment horizontal="left" vertical="top" wrapText="1"/>
    </xf>
    <xf numFmtId="0" fontId="30" fillId="5" borderId="29" xfId="1" applyFont="1" applyFill="1" applyBorder="1" applyAlignment="1">
      <alignment horizontal="left" vertical="top" wrapText="1"/>
    </xf>
    <xf numFmtId="0" fontId="30" fillId="5" borderId="30" xfId="1" applyFont="1" applyFill="1" applyBorder="1" applyAlignment="1">
      <alignment horizontal="left" vertical="top" wrapText="1"/>
    </xf>
    <xf numFmtId="0" fontId="30" fillId="5" borderId="31" xfId="1" applyFont="1" applyFill="1" applyBorder="1" applyAlignment="1">
      <alignment horizontal="left" vertical="top" wrapText="1"/>
    </xf>
    <xf numFmtId="0" fontId="49" fillId="2" borderId="4" xfId="0" applyFont="1" applyFill="1" applyBorder="1" applyAlignment="1">
      <alignment horizontal="left" vertical="center" wrapText="1"/>
    </xf>
    <xf numFmtId="0" fontId="49" fillId="2" borderId="5" xfId="0" applyFont="1" applyFill="1" applyBorder="1" applyAlignment="1">
      <alignment horizontal="left" vertical="center" wrapText="1"/>
    </xf>
    <xf numFmtId="0" fontId="49" fillId="2" borderId="49" xfId="0" applyFont="1" applyFill="1" applyBorder="1" applyAlignment="1">
      <alignment horizontal="left" vertical="center" wrapText="1"/>
    </xf>
    <xf numFmtId="0" fontId="34" fillId="8" borderId="4" xfId="0" applyFont="1" applyFill="1" applyBorder="1" applyAlignment="1">
      <alignment horizontal="center" vertical="center"/>
    </xf>
    <xf numFmtId="0" fontId="34" fillId="8" borderId="49" xfId="0" applyFont="1" applyFill="1" applyBorder="1" applyAlignment="1">
      <alignment horizontal="center" vertical="center"/>
    </xf>
    <xf numFmtId="0" fontId="34" fillId="8" borderId="5"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49" xfId="0" applyFont="1" applyFill="1" applyBorder="1" applyAlignment="1">
      <alignment horizontal="center" vertical="center"/>
    </xf>
    <xf numFmtId="0" fontId="13" fillId="0" borderId="25" xfId="0" applyFont="1" applyBorder="1" applyAlignment="1">
      <alignment horizontal="left" vertical="top" wrapText="1"/>
    </xf>
    <xf numFmtId="0" fontId="13" fillId="0" borderId="26" xfId="0" applyFont="1" applyBorder="1" applyAlignment="1">
      <alignment horizontal="left" vertical="top"/>
    </xf>
    <xf numFmtId="0" fontId="13" fillId="0" borderId="27" xfId="0" applyFont="1" applyBorder="1" applyAlignment="1">
      <alignment horizontal="left" vertical="top"/>
    </xf>
    <xf numFmtId="0" fontId="13" fillId="0" borderId="28" xfId="0" applyFont="1" applyBorder="1" applyAlignment="1">
      <alignment horizontal="left" vertical="top"/>
    </xf>
    <xf numFmtId="0" fontId="13" fillId="0" borderId="0" xfId="0" applyFont="1" applyAlignment="1">
      <alignment horizontal="left" vertical="top"/>
    </xf>
    <xf numFmtId="0" fontId="13" fillId="0" borderId="24" xfId="0" applyFont="1" applyBorder="1" applyAlignment="1">
      <alignment horizontal="left" vertical="top"/>
    </xf>
    <xf numFmtId="0" fontId="13" fillId="0" borderId="29" xfId="0" applyFont="1" applyBorder="1" applyAlignment="1">
      <alignment horizontal="left" vertical="top"/>
    </xf>
    <xf numFmtId="0" fontId="13" fillId="0" borderId="30" xfId="0" applyFont="1" applyBorder="1" applyAlignment="1">
      <alignment horizontal="left" vertical="top"/>
    </xf>
    <xf numFmtId="0" fontId="13" fillId="0" borderId="31" xfId="0" applyFont="1" applyBorder="1" applyAlignment="1">
      <alignment horizontal="left" vertical="top"/>
    </xf>
    <xf numFmtId="0" fontId="44" fillId="2" borderId="16" xfId="0" applyFont="1" applyFill="1" applyBorder="1" applyAlignment="1">
      <alignment horizontal="center" vertical="center"/>
    </xf>
    <xf numFmtId="0" fontId="44" fillId="2" borderId="17" xfId="0" applyFont="1" applyFill="1" applyBorder="1" applyAlignment="1">
      <alignment horizontal="center" vertical="center"/>
    </xf>
    <xf numFmtId="0" fontId="44" fillId="2" borderId="18"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49" xfId="0" applyFont="1" applyFill="1" applyBorder="1" applyAlignment="1">
      <alignment horizontal="center" vertical="center"/>
    </xf>
    <xf numFmtId="0" fontId="44" fillId="2" borderId="4" xfId="0" applyFont="1" applyFill="1" applyBorder="1" applyAlignment="1">
      <alignment horizontal="center" vertical="center" wrapText="1"/>
    </xf>
    <xf numFmtId="0" fontId="44" fillId="2" borderId="49"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32" fillId="8" borderId="49" xfId="0" applyFont="1" applyFill="1" applyBorder="1" applyAlignment="1">
      <alignment horizontal="center" vertical="center" wrapText="1"/>
    </xf>
    <xf numFmtId="0" fontId="42" fillId="0" borderId="0" xfId="0" applyFont="1" applyAlignment="1">
      <alignment horizontal="left" wrapText="1"/>
    </xf>
    <xf numFmtId="0" fontId="48" fillId="8" borderId="4" xfId="0" applyFont="1" applyFill="1" applyBorder="1" applyAlignment="1">
      <alignment horizontal="center" vertical="center"/>
    </xf>
    <xf numFmtId="0" fontId="48" fillId="8" borderId="49" xfId="0" applyFont="1" applyFill="1" applyBorder="1" applyAlignment="1">
      <alignment horizontal="center" vertical="center"/>
    </xf>
    <xf numFmtId="0" fontId="48" fillId="8" borderId="5" xfId="0" applyFont="1" applyFill="1" applyBorder="1" applyAlignment="1">
      <alignment horizontal="center" vertical="center"/>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0" fillId="0" borderId="50" xfId="0" applyFont="1" applyBorder="1" applyAlignment="1">
      <alignment horizontal="left" vertical="top"/>
    </xf>
    <xf numFmtId="0" fontId="13" fillId="0" borderId="51" xfId="0" applyFont="1" applyBorder="1" applyAlignment="1">
      <alignment horizontal="left" vertical="top"/>
    </xf>
    <xf numFmtId="0" fontId="13" fillId="0" borderId="52"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0" fillId="0" borderId="31" xfId="0" applyFont="1" applyBorder="1" applyAlignment="1">
      <alignment horizontal="left" vertical="top"/>
    </xf>
    <xf numFmtId="0" fontId="25" fillId="0" borderId="50" xfId="0" applyFont="1" applyBorder="1" applyAlignment="1">
      <alignment horizontal="center" vertical="top"/>
    </xf>
    <xf numFmtId="0" fontId="13" fillId="0" borderId="51" xfId="0" applyFont="1" applyBorder="1" applyAlignment="1">
      <alignment horizontal="center" vertical="top"/>
    </xf>
    <xf numFmtId="0" fontId="13" fillId="0" borderId="52" xfId="0" applyFont="1" applyBorder="1" applyAlignment="1">
      <alignment horizontal="center" vertical="top"/>
    </xf>
    <xf numFmtId="0" fontId="13" fillId="0" borderId="50" xfId="0" applyFont="1" applyBorder="1"/>
    <xf numFmtId="0" fontId="13" fillId="0" borderId="51" xfId="0" applyFont="1" applyBorder="1"/>
    <xf numFmtId="0" fontId="13" fillId="0" borderId="52" xfId="0" applyFont="1" applyBorder="1"/>
    <xf numFmtId="0" fontId="13" fillId="0" borderId="50" xfId="0" applyFont="1" applyBorder="1" applyAlignment="1">
      <alignment horizontal="left"/>
    </xf>
    <xf numFmtId="0" fontId="16" fillId="5" borderId="23" xfId="1" applyFont="1" applyFill="1" applyBorder="1" applyAlignment="1">
      <alignment horizontal="left" vertical="center" wrapText="1"/>
    </xf>
    <xf numFmtId="0" fontId="19" fillId="5" borderId="23" xfId="1" applyFont="1" applyFill="1" applyBorder="1" applyAlignment="1">
      <alignment horizontal="left" vertical="center" wrapTex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16" fillId="5" borderId="50" xfId="1" applyFont="1" applyFill="1" applyBorder="1" applyAlignment="1">
      <alignment vertical="center"/>
    </xf>
    <xf numFmtId="0" fontId="16" fillId="0" borderId="51" xfId="1" applyFont="1" applyBorder="1" applyAlignment="1">
      <alignment vertical="center"/>
    </xf>
    <xf numFmtId="0" fontId="16" fillId="0" borderId="52" xfId="1" applyFont="1" applyBorder="1" applyAlignment="1">
      <alignment vertical="center"/>
    </xf>
    <xf numFmtId="0" fontId="16" fillId="5" borderId="51" xfId="1" applyFont="1" applyFill="1" applyBorder="1" applyAlignment="1">
      <alignment vertical="center"/>
    </xf>
    <xf numFmtId="0" fontId="16" fillId="5" borderId="52" xfId="1" applyFont="1" applyFill="1" applyBorder="1" applyAlignment="1">
      <alignment vertical="center"/>
    </xf>
    <xf numFmtId="0" fontId="29" fillId="5" borderId="51" xfId="1" applyFont="1" applyFill="1" applyBorder="1" applyAlignment="1">
      <alignment vertical="center"/>
    </xf>
    <xf numFmtId="0" fontId="29" fillId="5" borderId="52" xfId="1" applyFont="1" applyFill="1" applyBorder="1" applyAlignment="1">
      <alignment vertical="center"/>
    </xf>
    <xf numFmtId="176" fontId="16" fillId="5" borderId="23" xfId="1" applyNumberFormat="1" applyFont="1" applyFill="1" applyBorder="1" applyAlignment="1">
      <alignment horizontal="left" vertical="center" wrapText="1"/>
    </xf>
    <xf numFmtId="177" fontId="16" fillId="5" borderId="23" xfId="1" applyNumberFormat="1" applyFont="1" applyFill="1" applyBorder="1" applyAlignment="1">
      <alignment horizontal="left" vertical="center" wrapText="1"/>
    </xf>
  </cellXfs>
  <cellStyles count="3">
    <cellStyle name="Normal 2" xfId="1" xr:uid="{15F5D65C-57D9-4EDA-B0A6-8C1B1B04C1DA}"/>
    <cellStyle name="ハイパーリンク" xfId="2" builtinId="8"/>
    <cellStyle name="標準" xfId="0" builtinId="0"/>
  </cellStyles>
  <dxfs count="168">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
      <font>
        <strike val="0"/>
        <outline val="0"/>
        <shadow val="0"/>
        <u val="none"/>
        <vertAlign val="baseline"/>
        <name val="ＭＳ ゴシック"/>
        <family val="3"/>
        <charset val="128"/>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layout>
        <c:manualLayout>
          <c:xMode val="edge"/>
          <c:yMode val="edge"/>
          <c:x val="0.28245314436518293"/>
          <c:y val="2.9534769245080444E-2"/>
        </c:manualLayout>
      </c:layout>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US" altLang="ja-JP">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0年目</c:v>
                </c:pt>
                <c:pt idx="1">
                  <c:v>1年目</c:v>
                </c:pt>
                <c:pt idx="2">
                  <c:v>2年目</c:v>
                </c:pt>
                <c:pt idx="3">
                  <c:v>3年目</c:v>
                </c:pt>
                <c:pt idx="4">
                  <c:v>4年目</c:v>
                </c:pt>
                <c:pt idx="5">
                  <c:v>5年目</c:v>
                </c:pt>
              </c:strCache>
            </c:strRef>
          </c:cat>
          <c:val>
            <c:numRef>
              <c:f>'1. BMT UoA 1'!$P$89:$P$94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0年目</c:v>
                </c:pt>
                <c:pt idx="1">
                  <c:v>1年目</c:v>
                </c:pt>
                <c:pt idx="2">
                  <c:v>2年目</c:v>
                </c:pt>
                <c:pt idx="3">
                  <c:v>3年目</c:v>
                </c:pt>
                <c:pt idx="4">
                  <c:v>4年目</c:v>
                </c:pt>
                <c:pt idx="5">
                  <c:v>5年目</c:v>
                </c:pt>
              </c:strCache>
            </c:strRef>
          </c:cat>
          <c:val>
            <c:numRef>
              <c:f>'1. BMT UoA 1'!$Q$89:$Q$94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layout>
        <c:manualLayout>
          <c:xMode val="edge"/>
          <c:yMode val="edge"/>
          <c:x val="0.28245314436518293"/>
          <c:y val="2.9534769245080444E-2"/>
        </c:manualLayout>
      </c:layout>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3"/>
          <c:order val="0"/>
          <c:tx>
            <c:strRef>
              <c:f>'2. BMT UoA 2'!$B$46</c:f>
              <c:strCache>
                <c:ptCount val="1"/>
                <c:pt idx="0">
                  <c:v>≥80</c:v>
                </c:pt>
              </c:strCache>
            </c:strRef>
          </c:tx>
          <c:spPr>
            <a:solidFill>
              <a:schemeClr val="accent1"/>
            </a:solidFill>
          </c:spPr>
          <c:invertIfNegative val="0"/>
          <c:cat>
            <c:strRef>
              <c:f>'2. BMT UoA 2'!$D$44:$K$44</c:f>
              <c:strCache>
                <c:ptCount val="7"/>
                <c:pt idx="0">
                  <c:v>全てのPI</c:v>
                </c:pt>
                <c:pt idx="2">
                  <c:v>原則 1</c:v>
                </c:pt>
                <c:pt idx="4">
                  <c:v>原則 2</c:v>
                </c:pt>
                <c:pt idx="6">
                  <c:v>原則 3</c:v>
                </c:pt>
              </c:strCache>
            </c:strRef>
          </c:cat>
          <c:val>
            <c:numRef>
              <c:f>'2. BMT UoA 2'!$D$46:$K$46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592B-4526-A8F4-A948C9A016EE}"/>
            </c:ext>
          </c:extLst>
        </c:ser>
        <c:ser>
          <c:idx val="4"/>
          <c:order val="1"/>
          <c:tx>
            <c:strRef>
              <c:f>'2. BMT UoA 2'!$B$47</c:f>
              <c:strCache>
                <c:ptCount val="1"/>
                <c:pt idx="0">
                  <c:v>60-79</c:v>
                </c:pt>
              </c:strCache>
            </c:strRef>
          </c:tx>
          <c:spPr>
            <a:solidFill>
              <a:schemeClr val="accent5"/>
            </a:solidFill>
          </c:spPr>
          <c:invertIfNegative val="0"/>
          <c:cat>
            <c:strRef>
              <c:f>'2. BMT UoA 2'!$D$44:$K$44</c:f>
              <c:strCache>
                <c:ptCount val="7"/>
                <c:pt idx="0">
                  <c:v>全てのPI</c:v>
                </c:pt>
                <c:pt idx="2">
                  <c:v>原則 1</c:v>
                </c:pt>
                <c:pt idx="4">
                  <c:v>原則 2</c:v>
                </c:pt>
                <c:pt idx="6">
                  <c:v>原則 3</c:v>
                </c:pt>
              </c:strCache>
            </c:strRef>
          </c:cat>
          <c:val>
            <c:numRef>
              <c:f>'2. BMT UoA 2'!$D$47:$K$47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592B-4526-A8F4-A948C9A016EE}"/>
            </c:ext>
          </c:extLst>
        </c:ser>
        <c:ser>
          <c:idx val="5"/>
          <c:order val="2"/>
          <c:tx>
            <c:strRef>
              <c:f>'2. BMT UoA 2'!$B$48</c:f>
              <c:strCache>
                <c:ptCount val="1"/>
                <c:pt idx="0">
                  <c:v>&lt;60</c:v>
                </c:pt>
              </c:strCache>
            </c:strRef>
          </c:tx>
          <c:spPr>
            <a:solidFill>
              <a:srgbClr val="FF0000"/>
            </a:solidFill>
          </c:spPr>
          <c:invertIfNegative val="0"/>
          <c:cat>
            <c:strRef>
              <c:f>'2. BMT UoA 2'!$D$44:$K$44</c:f>
              <c:strCache>
                <c:ptCount val="7"/>
                <c:pt idx="0">
                  <c:v>全てのPI</c:v>
                </c:pt>
                <c:pt idx="2">
                  <c:v>原則 1</c:v>
                </c:pt>
                <c:pt idx="4">
                  <c:v>原則 2</c:v>
                </c:pt>
                <c:pt idx="6">
                  <c:v>原則 3</c:v>
                </c:pt>
              </c:strCache>
            </c:strRef>
          </c:cat>
          <c:val>
            <c:numRef>
              <c:f>'2. BMT UoA 2'!$D$48:$K$48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592B-4526-A8F4-A948C9A016EE}"/>
            </c:ext>
          </c:extLst>
        </c:ser>
        <c:ser>
          <c:idx val="6"/>
          <c:order val="3"/>
          <c:tx>
            <c:strRef>
              <c:f>'1. BMT UoA 1'!$B$46</c:f>
              <c:strCache>
                <c:ptCount val="1"/>
                <c:pt idx="0">
                  <c:v>≥80</c:v>
                </c:pt>
              </c:strCache>
            </c:strRef>
          </c:tx>
          <c:spPr>
            <a:solidFill>
              <a:schemeClr val="accent1"/>
            </a:solidFill>
          </c:spPr>
          <c:invertIfNegative val="0"/>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9-592B-4526-A8F4-A948C9A016EE}"/>
            </c:ext>
          </c:extLst>
        </c:ser>
        <c:ser>
          <c:idx val="7"/>
          <c:order val="4"/>
          <c:tx>
            <c:strRef>
              <c:f>'1. BMT UoA 1'!$B$47</c:f>
              <c:strCache>
                <c:ptCount val="1"/>
                <c:pt idx="0">
                  <c:v>60-79</c:v>
                </c:pt>
              </c:strCache>
            </c:strRef>
          </c:tx>
          <c:spPr>
            <a:solidFill>
              <a:schemeClr val="accent5"/>
            </a:solidFill>
          </c:spPr>
          <c:invertIfNegative val="0"/>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A-592B-4526-A8F4-A948C9A016EE}"/>
            </c:ext>
          </c:extLst>
        </c:ser>
        <c:ser>
          <c:idx val="8"/>
          <c:order val="5"/>
          <c:tx>
            <c:strRef>
              <c:f>'1. BMT UoA 1'!$B$48</c:f>
              <c:strCache>
                <c:ptCount val="1"/>
                <c:pt idx="0">
                  <c:v>&lt;60</c:v>
                </c:pt>
              </c:strCache>
            </c:strRef>
          </c:tx>
          <c:spPr>
            <a:solidFill>
              <a:srgbClr val="FF0000"/>
            </a:solidFill>
          </c:spPr>
          <c:invertIfNegative val="0"/>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B-592B-4526-A8F4-A948C9A016EE}"/>
            </c:ext>
          </c:extLst>
        </c:ser>
        <c:ser>
          <c:idx val="0"/>
          <c:order val="6"/>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592B-4526-A8F4-A948C9A016EE}"/>
            </c:ext>
          </c:extLst>
        </c:ser>
        <c:ser>
          <c:idx val="1"/>
          <c:order val="7"/>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592B-4526-A8F4-A948C9A016EE}"/>
            </c:ext>
          </c:extLst>
        </c:ser>
        <c:ser>
          <c:idx val="2"/>
          <c:order val="8"/>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592B-4526-A8F4-A948C9A016EE}"/>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US" altLang="ja-JP">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0-4DCA-BBDB-8C4041DD01F1}"/>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0-4DCA-BBDB-8C4041DD01F1}"/>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0-4DCA-BBDB-8C4041DD01F1}"/>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0-4DCA-BBDB-8C4041DD01F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0年目</c:v>
                </c:pt>
                <c:pt idx="1">
                  <c:v>1年目</c:v>
                </c:pt>
                <c:pt idx="2">
                  <c:v>2年目</c:v>
                </c:pt>
                <c:pt idx="3">
                  <c:v>3年目</c:v>
                </c:pt>
                <c:pt idx="4">
                  <c:v>4年目</c:v>
                </c:pt>
                <c:pt idx="5">
                  <c:v>5年目</c:v>
                </c:pt>
              </c:strCache>
            </c:strRef>
          </c:cat>
          <c:val>
            <c:numRef>
              <c:f>'2. BMT UoA 2'!$P$89:$P$94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74F0-4DCA-BBDB-8C4041DD01F1}"/>
            </c:ext>
          </c:extLst>
        </c:ser>
        <c:ser>
          <c:idx val="1"/>
          <c:order val="1"/>
          <c:tx>
            <c:strRef>
              <c:f>'2. BMT UoA 2'!$Q$88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0-4DCA-BBDB-8C4041DD01F1}"/>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2'!$O$89:$O$94</c:f>
              <c:strCache>
                <c:ptCount val="6"/>
                <c:pt idx="0">
                  <c:v>0年目</c:v>
                </c:pt>
                <c:pt idx="1">
                  <c:v>1年目</c:v>
                </c:pt>
                <c:pt idx="2">
                  <c:v>2年目</c:v>
                </c:pt>
                <c:pt idx="3">
                  <c:v>3年目</c:v>
                </c:pt>
                <c:pt idx="4">
                  <c:v>4年目</c:v>
                </c:pt>
                <c:pt idx="5">
                  <c:v>5年目</c:v>
                </c:pt>
              </c:strCache>
            </c:strRef>
          </c:cat>
          <c:val>
            <c:numRef>
              <c:f>'2. BMT UoA 2'!$Q$89:$Q$94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74F0-4DCA-BBDB-8C4041DD01F1}"/>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3"/>
          <c:order val="0"/>
          <c:tx>
            <c:strRef>
              <c:f>'3. BMT UoA 3'!$B$46</c:f>
              <c:strCache>
                <c:ptCount val="1"/>
                <c:pt idx="0">
                  <c:v>≥80</c:v>
                </c:pt>
              </c:strCache>
            </c:strRef>
          </c:tx>
          <c:spPr>
            <a:solidFill>
              <a:schemeClr val="accent1"/>
            </a:solidFill>
          </c:spPr>
          <c:invertIfNegative val="0"/>
          <c:cat>
            <c:strRef>
              <c:f>'3. BMT UoA 3'!$D$44:$K$44</c:f>
              <c:strCache>
                <c:ptCount val="7"/>
                <c:pt idx="0">
                  <c:v>全てのPI</c:v>
                </c:pt>
                <c:pt idx="2">
                  <c:v>原則 1</c:v>
                </c:pt>
                <c:pt idx="4">
                  <c:v>原則 2</c:v>
                </c:pt>
                <c:pt idx="6">
                  <c:v>原則 3</c:v>
                </c:pt>
              </c:strCache>
            </c:strRef>
          </c:cat>
          <c:val>
            <c:numRef>
              <c:f>'3. BMT UoA 3'!$D$46:$K$46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B36F-4E56-A17D-1A51087D2E71}"/>
            </c:ext>
          </c:extLst>
        </c:ser>
        <c:ser>
          <c:idx val="4"/>
          <c:order val="1"/>
          <c:tx>
            <c:strRef>
              <c:f>'3. BMT UoA 3'!$B$47</c:f>
              <c:strCache>
                <c:ptCount val="1"/>
                <c:pt idx="0">
                  <c:v>60-79</c:v>
                </c:pt>
              </c:strCache>
            </c:strRef>
          </c:tx>
          <c:spPr>
            <a:solidFill>
              <a:schemeClr val="accent5"/>
            </a:solidFill>
          </c:spPr>
          <c:invertIfNegative val="0"/>
          <c:cat>
            <c:strRef>
              <c:f>'3. BMT UoA 3'!$D$44:$K$44</c:f>
              <c:strCache>
                <c:ptCount val="7"/>
                <c:pt idx="0">
                  <c:v>全てのPI</c:v>
                </c:pt>
                <c:pt idx="2">
                  <c:v>原則 1</c:v>
                </c:pt>
                <c:pt idx="4">
                  <c:v>原則 2</c:v>
                </c:pt>
                <c:pt idx="6">
                  <c:v>原則 3</c:v>
                </c:pt>
              </c:strCache>
            </c:strRef>
          </c:cat>
          <c:val>
            <c:numRef>
              <c:f>'3. BMT UoA 3'!$D$47:$K$47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B36F-4E56-A17D-1A51087D2E71}"/>
            </c:ext>
          </c:extLst>
        </c:ser>
        <c:ser>
          <c:idx val="5"/>
          <c:order val="2"/>
          <c:tx>
            <c:strRef>
              <c:f>'3. BMT UoA 3'!$B$48</c:f>
              <c:strCache>
                <c:ptCount val="1"/>
                <c:pt idx="0">
                  <c:v>&lt;60</c:v>
                </c:pt>
              </c:strCache>
            </c:strRef>
          </c:tx>
          <c:spPr>
            <a:solidFill>
              <a:srgbClr val="FF0000"/>
            </a:solidFill>
          </c:spPr>
          <c:invertIfNegative val="0"/>
          <c:cat>
            <c:strRef>
              <c:f>'3. BMT UoA 3'!$D$44:$K$44</c:f>
              <c:strCache>
                <c:ptCount val="7"/>
                <c:pt idx="0">
                  <c:v>全てのPI</c:v>
                </c:pt>
                <c:pt idx="2">
                  <c:v>原則 1</c:v>
                </c:pt>
                <c:pt idx="4">
                  <c:v>原則 2</c:v>
                </c:pt>
                <c:pt idx="6">
                  <c:v>原則 3</c:v>
                </c:pt>
              </c:strCache>
            </c:strRef>
          </c:cat>
          <c:val>
            <c:numRef>
              <c:f>'3. BMT UoA 3'!$D$48:$K$48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B36F-4E56-A17D-1A51087D2E71}"/>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B36F-4E56-A17D-1A51087D2E71}"/>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B36F-4E56-A17D-1A51087D2E71}"/>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B36F-4E56-A17D-1A51087D2E71}"/>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US" altLang="ja-JP">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1-41F3-8994-5C20BF68C263}"/>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1-41F3-8994-5C20BF68C263}"/>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1-41F3-8994-5C20BF68C263}"/>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F1-41F3-8994-5C20BF68C26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0年目</c:v>
                </c:pt>
                <c:pt idx="1">
                  <c:v>1年目</c:v>
                </c:pt>
                <c:pt idx="2">
                  <c:v>2年目</c:v>
                </c:pt>
                <c:pt idx="3">
                  <c:v>3年目</c:v>
                </c:pt>
                <c:pt idx="4">
                  <c:v>4年目</c:v>
                </c:pt>
                <c:pt idx="5">
                  <c:v>5年目</c:v>
                </c:pt>
              </c:strCache>
            </c:strRef>
          </c:cat>
          <c:val>
            <c:numRef>
              <c:f>'3. BMT UoA 3'!$P$89:$P$94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9F1-41F3-8994-5C20BF68C263}"/>
            </c:ext>
          </c:extLst>
        </c:ser>
        <c:ser>
          <c:idx val="1"/>
          <c:order val="1"/>
          <c:tx>
            <c:strRef>
              <c:f>'3. BMT UoA 3'!$Q$88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1-41F3-8994-5C20BF68C263}"/>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3'!$O$89:$O$94</c:f>
              <c:strCache>
                <c:ptCount val="6"/>
                <c:pt idx="0">
                  <c:v>0年目</c:v>
                </c:pt>
                <c:pt idx="1">
                  <c:v>1年目</c:v>
                </c:pt>
                <c:pt idx="2">
                  <c:v>2年目</c:v>
                </c:pt>
                <c:pt idx="3">
                  <c:v>3年目</c:v>
                </c:pt>
                <c:pt idx="4">
                  <c:v>4年目</c:v>
                </c:pt>
                <c:pt idx="5">
                  <c:v>5年目</c:v>
                </c:pt>
              </c:strCache>
            </c:strRef>
          </c:cat>
          <c:val>
            <c:numRef>
              <c:f>'3. BMT UoA 3'!$Q$89:$Q$94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9F1-41F3-8994-5C20BF68C263}"/>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3"/>
          <c:order val="0"/>
          <c:tx>
            <c:strRef>
              <c:f>'4. BMT UoA 4'!$B$46</c:f>
              <c:strCache>
                <c:ptCount val="1"/>
                <c:pt idx="0">
                  <c:v>≥80</c:v>
                </c:pt>
              </c:strCache>
            </c:strRef>
          </c:tx>
          <c:spPr>
            <a:solidFill>
              <a:schemeClr val="accent1"/>
            </a:solidFill>
          </c:spPr>
          <c:invertIfNegative val="0"/>
          <c:cat>
            <c:strRef>
              <c:f>'4. BMT UoA 4'!$D$44:$K$44</c:f>
              <c:strCache>
                <c:ptCount val="7"/>
                <c:pt idx="0">
                  <c:v>全てのPI</c:v>
                </c:pt>
                <c:pt idx="2">
                  <c:v>原則 1</c:v>
                </c:pt>
                <c:pt idx="4">
                  <c:v>原則 2</c:v>
                </c:pt>
                <c:pt idx="6">
                  <c:v>原則 3</c:v>
                </c:pt>
              </c:strCache>
            </c:strRef>
          </c:cat>
          <c:val>
            <c:numRef>
              <c:f>'4. BMT UoA 4'!$D$46:$K$46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9802-40CE-8729-4C28B6A5AC46}"/>
            </c:ext>
          </c:extLst>
        </c:ser>
        <c:ser>
          <c:idx val="4"/>
          <c:order val="1"/>
          <c:tx>
            <c:strRef>
              <c:f>'4. BMT UoA 4'!$B$47</c:f>
              <c:strCache>
                <c:ptCount val="1"/>
                <c:pt idx="0">
                  <c:v>60-79</c:v>
                </c:pt>
              </c:strCache>
            </c:strRef>
          </c:tx>
          <c:spPr>
            <a:solidFill>
              <a:schemeClr val="accent5"/>
            </a:solidFill>
          </c:spPr>
          <c:invertIfNegative val="0"/>
          <c:cat>
            <c:strRef>
              <c:f>'4. BMT UoA 4'!$D$44:$K$44</c:f>
              <c:strCache>
                <c:ptCount val="7"/>
                <c:pt idx="0">
                  <c:v>全てのPI</c:v>
                </c:pt>
                <c:pt idx="2">
                  <c:v>原則 1</c:v>
                </c:pt>
                <c:pt idx="4">
                  <c:v>原則 2</c:v>
                </c:pt>
                <c:pt idx="6">
                  <c:v>原則 3</c:v>
                </c:pt>
              </c:strCache>
            </c:strRef>
          </c:cat>
          <c:val>
            <c:numRef>
              <c:f>'4. BMT UoA 4'!$D$47:$K$47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9802-40CE-8729-4C28B6A5AC46}"/>
            </c:ext>
          </c:extLst>
        </c:ser>
        <c:ser>
          <c:idx val="5"/>
          <c:order val="2"/>
          <c:tx>
            <c:strRef>
              <c:f>'4. BMT UoA 4'!$B$48</c:f>
              <c:strCache>
                <c:ptCount val="1"/>
                <c:pt idx="0">
                  <c:v>&lt;60</c:v>
                </c:pt>
              </c:strCache>
            </c:strRef>
          </c:tx>
          <c:spPr>
            <a:solidFill>
              <a:srgbClr val="FF0000"/>
            </a:solidFill>
          </c:spPr>
          <c:invertIfNegative val="0"/>
          <c:cat>
            <c:strRef>
              <c:f>'4. BMT UoA 4'!$D$44:$K$44</c:f>
              <c:strCache>
                <c:ptCount val="7"/>
                <c:pt idx="0">
                  <c:v>全てのPI</c:v>
                </c:pt>
                <c:pt idx="2">
                  <c:v>原則 1</c:v>
                </c:pt>
                <c:pt idx="4">
                  <c:v>原則 2</c:v>
                </c:pt>
                <c:pt idx="6">
                  <c:v>原則 3</c:v>
                </c:pt>
              </c:strCache>
            </c:strRef>
          </c:cat>
          <c:val>
            <c:numRef>
              <c:f>'4. BMT UoA 4'!$D$48:$K$48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9802-40CE-8729-4C28B6A5AC46}"/>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802-40CE-8729-4C28B6A5AC46}"/>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9802-40CE-8729-4C28B6A5AC46}"/>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9802-40CE-8729-4C28B6A5AC4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US" altLang="ja-JP">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E0-4CFC-9F43-10CB4734D57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E0-4CFC-9F43-10CB4734D57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E0-4CFC-9F43-10CB4734D57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0-4CFC-9F43-10CB4734D57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4'!$O$89:$O$94</c:f>
              <c:strCache>
                <c:ptCount val="6"/>
                <c:pt idx="0">
                  <c:v>0年目</c:v>
                </c:pt>
                <c:pt idx="1">
                  <c:v>1年目</c:v>
                </c:pt>
                <c:pt idx="2">
                  <c:v>2年目</c:v>
                </c:pt>
                <c:pt idx="3">
                  <c:v>3年目</c:v>
                </c:pt>
                <c:pt idx="4">
                  <c:v>4年目</c:v>
                </c:pt>
                <c:pt idx="5">
                  <c:v>5年目</c:v>
                </c:pt>
              </c:strCache>
            </c:strRef>
          </c:cat>
          <c:val>
            <c:numRef>
              <c:f>'4. BMT UoA 4'!$P$89:$P$94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72E0-4CFC-9F43-10CB4734D57A}"/>
            </c:ext>
          </c:extLst>
        </c:ser>
        <c:ser>
          <c:idx val="1"/>
          <c:order val="1"/>
          <c:tx>
            <c:strRef>
              <c:f>'4. BMT UoA 4'!$Q$88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E0-4CFC-9F43-10CB4734D57A}"/>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4'!$O$89:$O$94</c:f>
              <c:strCache>
                <c:ptCount val="6"/>
                <c:pt idx="0">
                  <c:v>0年目</c:v>
                </c:pt>
                <c:pt idx="1">
                  <c:v>1年目</c:v>
                </c:pt>
                <c:pt idx="2">
                  <c:v>2年目</c:v>
                </c:pt>
                <c:pt idx="3">
                  <c:v>3年目</c:v>
                </c:pt>
                <c:pt idx="4">
                  <c:v>4年目</c:v>
                </c:pt>
                <c:pt idx="5">
                  <c:v>5年目</c:v>
                </c:pt>
              </c:strCache>
            </c:strRef>
          </c:cat>
          <c:val>
            <c:numRef>
              <c:f>'4. BMT UoA 4'!$Q$89:$Q$94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72E0-4CFC-9F43-10CB4734D57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3"/>
          <c:order val="0"/>
          <c:tx>
            <c:strRef>
              <c:f>'5. BMT UoA 5'!$B$46</c:f>
              <c:strCache>
                <c:ptCount val="1"/>
                <c:pt idx="0">
                  <c:v>≥80</c:v>
                </c:pt>
              </c:strCache>
            </c:strRef>
          </c:tx>
          <c:spPr>
            <a:solidFill>
              <a:schemeClr val="accent1"/>
            </a:solidFill>
          </c:spPr>
          <c:invertIfNegative val="0"/>
          <c:cat>
            <c:strRef>
              <c:f>'5. BMT UoA 5'!$D$44:$K$44</c:f>
              <c:strCache>
                <c:ptCount val="7"/>
                <c:pt idx="0">
                  <c:v>全てのPI</c:v>
                </c:pt>
                <c:pt idx="2">
                  <c:v>原則 1</c:v>
                </c:pt>
                <c:pt idx="4">
                  <c:v>原則 2</c:v>
                </c:pt>
                <c:pt idx="6">
                  <c:v>原則 3</c:v>
                </c:pt>
              </c:strCache>
            </c:strRef>
          </c:cat>
          <c:val>
            <c:numRef>
              <c:f>'5. BMT UoA 5'!$D$46:$K$46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F0A8-4BCB-B842-355B1C19EF4A}"/>
            </c:ext>
          </c:extLst>
        </c:ser>
        <c:ser>
          <c:idx val="4"/>
          <c:order val="1"/>
          <c:tx>
            <c:strRef>
              <c:f>'5. BMT UoA 5'!$B$47</c:f>
              <c:strCache>
                <c:ptCount val="1"/>
                <c:pt idx="0">
                  <c:v>60-79</c:v>
                </c:pt>
              </c:strCache>
            </c:strRef>
          </c:tx>
          <c:spPr>
            <a:solidFill>
              <a:schemeClr val="accent5"/>
            </a:solidFill>
          </c:spPr>
          <c:invertIfNegative val="0"/>
          <c:cat>
            <c:strRef>
              <c:f>'5. BMT UoA 5'!$D$44:$K$44</c:f>
              <c:strCache>
                <c:ptCount val="7"/>
                <c:pt idx="0">
                  <c:v>全てのPI</c:v>
                </c:pt>
                <c:pt idx="2">
                  <c:v>原則 1</c:v>
                </c:pt>
                <c:pt idx="4">
                  <c:v>原則 2</c:v>
                </c:pt>
                <c:pt idx="6">
                  <c:v>原則 3</c:v>
                </c:pt>
              </c:strCache>
            </c:strRef>
          </c:cat>
          <c:val>
            <c:numRef>
              <c:f>'5. BMT UoA 5'!$D$47:$K$47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F0A8-4BCB-B842-355B1C19EF4A}"/>
            </c:ext>
          </c:extLst>
        </c:ser>
        <c:ser>
          <c:idx val="5"/>
          <c:order val="2"/>
          <c:tx>
            <c:strRef>
              <c:f>'5. BMT UoA 5'!$B$48</c:f>
              <c:strCache>
                <c:ptCount val="1"/>
                <c:pt idx="0">
                  <c:v>&lt;60</c:v>
                </c:pt>
              </c:strCache>
            </c:strRef>
          </c:tx>
          <c:spPr>
            <a:solidFill>
              <a:srgbClr val="FF0000"/>
            </a:solidFill>
          </c:spPr>
          <c:invertIfNegative val="0"/>
          <c:cat>
            <c:strRef>
              <c:f>'5. BMT UoA 5'!$D$44:$K$44</c:f>
              <c:strCache>
                <c:ptCount val="7"/>
                <c:pt idx="0">
                  <c:v>全てのPI</c:v>
                </c:pt>
                <c:pt idx="2">
                  <c:v>原則 1</c:v>
                </c:pt>
                <c:pt idx="4">
                  <c:v>原則 2</c:v>
                </c:pt>
                <c:pt idx="6">
                  <c:v>原則 3</c:v>
                </c:pt>
              </c:strCache>
            </c:strRef>
          </c:cat>
          <c:val>
            <c:numRef>
              <c:f>'5. BMT UoA 5'!$D$48:$K$48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F0A8-4BCB-B842-355B1C19EF4A}"/>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0A8-4BCB-B842-355B1C19EF4A}"/>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F0A8-4BCB-B842-355B1C19EF4A}"/>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F0A8-4BCB-B842-355B1C19EF4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US" altLang="ja-JP">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01-4850-9BEB-ABAAEAAC914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01-4850-9BEB-ABAAEAAC914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01-4850-9BEB-ABAAEAAC914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01-4850-9BEB-ABAAEAAC914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5'!$O$89:$O$94</c:f>
              <c:strCache>
                <c:ptCount val="6"/>
                <c:pt idx="0">
                  <c:v>0年目</c:v>
                </c:pt>
                <c:pt idx="1">
                  <c:v>1年目</c:v>
                </c:pt>
                <c:pt idx="2">
                  <c:v>2年目</c:v>
                </c:pt>
                <c:pt idx="3">
                  <c:v>3年目</c:v>
                </c:pt>
                <c:pt idx="4">
                  <c:v>4年目</c:v>
                </c:pt>
                <c:pt idx="5">
                  <c:v>5年目</c:v>
                </c:pt>
              </c:strCache>
            </c:strRef>
          </c:cat>
          <c:val>
            <c:numRef>
              <c:f>'5. BMT UoA 5'!$P$89:$P$94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201-4850-9BEB-ABAAEAAC914E}"/>
            </c:ext>
          </c:extLst>
        </c:ser>
        <c:ser>
          <c:idx val="1"/>
          <c:order val="1"/>
          <c:tx>
            <c:strRef>
              <c:f>'5. BMT UoA 5'!$Q$88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01-4850-9BEB-ABAAEAAC914E}"/>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5'!$O$89:$O$94</c:f>
              <c:strCache>
                <c:ptCount val="6"/>
                <c:pt idx="0">
                  <c:v>0年目</c:v>
                </c:pt>
                <c:pt idx="1">
                  <c:v>1年目</c:v>
                </c:pt>
                <c:pt idx="2">
                  <c:v>2年目</c:v>
                </c:pt>
                <c:pt idx="3">
                  <c:v>3年目</c:v>
                </c:pt>
                <c:pt idx="4">
                  <c:v>4年目</c:v>
                </c:pt>
                <c:pt idx="5">
                  <c:v>5年目</c:v>
                </c:pt>
              </c:strCache>
            </c:strRef>
          </c:cat>
          <c:val>
            <c:numRef>
              <c:f>'5. BMT UoA 5'!$Q$89:$Q$94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201-4850-9BEB-ABAAEAAC914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3"/>
          <c:order val="0"/>
          <c:tx>
            <c:strRef>
              <c:f>'6. BMT UoA 6'!$B$46</c:f>
              <c:strCache>
                <c:ptCount val="1"/>
                <c:pt idx="0">
                  <c:v>≥80</c:v>
                </c:pt>
              </c:strCache>
            </c:strRef>
          </c:tx>
          <c:spPr>
            <a:solidFill>
              <a:schemeClr val="accent1"/>
            </a:solidFill>
          </c:spPr>
          <c:invertIfNegative val="0"/>
          <c:cat>
            <c:strRef>
              <c:f>'6. BMT UoA 6'!$D$44:$K$44</c:f>
              <c:strCache>
                <c:ptCount val="7"/>
                <c:pt idx="0">
                  <c:v>全てのPI</c:v>
                </c:pt>
                <c:pt idx="2">
                  <c:v>原則 1</c:v>
                </c:pt>
                <c:pt idx="4">
                  <c:v>原則 2</c:v>
                </c:pt>
                <c:pt idx="6">
                  <c:v>原則 3</c:v>
                </c:pt>
              </c:strCache>
            </c:strRef>
          </c:cat>
          <c:val>
            <c:numRef>
              <c:f>'6. BMT UoA 6'!$D$46:$K$46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6-6322-4FAF-8B20-4C59FC16C902}"/>
            </c:ext>
          </c:extLst>
        </c:ser>
        <c:ser>
          <c:idx val="4"/>
          <c:order val="1"/>
          <c:tx>
            <c:strRef>
              <c:f>'6. BMT UoA 6'!$B$47</c:f>
              <c:strCache>
                <c:ptCount val="1"/>
                <c:pt idx="0">
                  <c:v>60-79</c:v>
                </c:pt>
              </c:strCache>
            </c:strRef>
          </c:tx>
          <c:spPr>
            <a:solidFill>
              <a:schemeClr val="accent5"/>
            </a:solidFill>
          </c:spPr>
          <c:invertIfNegative val="0"/>
          <c:cat>
            <c:strRef>
              <c:f>'6. BMT UoA 6'!$D$44:$K$44</c:f>
              <c:strCache>
                <c:ptCount val="7"/>
                <c:pt idx="0">
                  <c:v>全てのPI</c:v>
                </c:pt>
                <c:pt idx="2">
                  <c:v>原則 1</c:v>
                </c:pt>
                <c:pt idx="4">
                  <c:v>原則 2</c:v>
                </c:pt>
                <c:pt idx="6">
                  <c:v>原則 3</c:v>
                </c:pt>
              </c:strCache>
            </c:strRef>
          </c:cat>
          <c:val>
            <c:numRef>
              <c:f>'6. BMT UoA 6'!$D$47:$K$47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7-6322-4FAF-8B20-4C59FC16C902}"/>
            </c:ext>
          </c:extLst>
        </c:ser>
        <c:ser>
          <c:idx val="5"/>
          <c:order val="2"/>
          <c:tx>
            <c:strRef>
              <c:f>'6. BMT UoA 6'!$B$48</c:f>
              <c:strCache>
                <c:ptCount val="1"/>
                <c:pt idx="0">
                  <c:v>&lt;60</c:v>
                </c:pt>
              </c:strCache>
            </c:strRef>
          </c:tx>
          <c:spPr>
            <a:solidFill>
              <a:srgbClr val="FF0000"/>
            </a:solidFill>
          </c:spPr>
          <c:invertIfNegative val="0"/>
          <c:cat>
            <c:strRef>
              <c:f>'6. BMT UoA 6'!$D$44:$K$44</c:f>
              <c:strCache>
                <c:ptCount val="7"/>
                <c:pt idx="0">
                  <c:v>全てのPI</c:v>
                </c:pt>
                <c:pt idx="2">
                  <c:v>原則 1</c:v>
                </c:pt>
                <c:pt idx="4">
                  <c:v>原則 2</c:v>
                </c:pt>
                <c:pt idx="6">
                  <c:v>原則 3</c:v>
                </c:pt>
              </c:strCache>
            </c:strRef>
          </c:cat>
          <c:val>
            <c:numRef>
              <c:f>'6. BMT UoA 6'!$D$48:$K$48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8-6322-4FAF-8B20-4C59FC16C902}"/>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322-4FAF-8B20-4C59FC16C902}"/>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6322-4FAF-8B20-4C59FC16C902}"/>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6322-4FAF-8B20-4C59FC16C90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US" altLang="ja-JP">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D6-4281-AC8E-6DD8813DC32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D6-4281-AC8E-6DD8813DC32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D6-4281-AC8E-6DD8813DC32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6-4281-AC8E-6DD8813DC32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6'!$O$89:$O$94</c:f>
              <c:strCache>
                <c:ptCount val="6"/>
                <c:pt idx="0">
                  <c:v>0年目</c:v>
                </c:pt>
                <c:pt idx="1">
                  <c:v>1年目</c:v>
                </c:pt>
                <c:pt idx="2">
                  <c:v>2年目</c:v>
                </c:pt>
                <c:pt idx="3">
                  <c:v>3年目</c:v>
                </c:pt>
                <c:pt idx="4">
                  <c:v>4年目</c:v>
                </c:pt>
                <c:pt idx="5">
                  <c:v>5年目</c:v>
                </c:pt>
              </c:strCache>
            </c:strRef>
          </c:cat>
          <c:val>
            <c:numRef>
              <c:f>'6. BMT UoA 6'!$P$89:$P$94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6CD6-4281-AC8E-6DD8813DC324}"/>
            </c:ext>
          </c:extLst>
        </c:ser>
        <c:ser>
          <c:idx val="1"/>
          <c:order val="1"/>
          <c:tx>
            <c:strRef>
              <c:f>'6. BMT UoA 6'!$Q$88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6-4281-AC8E-6DD8813DC324}"/>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6'!$O$89:$O$94</c:f>
              <c:strCache>
                <c:ptCount val="6"/>
                <c:pt idx="0">
                  <c:v>0年目</c:v>
                </c:pt>
                <c:pt idx="1">
                  <c:v>1年目</c:v>
                </c:pt>
                <c:pt idx="2">
                  <c:v>2年目</c:v>
                </c:pt>
                <c:pt idx="3">
                  <c:v>3年目</c:v>
                </c:pt>
                <c:pt idx="4">
                  <c:v>4年目</c:v>
                </c:pt>
                <c:pt idx="5">
                  <c:v>5年目</c:v>
                </c:pt>
              </c:strCache>
            </c:strRef>
          </c:cat>
          <c:val>
            <c:numRef>
              <c:f>'6. BMT UoA 6'!$Q$89:$Q$94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6CD6-4281-AC8E-6DD8813DC32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ja-JP" altLang="en-US">
                <a:solidFill>
                  <a:schemeClr val="accent6"/>
                </a:solidFill>
              </a:rPr>
              <a:t>進捗管理追跡グラフ</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例!$P$88</c:f>
              <c:strCache>
                <c:ptCount val="1"/>
                <c:pt idx="0">
                  <c:v>期待値 総合</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D-4BA0-8B48-1D862E65934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3D-4BA0-8B48-1D862E65934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3D-4BA0-8B48-1D862E65934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3D-4BA0-8B48-1D862E65934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例!$O$89:$O$94</c:f>
              <c:strCache>
                <c:ptCount val="6"/>
                <c:pt idx="0">
                  <c:v>0年目</c:v>
                </c:pt>
                <c:pt idx="1">
                  <c:v>1年目</c:v>
                </c:pt>
                <c:pt idx="2">
                  <c:v>2年目</c:v>
                </c:pt>
                <c:pt idx="3">
                  <c:v>3年目</c:v>
                </c:pt>
                <c:pt idx="4">
                  <c:v>4年目</c:v>
                </c:pt>
                <c:pt idx="5">
                  <c:v>5年目</c:v>
                </c:pt>
              </c:strCache>
            </c:strRef>
          </c:cat>
          <c:val>
            <c:numRef>
              <c:f>例!$P$89:$P$94</c:f>
              <c:numCache>
                <c:formatCode>0.00</c:formatCode>
                <c:ptCount val="6"/>
                <c:pt idx="1">
                  <c:v>0.5357142857142857</c:v>
                </c:pt>
                <c:pt idx="2">
                  <c:v>0.6071428571428571</c:v>
                </c:pt>
                <c:pt idx="3">
                  <c:v>0.6785714285714286</c:v>
                </c:pt>
                <c:pt idx="4">
                  <c:v>0.8214285714285714</c:v>
                </c:pt>
                <c:pt idx="5">
                  <c:v>0.9464285714285714</c:v>
                </c:pt>
              </c:numCache>
            </c:numRef>
          </c:val>
          <c:smooth val="0"/>
          <c:extLst>
            <c:ext xmlns:c16="http://schemas.microsoft.com/office/drawing/2014/chart" uri="{C3380CC4-5D6E-409C-BE32-E72D297353CC}">
              <c16:uniqueId val="{00000004-D83D-4BA0-8B48-1D862E659342}"/>
            </c:ext>
          </c:extLst>
        </c:ser>
        <c:ser>
          <c:idx val="1"/>
          <c:order val="1"/>
          <c:tx>
            <c:strRef>
              <c:f>例!$Q$88</c:f>
              <c:strCache>
                <c:ptCount val="1"/>
                <c:pt idx="0">
                  <c:v>実際値 総合</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3D-4BA0-8B48-1D862E659342}"/>
                </c:ext>
              </c:extLst>
            </c:dLbl>
            <c:spPr>
              <a:noFill/>
              <a:ln>
                <a:noFill/>
              </a:ln>
              <a:effectLst/>
            </c:spPr>
            <c:txPr>
              <a:bodyPr/>
              <a:lstStyle/>
              <a:p>
                <a:pPr>
                  <a:defRPr b="1">
                    <a:solidFill>
                      <a:schemeClr val="bg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例!$O$89:$O$94</c:f>
              <c:strCache>
                <c:ptCount val="6"/>
                <c:pt idx="0">
                  <c:v>0年目</c:v>
                </c:pt>
                <c:pt idx="1">
                  <c:v>1年目</c:v>
                </c:pt>
                <c:pt idx="2">
                  <c:v>2年目</c:v>
                </c:pt>
                <c:pt idx="3">
                  <c:v>3年目</c:v>
                </c:pt>
                <c:pt idx="4">
                  <c:v>4年目</c:v>
                </c:pt>
                <c:pt idx="5">
                  <c:v>5年目</c:v>
                </c:pt>
              </c:strCache>
            </c:strRef>
          </c:cat>
          <c:val>
            <c:numRef>
              <c:f>例!$Q$89:$Q$94</c:f>
              <c:numCache>
                <c:formatCode>0.00</c:formatCode>
                <c:ptCount val="6"/>
                <c:pt idx="0">
                  <c:v>0.44642857142857145</c:v>
                </c:pt>
                <c:pt idx="1">
                  <c:v>0.5357142857142857</c:v>
                </c:pt>
                <c:pt idx="2">
                  <c:v>0.6428571428571429</c:v>
                </c:pt>
                <c:pt idx="3">
                  <c:v>#N/A</c:v>
                </c:pt>
                <c:pt idx="4">
                  <c:v>#N/A</c:v>
                </c:pt>
                <c:pt idx="5">
                  <c:v>#N/A</c:v>
                </c:pt>
              </c:numCache>
            </c:numRef>
          </c:val>
          <c:smooth val="0"/>
          <c:extLst>
            <c:ext xmlns:c16="http://schemas.microsoft.com/office/drawing/2014/chart" uri="{C3380CC4-5D6E-409C-BE32-E72D297353CC}">
              <c16:uniqueId val="{00000006-D83D-4BA0-8B48-1D862E65934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solidFill>
                  <a:schemeClr val="accent6"/>
                </a:solidFill>
              </a:defRPr>
            </a:pPr>
            <a:r>
              <a:rPr lang="ja-JP" altLang="en-US" sz="1600" b="1" i="0" u="none" strike="noStrike" baseline="0">
                <a:effectLst/>
              </a:rPr>
              <a:t>仮の得点範囲 </a:t>
            </a:r>
            <a:r>
              <a:rPr lang="en-GB" sz="1600" b="1">
                <a:solidFill>
                  <a:schemeClr val="accent6"/>
                </a:solidFill>
              </a:rPr>
              <a:t> </a:t>
            </a:r>
            <a:r>
              <a:rPr lang="ja-JP" altLang="en-US" sz="1600" b="1">
                <a:solidFill>
                  <a:schemeClr val="accent6"/>
                </a:solidFill>
              </a:rPr>
              <a:t>ー 最新の得点</a:t>
            </a:r>
            <a:endParaRPr lang="en-GB" sz="1600" b="1">
              <a:solidFill>
                <a:schemeClr val="accent6"/>
              </a:solidFill>
            </a:endParaRPr>
          </a:p>
        </c:rich>
      </c:tx>
      <c:overlay val="0"/>
    </c:title>
    <c:autoTitleDeleted val="0"/>
    <c:plotArea>
      <c:layout>
        <c:manualLayout>
          <c:layoutTarget val="inner"/>
          <c:xMode val="edge"/>
          <c:yMode val="edge"/>
          <c:x val="8.030257938587114E-2"/>
          <c:y val="0.13920063106637115"/>
          <c:w val="0.73189786176528937"/>
          <c:h val="0.77420336473134499"/>
        </c:manualLayout>
      </c:layout>
      <c:barChart>
        <c:barDir val="col"/>
        <c:grouping val="percentStacked"/>
        <c:varyColors val="0"/>
        <c:ser>
          <c:idx val="3"/>
          <c:order val="0"/>
          <c:tx>
            <c:strRef>
              <c:f>例!$B$46</c:f>
              <c:strCache>
                <c:ptCount val="1"/>
                <c:pt idx="0">
                  <c:v>≥80</c:v>
                </c:pt>
              </c:strCache>
            </c:strRef>
          </c:tx>
          <c:spPr>
            <a:solidFill>
              <a:schemeClr val="accent1"/>
            </a:solidFill>
          </c:spPr>
          <c:invertIfNegative val="0"/>
          <c:cat>
            <c:strRef>
              <c:f>例!$D$44:$K$44</c:f>
              <c:strCache>
                <c:ptCount val="7"/>
                <c:pt idx="0">
                  <c:v>全てのPI</c:v>
                </c:pt>
                <c:pt idx="2">
                  <c:v>原則1</c:v>
                </c:pt>
                <c:pt idx="4">
                  <c:v>原則 2</c:v>
                </c:pt>
                <c:pt idx="6">
                  <c:v>原則 3</c:v>
                </c:pt>
              </c:strCache>
            </c:strRef>
          </c:cat>
          <c:val>
            <c:numRef>
              <c:f>例!$D$46:$K$46</c:f>
              <c:numCache>
                <c:formatCode>General</c:formatCode>
                <c:ptCount val="8"/>
                <c:pt idx="0">
                  <c:v>9</c:v>
                </c:pt>
                <c:pt idx="2">
                  <c:v>#N/A</c:v>
                </c:pt>
                <c:pt idx="4">
                  <c:v>4</c:v>
                </c:pt>
                <c:pt idx="6">
                  <c:v>5</c:v>
                </c:pt>
              </c:numCache>
            </c:numRef>
          </c:val>
          <c:extLst>
            <c:ext xmlns:c16="http://schemas.microsoft.com/office/drawing/2014/chart" uri="{C3380CC4-5D6E-409C-BE32-E72D297353CC}">
              <c16:uniqueId val="{00000006-D249-4EEC-8BF6-5D52B7EC9889}"/>
            </c:ext>
          </c:extLst>
        </c:ser>
        <c:ser>
          <c:idx val="4"/>
          <c:order val="1"/>
          <c:tx>
            <c:strRef>
              <c:f>例!$B$47</c:f>
              <c:strCache>
                <c:ptCount val="1"/>
                <c:pt idx="0">
                  <c:v>60-79</c:v>
                </c:pt>
              </c:strCache>
            </c:strRef>
          </c:tx>
          <c:spPr>
            <a:solidFill>
              <a:schemeClr val="accent5"/>
            </a:solidFill>
          </c:spPr>
          <c:invertIfNegative val="0"/>
          <c:cat>
            <c:strRef>
              <c:f>例!$D$44:$K$44</c:f>
              <c:strCache>
                <c:ptCount val="7"/>
                <c:pt idx="0">
                  <c:v>全てのPI</c:v>
                </c:pt>
                <c:pt idx="2">
                  <c:v>原則1</c:v>
                </c:pt>
                <c:pt idx="4">
                  <c:v>原則 2</c:v>
                </c:pt>
                <c:pt idx="6">
                  <c:v>原則 3</c:v>
                </c:pt>
              </c:strCache>
            </c:strRef>
          </c:cat>
          <c:val>
            <c:numRef>
              <c:f>例!$D$47:$K$47</c:f>
              <c:numCache>
                <c:formatCode>General</c:formatCode>
                <c:ptCount val="8"/>
                <c:pt idx="0">
                  <c:v>18</c:v>
                </c:pt>
                <c:pt idx="2">
                  <c:v>5</c:v>
                </c:pt>
                <c:pt idx="4">
                  <c:v>11</c:v>
                </c:pt>
                <c:pt idx="6">
                  <c:v>2</c:v>
                </c:pt>
              </c:numCache>
            </c:numRef>
          </c:val>
          <c:extLst>
            <c:ext xmlns:c16="http://schemas.microsoft.com/office/drawing/2014/chart" uri="{C3380CC4-5D6E-409C-BE32-E72D297353CC}">
              <c16:uniqueId val="{00000007-D249-4EEC-8BF6-5D52B7EC9889}"/>
            </c:ext>
          </c:extLst>
        </c:ser>
        <c:ser>
          <c:idx val="5"/>
          <c:order val="2"/>
          <c:tx>
            <c:strRef>
              <c:f>例!$B$48</c:f>
              <c:strCache>
                <c:ptCount val="1"/>
                <c:pt idx="0">
                  <c:v>&lt;60</c:v>
                </c:pt>
              </c:strCache>
            </c:strRef>
          </c:tx>
          <c:spPr>
            <a:solidFill>
              <a:srgbClr val="FF0000"/>
            </a:solidFill>
          </c:spPr>
          <c:invertIfNegative val="0"/>
          <c:cat>
            <c:strRef>
              <c:f>例!$D$44:$K$44</c:f>
              <c:strCache>
                <c:ptCount val="7"/>
                <c:pt idx="0">
                  <c:v>全てのPI</c:v>
                </c:pt>
                <c:pt idx="2">
                  <c:v>原則1</c:v>
                </c:pt>
                <c:pt idx="4">
                  <c:v>原則 2</c:v>
                </c:pt>
                <c:pt idx="6">
                  <c:v>原則 3</c:v>
                </c:pt>
              </c:strCache>
            </c:strRef>
          </c:cat>
          <c:val>
            <c:numRef>
              <c:f>例!$D$48:$K$48</c:f>
              <c:numCache>
                <c:formatCode>General</c:formatCode>
                <c:ptCount val="8"/>
                <c:pt idx="0">
                  <c:v>1</c:v>
                </c:pt>
                <c:pt idx="2">
                  <c:v>1</c:v>
                </c:pt>
                <c:pt idx="4">
                  <c:v>#N/A</c:v>
                </c:pt>
                <c:pt idx="6">
                  <c:v>#N/A</c:v>
                </c:pt>
              </c:numCache>
            </c:numRef>
          </c:val>
          <c:extLst>
            <c:ext xmlns:c16="http://schemas.microsoft.com/office/drawing/2014/chart" uri="{C3380CC4-5D6E-409C-BE32-E72D297353CC}">
              <c16:uniqueId val="{00000008-D249-4EEC-8BF6-5D52B7EC9889}"/>
            </c:ext>
          </c:extLst>
        </c:ser>
        <c:ser>
          <c:idx val="0"/>
          <c:order val="3"/>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249-4EEC-8BF6-5D52B7EC9889}"/>
            </c:ext>
          </c:extLst>
        </c:ser>
        <c:ser>
          <c:idx val="1"/>
          <c:order val="4"/>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3-D249-4EEC-8BF6-5D52B7EC9889}"/>
            </c:ext>
          </c:extLst>
        </c:ser>
        <c:ser>
          <c:idx val="2"/>
          <c:order val="5"/>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全てのPI</c:v>
                </c:pt>
                <c:pt idx="2">
                  <c:v>原則 1</c:v>
                </c:pt>
                <c:pt idx="4">
                  <c:v>原則 2</c:v>
                </c:pt>
                <c:pt idx="6">
                  <c:v>原則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5-D249-4EEC-8BF6-5D52B7EC9889}"/>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ja-JP"/>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428300</xdr:colOff>
      <xdr:row>21</xdr:row>
      <xdr:rowOff>142199</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11206</xdr:colOff>
      <xdr:row>161</xdr:row>
      <xdr:rowOff>0</xdr:rowOff>
    </xdr:from>
    <xdr:to>
      <xdr:col>11</xdr:col>
      <xdr:colOff>20731</xdr:colOff>
      <xdr:row>161</xdr:row>
      <xdr:rowOff>122996</xdr:rowOff>
    </xdr:to>
    <xdr:pic>
      <xdr:nvPicPr>
        <xdr:cNvPr id="4" name="Picture 3">
          <a:extLst>
            <a:ext uri="{FF2B5EF4-FFF2-40B4-BE49-F238E27FC236}">
              <a16:creationId xmlns:a16="http://schemas.microsoft.com/office/drawing/2014/main" id="{88EDA523-8D2A-47F5-9FA4-C30DE27807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6" y="29639559"/>
          <a:ext cx="7270937" cy="126171"/>
        </a:xfrm>
        <a:prstGeom prst="rect">
          <a:avLst/>
        </a:prstGeom>
      </xdr:spPr>
    </xdr:pic>
    <xdr:clientData/>
  </xdr:twoCellAnchor>
  <xdr:twoCellAnchor editAs="oneCell">
    <xdr:from>
      <xdr:col>0</xdr:col>
      <xdr:colOff>0</xdr:colOff>
      <xdr:row>35</xdr:row>
      <xdr:rowOff>0</xdr:rowOff>
    </xdr:from>
    <xdr:to>
      <xdr:col>11</xdr:col>
      <xdr:colOff>6350</xdr:colOff>
      <xdr:row>35</xdr:row>
      <xdr:rowOff>122996</xdr:rowOff>
    </xdr:to>
    <xdr:pic>
      <xdr:nvPicPr>
        <xdr:cNvPr id="5" name="Picture 4">
          <a:extLst>
            <a:ext uri="{FF2B5EF4-FFF2-40B4-BE49-F238E27FC236}">
              <a16:creationId xmlns:a16="http://schemas.microsoft.com/office/drawing/2014/main" id="{CEA07AEE-CA27-4FBF-82CB-974D97E09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twoCellAnchor>
    <xdr:from>
      <xdr:col>1</xdr:col>
      <xdr:colOff>124544</xdr:colOff>
      <xdr:row>85</xdr:row>
      <xdr:rowOff>158421</xdr:rowOff>
    </xdr:from>
    <xdr:to>
      <xdr:col>11</xdr:col>
      <xdr:colOff>28576</xdr:colOff>
      <xdr:row>108</xdr:row>
      <xdr:rowOff>153850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75248</xdr:colOff>
      <xdr:row>49</xdr:row>
      <xdr:rowOff>117785</xdr:rowOff>
    </xdr:from>
    <xdr:to>
      <xdr:col>10</xdr:col>
      <xdr:colOff>736328</xdr:colOff>
      <xdr:row>71</xdr:row>
      <xdr:rowOff>152400</xdr:rowOff>
    </xdr:to>
    <xdr:graphicFrame macro="">
      <xdr:nvGraphicFramePr>
        <xdr:cNvPr id="2" name="Chart 2">
          <a:extLst>
            <a:ext uri="{FF2B5EF4-FFF2-40B4-BE49-F238E27FC236}">
              <a16:creationId xmlns:a16="http://schemas.microsoft.com/office/drawing/2014/main" id="{98764142-860E-4274-BF9F-69B01C5FD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11206</xdr:colOff>
      <xdr:row>161</xdr:row>
      <xdr:rowOff>0</xdr:rowOff>
    </xdr:from>
    <xdr:to>
      <xdr:col>11</xdr:col>
      <xdr:colOff>20731</xdr:colOff>
      <xdr:row>161</xdr:row>
      <xdr:rowOff>122996</xdr:rowOff>
    </xdr:to>
    <xdr:pic>
      <xdr:nvPicPr>
        <xdr:cNvPr id="3" name="Picture 3">
          <a:extLst>
            <a:ext uri="{FF2B5EF4-FFF2-40B4-BE49-F238E27FC236}">
              <a16:creationId xmlns:a16="http://schemas.microsoft.com/office/drawing/2014/main" id="{BEF9F085-4E95-4379-9891-6757E53136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31" y="30899100"/>
          <a:ext cx="7623175" cy="122996"/>
        </a:xfrm>
        <a:prstGeom prst="rect">
          <a:avLst/>
        </a:prstGeom>
      </xdr:spPr>
    </xdr:pic>
    <xdr:clientData/>
  </xdr:twoCellAnchor>
  <xdr:twoCellAnchor editAs="oneCell">
    <xdr:from>
      <xdr:col>0</xdr:col>
      <xdr:colOff>0</xdr:colOff>
      <xdr:row>35</xdr:row>
      <xdr:rowOff>0</xdr:rowOff>
    </xdr:from>
    <xdr:to>
      <xdr:col>11</xdr:col>
      <xdr:colOff>6350</xdr:colOff>
      <xdr:row>35</xdr:row>
      <xdr:rowOff>122996</xdr:rowOff>
    </xdr:to>
    <xdr:pic>
      <xdr:nvPicPr>
        <xdr:cNvPr id="4" name="Picture 4">
          <a:extLst>
            <a:ext uri="{FF2B5EF4-FFF2-40B4-BE49-F238E27FC236}">
              <a16:creationId xmlns:a16="http://schemas.microsoft.com/office/drawing/2014/main" id="{682563AC-A97B-49A0-A353-CAC0D4618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86500"/>
          <a:ext cx="7616825" cy="122996"/>
        </a:xfrm>
        <a:prstGeom prst="rect">
          <a:avLst/>
        </a:prstGeom>
      </xdr:spPr>
    </xdr:pic>
    <xdr:clientData/>
  </xdr:twoCellAnchor>
  <xdr:twoCellAnchor>
    <xdr:from>
      <xdr:col>1</xdr:col>
      <xdr:colOff>124544</xdr:colOff>
      <xdr:row>85</xdr:row>
      <xdr:rowOff>158421</xdr:rowOff>
    </xdr:from>
    <xdr:to>
      <xdr:col>11</xdr:col>
      <xdr:colOff>28576</xdr:colOff>
      <xdr:row>108</xdr:row>
      <xdr:rowOff>153850</xdr:rowOff>
    </xdr:to>
    <xdr:graphicFrame macro="">
      <xdr:nvGraphicFramePr>
        <xdr:cNvPr id="5" name="Chart 1">
          <a:extLst>
            <a:ext uri="{FF2B5EF4-FFF2-40B4-BE49-F238E27FC236}">
              <a16:creationId xmlns:a16="http://schemas.microsoft.com/office/drawing/2014/main" id="{C71D6EB3-A10A-4346-A092-B5DADDE47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75248</xdr:colOff>
      <xdr:row>49</xdr:row>
      <xdr:rowOff>117785</xdr:rowOff>
    </xdr:from>
    <xdr:to>
      <xdr:col>10</xdr:col>
      <xdr:colOff>736328</xdr:colOff>
      <xdr:row>71</xdr:row>
      <xdr:rowOff>152400</xdr:rowOff>
    </xdr:to>
    <xdr:graphicFrame macro="">
      <xdr:nvGraphicFramePr>
        <xdr:cNvPr id="2" name="Chart 2">
          <a:extLst>
            <a:ext uri="{FF2B5EF4-FFF2-40B4-BE49-F238E27FC236}">
              <a16:creationId xmlns:a16="http://schemas.microsoft.com/office/drawing/2014/main" id="{D1377C94-EEAE-4EA9-B0B9-4D1AB4CA9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11206</xdr:colOff>
      <xdr:row>161</xdr:row>
      <xdr:rowOff>0</xdr:rowOff>
    </xdr:from>
    <xdr:to>
      <xdr:col>11</xdr:col>
      <xdr:colOff>20731</xdr:colOff>
      <xdr:row>161</xdr:row>
      <xdr:rowOff>122996</xdr:rowOff>
    </xdr:to>
    <xdr:pic>
      <xdr:nvPicPr>
        <xdr:cNvPr id="3" name="Picture 3">
          <a:extLst>
            <a:ext uri="{FF2B5EF4-FFF2-40B4-BE49-F238E27FC236}">
              <a16:creationId xmlns:a16="http://schemas.microsoft.com/office/drawing/2014/main" id="{C229E2A3-0ECD-41BD-9547-2272277FC6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31" y="30899100"/>
          <a:ext cx="7623175" cy="126171"/>
        </a:xfrm>
        <a:prstGeom prst="rect">
          <a:avLst/>
        </a:prstGeom>
      </xdr:spPr>
    </xdr:pic>
    <xdr:clientData/>
  </xdr:twoCellAnchor>
  <xdr:twoCellAnchor editAs="oneCell">
    <xdr:from>
      <xdr:col>0</xdr:col>
      <xdr:colOff>0</xdr:colOff>
      <xdr:row>35</xdr:row>
      <xdr:rowOff>0</xdr:rowOff>
    </xdr:from>
    <xdr:to>
      <xdr:col>11</xdr:col>
      <xdr:colOff>6350</xdr:colOff>
      <xdr:row>35</xdr:row>
      <xdr:rowOff>122996</xdr:rowOff>
    </xdr:to>
    <xdr:pic>
      <xdr:nvPicPr>
        <xdr:cNvPr id="4" name="Picture 4">
          <a:extLst>
            <a:ext uri="{FF2B5EF4-FFF2-40B4-BE49-F238E27FC236}">
              <a16:creationId xmlns:a16="http://schemas.microsoft.com/office/drawing/2014/main" id="{FBE6ED64-7805-4961-9146-9AD487719A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86500"/>
          <a:ext cx="7620000" cy="126171"/>
        </a:xfrm>
        <a:prstGeom prst="rect">
          <a:avLst/>
        </a:prstGeom>
      </xdr:spPr>
    </xdr:pic>
    <xdr:clientData/>
  </xdr:twoCellAnchor>
  <xdr:twoCellAnchor>
    <xdr:from>
      <xdr:col>1</xdr:col>
      <xdr:colOff>124544</xdr:colOff>
      <xdr:row>85</xdr:row>
      <xdr:rowOff>158421</xdr:rowOff>
    </xdr:from>
    <xdr:to>
      <xdr:col>11</xdr:col>
      <xdr:colOff>28576</xdr:colOff>
      <xdr:row>108</xdr:row>
      <xdr:rowOff>153850</xdr:rowOff>
    </xdr:to>
    <xdr:graphicFrame macro="">
      <xdr:nvGraphicFramePr>
        <xdr:cNvPr id="5" name="Chart 1">
          <a:extLst>
            <a:ext uri="{FF2B5EF4-FFF2-40B4-BE49-F238E27FC236}">
              <a16:creationId xmlns:a16="http://schemas.microsoft.com/office/drawing/2014/main" id="{E8E929F7-0863-4F6C-8928-AFCD24739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75248</xdr:colOff>
      <xdr:row>49</xdr:row>
      <xdr:rowOff>117785</xdr:rowOff>
    </xdr:from>
    <xdr:to>
      <xdr:col>10</xdr:col>
      <xdr:colOff>736328</xdr:colOff>
      <xdr:row>71</xdr:row>
      <xdr:rowOff>152400</xdr:rowOff>
    </xdr:to>
    <xdr:graphicFrame macro="">
      <xdr:nvGraphicFramePr>
        <xdr:cNvPr id="2" name="Chart 2">
          <a:extLst>
            <a:ext uri="{FF2B5EF4-FFF2-40B4-BE49-F238E27FC236}">
              <a16:creationId xmlns:a16="http://schemas.microsoft.com/office/drawing/2014/main" id="{46E74180-F4AF-43EA-A1B8-366DF00D4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11206</xdr:colOff>
      <xdr:row>161</xdr:row>
      <xdr:rowOff>0</xdr:rowOff>
    </xdr:from>
    <xdr:to>
      <xdr:col>11</xdr:col>
      <xdr:colOff>20731</xdr:colOff>
      <xdr:row>161</xdr:row>
      <xdr:rowOff>122996</xdr:rowOff>
    </xdr:to>
    <xdr:pic>
      <xdr:nvPicPr>
        <xdr:cNvPr id="3" name="Picture 3">
          <a:extLst>
            <a:ext uri="{FF2B5EF4-FFF2-40B4-BE49-F238E27FC236}">
              <a16:creationId xmlns:a16="http://schemas.microsoft.com/office/drawing/2014/main" id="{4779703A-7268-45DF-9990-A56EE6393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31" y="30899100"/>
          <a:ext cx="7623175" cy="122996"/>
        </a:xfrm>
        <a:prstGeom prst="rect">
          <a:avLst/>
        </a:prstGeom>
      </xdr:spPr>
    </xdr:pic>
    <xdr:clientData/>
  </xdr:twoCellAnchor>
  <xdr:twoCellAnchor editAs="oneCell">
    <xdr:from>
      <xdr:col>0</xdr:col>
      <xdr:colOff>0</xdr:colOff>
      <xdr:row>35</xdr:row>
      <xdr:rowOff>0</xdr:rowOff>
    </xdr:from>
    <xdr:to>
      <xdr:col>11</xdr:col>
      <xdr:colOff>6350</xdr:colOff>
      <xdr:row>35</xdr:row>
      <xdr:rowOff>122996</xdr:rowOff>
    </xdr:to>
    <xdr:pic>
      <xdr:nvPicPr>
        <xdr:cNvPr id="4" name="Picture 4">
          <a:extLst>
            <a:ext uri="{FF2B5EF4-FFF2-40B4-BE49-F238E27FC236}">
              <a16:creationId xmlns:a16="http://schemas.microsoft.com/office/drawing/2014/main" id="{055ED7CA-D23D-49A7-B3C1-18AA4DA893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86500"/>
          <a:ext cx="7616825" cy="122996"/>
        </a:xfrm>
        <a:prstGeom prst="rect">
          <a:avLst/>
        </a:prstGeom>
      </xdr:spPr>
    </xdr:pic>
    <xdr:clientData/>
  </xdr:twoCellAnchor>
  <xdr:twoCellAnchor>
    <xdr:from>
      <xdr:col>1</xdr:col>
      <xdr:colOff>124544</xdr:colOff>
      <xdr:row>85</xdr:row>
      <xdr:rowOff>158421</xdr:rowOff>
    </xdr:from>
    <xdr:to>
      <xdr:col>11</xdr:col>
      <xdr:colOff>28576</xdr:colOff>
      <xdr:row>108</xdr:row>
      <xdr:rowOff>153850</xdr:rowOff>
    </xdr:to>
    <xdr:graphicFrame macro="">
      <xdr:nvGraphicFramePr>
        <xdr:cNvPr id="5" name="Chart 1">
          <a:extLst>
            <a:ext uri="{FF2B5EF4-FFF2-40B4-BE49-F238E27FC236}">
              <a16:creationId xmlns:a16="http://schemas.microsoft.com/office/drawing/2014/main" id="{7640DC4A-86A3-4534-BC03-177E6B69D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75248</xdr:colOff>
      <xdr:row>49</xdr:row>
      <xdr:rowOff>117785</xdr:rowOff>
    </xdr:from>
    <xdr:to>
      <xdr:col>10</xdr:col>
      <xdr:colOff>736328</xdr:colOff>
      <xdr:row>71</xdr:row>
      <xdr:rowOff>152400</xdr:rowOff>
    </xdr:to>
    <xdr:graphicFrame macro="">
      <xdr:nvGraphicFramePr>
        <xdr:cNvPr id="2" name="Chart 2">
          <a:extLst>
            <a:ext uri="{FF2B5EF4-FFF2-40B4-BE49-F238E27FC236}">
              <a16:creationId xmlns:a16="http://schemas.microsoft.com/office/drawing/2014/main" id="{149990B2-7694-4368-AA5F-B67248E26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11206</xdr:colOff>
      <xdr:row>161</xdr:row>
      <xdr:rowOff>0</xdr:rowOff>
    </xdr:from>
    <xdr:to>
      <xdr:col>11</xdr:col>
      <xdr:colOff>20731</xdr:colOff>
      <xdr:row>161</xdr:row>
      <xdr:rowOff>126171</xdr:rowOff>
    </xdr:to>
    <xdr:pic>
      <xdr:nvPicPr>
        <xdr:cNvPr id="3" name="Picture 3">
          <a:extLst>
            <a:ext uri="{FF2B5EF4-FFF2-40B4-BE49-F238E27FC236}">
              <a16:creationId xmlns:a16="http://schemas.microsoft.com/office/drawing/2014/main" id="{C17F346B-A777-443D-8744-ADB0CFE21B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31" y="30899100"/>
          <a:ext cx="7623175" cy="126171"/>
        </a:xfrm>
        <a:prstGeom prst="rect">
          <a:avLst/>
        </a:prstGeom>
      </xdr:spPr>
    </xdr:pic>
    <xdr:clientData/>
  </xdr:twoCellAnchor>
  <xdr:twoCellAnchor editAs="oneCell">
    <xdr:from>
      <xdr:col>0</xdr:col>
      <xdr:colOff>0</xdr:colOff>
      <xdr:row>35</xdr:row>
      <xdr:rowOff>0</xdr:rowOff>
    </xdr:from>
    <xdr:to>
      <xdr:col>11</xdr:col>
      <xdr:colOff>9525</xdr:colOff>
      <xdr:row>35</xdr:row>
      <xdr:rowOff>126171</xdr:rowOff>
    </xdr:to>
    <xdr:pic>
      <xdr:nvPicPr>
        <xdr:cNvPr id="4" name="Picture 4">
          <a:extLst>
            <a:ext uri="{FF2B5EF4-FFF2-40B4-BE49-F238E27FC236}">
              <a16:creationId xmlns:a16="http://schemas.microsoft.com/office/drawing/2014/main" id="{CFC732B0-0D3E-4734-9D8E-B0FD684096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86500"/>
          <a:ext cx="7620000" cy="126171"/>
        </a:xfrm>
        <a:prstGeom prst="rect">
          <a:avLst/>
        </a:prstGeom>
      </xdr:spPr>
    </xdr:pic>
    <xdr:clientData/>
  </xdr:twoCellAnchor>
  <xdr:twoCellAnchor>
    <xdr:from>
      <xdr:col>1</xdr:col>
      <xdr:colOff>124544</xdr:colOff>
      <xdr:row>85</xdr:row>
      <xdr:rowOff>158421</xdr:rowOff>
    </xdr:from>
    <xdr:to>
      <xdr:col>11</xdr:col>
      <xdr:colOff>28576</xdr:colOff>
      <xdr:row>108</xdr:row>
      <xdr:rowOff>153850</xdr:rowOff>
    </xdr:to>
    <xdr:graphicFrame macro="">
      <xdr:nvGraphicFramePr>
        <xdr:cNvPr id="5" name="Chart 1">
          <a:extLst>
            <a:ext uri="{FF2B5EF4-FFF2-40B4-BE49-F238E27FC236}">
              <a16:creationId xmlns:a16="http://schemas.microsoft.com/office/drawing/2014/main" id="{3B9EDACF-7D9B-4268-B021-3CE52C220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75248</xdr:colOff>
      <xdr:row>49</xdr:row>
      <xdr:rowOff>117785</xdr:rowOff>
    </xdr:from>
    <xdr:to>
      <xdr:col>10</xdr:col>
      <xdr:colOff>736328</xdr:colOff>
      <xdr:row>71</xdr:row>
      <xdr:rowOff>152400</xdr:rowOff>
    </xdr:to>
    <xdr:graphicFrame macro="">
      <xdr:nvGraphicFramePr>
        <xdr:cNvPr id="2" name="Chart 2">
          <a:extLst>
            <a:ext uri="{FF2B5EF4-FFF2-40B4-BE49-F238E27FC236}">
              <a16:creationId xmlns:a16="http://schemas.microsoft.com/office/drawing/2014/main" id="{D7861D16-50F6-41D3-AEF4-E36B5C04F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11206</xdr:colOff>
      <xdr:row>161</xdr:row>
      <xdr:rowOff>0</xdr:rowOff>
    </xdr:from>
    <xdr:to>
      <xdr:col>11</xdr:col>
      <xdr:colOff>20731</xdr:colOff>
      <xdr:row>161</xdr:row>
      <xdr:rowOff>122996</xdr:rowOff>
    </xdr:to>
    <xdr:pic>
      <xdr:nvPicPr>
        <xdr:cNvPr id="3" name="Picture 3">
          <a:extLst>
            <a:ext uri="{FF2B5EF4-FFF2-40B4-BE49-F238E27FC236}">
              <a16:creationId xmlns:a16="http://schemas.microsoft.com/office/drawing/2014/main" id="{95F34039-B6D1-4C22-81D4-0A7116C029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31" y="30899100"/>
          <a:ext cx="7623175" cy="122996"/>
        </a:xfrm>
        <a:prstGeom prst="rect">
          <a:avLst/>
        </a:prstGeom>
      </xdr:spPr>
    </xdr:pic>
    <xdr:clientData/>
  </xdr:twoCellAnchor>
  <xdr:twoCellAnchor editAs="oneCell">
    <xdr:from>
      <xdr:col>0</xdr:col>
      <xdr:colOff>0</xdr:colOff>
      <xdr:row>35</xdr:row>
      <xdr:rowOff>0</xdr:rowOff>
    </xdr:from>
    <xdr:to>
      <xdr:col>11</xdr:col>
      <xdr:colOff>6350</xdr:colOff>
      <xdr:row>35</xdr:row>
      <xdr:rowOff>122996</xdr:rowOff>
    </xdr:to>
    <xdr:pic>
      <xdr:nvPicPr>
        <xdr:cNvPr id="4" name="Picture 4">
          <a:extLst>
            <a:ext uri="{FF2B5EF4-FFF2-40B4-BE49-F238E27FC236}">
              <a16:creationId xmlns:a16="http://schemas.microsoft.com/office/drawing/2014/main" id="{7CB7CDC6-AC8A-46E1-982B-3E64D4C4F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286500"/>
          <a:ext cx="7616825" cy="122996"/>
        </a:xfrm>
        <a:prstGeom prst="rect">
          <a:avLst/>
        </a:prstGeom>
      </xdr:spPr>
    </xdr:pic>
    <xdr:clientData/>
  </xdr:twoCellAnchor>
  <xdr:twoCellAnchor>
    <xdr:from>
      <xdr:col>1</xdr:col>
      <xdr:colOff>124544</xdr:colOff>
      <xdr:row>85</xdr:row>
      <xdr:rowOff>158421</xdr:rowOff>
    </xdr:from>
    <xdr:to>
      <xdr:col>11</xdr:col>
      <xdr:colOff>28576</xdr:colOff>
      <xdr:row>108</xdr:row>
      <xdr:rowOff>153850</xdr:rowOff>
    </xdr:to>
    <xdr:graphicFrame macro="">
      <xdr:nvGraphicFramePr>
        <xdr:cNvPr id="5" name="Chart 1">
          <a:extLst>
            <a:ext uri="{FF2B5EF4-FFF2-40B4-BE49-F238E27FC236}">
              <a16:creationId xmlns:a16="http://schemas.microsoft.com/office/drawing/2014/main" id="{FAC8E1BB-2009-4C17-937E-586B348C7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124544</xdr:colOff>
      <xdr:row>86</xdr:row>
      <xdr:rowOff>15546</xdr:rowOff>
    </xdr:from>
    <xdr:to>
      <xdr:col>11</xdr:col>
      <xdr:colOff>28576</xdr:colOff>
      <xdr:row>108</xdr:row>
      <xdr:rowOff>172900</xdr:rowOff>
    </xdr:to>
    <xdr:graphicFrame macro="">
      <xdr:nvGraphicFramePr>
        <xdr:cNvPr id="2" name="Chart 1">
          <a:extLst>
            <a:ext uri="{FF2B5EF4-FFF2-40B4-BE49-F238E27FC236}">
              <a16:creationId xmlns:a16="http://schemas.microsoft.com/office/drawing/2014/main" id="{6D087677-9E8F-4FDC-8CF8-64858C6B1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DD45B8CA-133E-470D-B79D-B4C905114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35</xdr:row>
      <xdr:rowOff>0</xdr:rowOff>
    </xdr:from>
    <xdr:to>
      <xdr:col>1</xdr:col>
      <xdr:colOff>93696</xdr:colOff>
      <xdr:row>35</xdr:row>
      <xdr:rowOff>126171</xdr:rowOff>
    </xdr:to>
    <xdr:pic>
      <xdr:nvPicPr>
        <xdr:cNvPr id="5" name="Picture 4">
          <a:extLst>
            <a:ext uri="{FF2B5EF4-FFF2-40B4-BE49-F238E27FC236}">
              <a16:creationId xmlns:a16="http://schemas.microsoft.com/office/drawing/2014/main" id="{B6E48D4C-0871-4CD2-8539-919FF889DE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86500"/>
          <a:ext cx="712821" cy="126171"/>
        </a:xfrm>
        <a:prstGeom prst="rect">
          <a:avLst/>
        </a:prstGeom>
      </xdr:spPr>
    </xdr:pic>
    <xdr:clientData/>
  </xdr:twoCellAnchor>
  <xdr:twoCellAnchor editAs="oneCell">
    <xdr:from>
      <xdr:col>1</xdr:col>
      <xdr:colOff>1</xdr:colOff>
      <xdr:row>161</xdr:row>
      <xdr:rowOff>0</xdr:rowOff>
    </xdr:from>
    <xdr:to>
      <xdr:col>10</xdr:col>
      <xdr:colOff>695740</xdr:colOff>
      <xdr:row>161</xdr:row>
      <xdr:rowOff>123317</xdr:rowOff>
    </xdr:to>
    <xdr:pic>
      <xdr:nvPicPr>
        <xdr:cNvPr id="6" name="Picture 3">
          <a:extLst>
            <a:ext uri="{FF2B5EF4-FFF2-40B4-BE49-F238E27FC236}">
              <a16:creationId xmlns:a16="http://schemas.microsoft.com/office/drawing/2014/main" id="{264D5B8B-31B6-4627-B226-34635FE792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8066" y="30546261"/>
          <a:ext cx="7106478" cy="123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row r="2">
          <cell r="A2" t="str">
            <v>---</v>
          </cell>
          <cell r="D2" t="str">
            <v>---</v>
          </cell>
          <cell r="G2" t="str">
            <v>---</v>
          </cell>
          <cell r="J2" t="str">
            <v>Not Applicable</v>
          </cell>
          <cell r="BC2" t="str">
            <v>--------- Short List:</v>
          </cell>
        </row>
        <row r="3">
          <cell r="A3" t="str">
            <v>AGRIZERT Zertifizierungsgesellschaft mbH (AGZ)</v>
          </cell>
          <cell r="D3" t="str">
            <v>Yes</v>
          </cell>
          <cell r="G3" t="str">
            <v>Initial</v>
          </cell>
          <cell r="J3">
            <v>1</v>
          </cell>
          <cell r="BC3" t="str">
            <v>Canada</v>
          </cell>
        </row>
        <row r="4">
          <cell r="A4" t="str">
            <v>AMITA Institute of Environmental Certification Co., Ltd. (AIEC)</v>
          </cell>
          <cell r="D4" t="str">
            <v>No</v>
          </cell>
          <cell r="G4" t="str">
            <v>Re-Certification</v>
          </cell>
          <cell r="J4">
            <v>2</v>
          </cell>
          <cell r="BC4" t="str">
            <v>China</v>
          </cell>
        </row>
        <row r="5">
          <cell r="A5" t="str">
            <v>ARS PROBATA GmbH (ARS PROBATA)</v>
          </cell>
          <cell r="G5" t="str">
            <v>Surveillance</v>
          </cell>
          <cell r="J5">
            <v>3</v>
          </cell>
          <cell r="BC5" t="str">
            <v>Denmark</v>
          </cell>
        </row>
        <row r="6">
          <cell r="A6" t="str">
            <v>Bureau Veritas Certification (BVC)</v>
          </cell>
          <cell r="G6" t="str">
            <v>Other, please specify in C21</v>
          </cell>
          <cell r="J6">
            <v>4</v>
          </cell>
          <cell r="BC6" t="str">
            <v>France</v>
          </cell>
        </row>
        <row r="7">
          <cell r="A7" t="str">
            <v>Control Union Certifications B.V. (CU)</v>
          </cell>
          <cell r="J7">
            <v>5</v>
          </cell>
          <cell r="BC7" t="str">
            <v>Germany</v>
          </cell>
        </row>
        <row r="8">
          <cell r="A8" t="str">
            <v>Control Union Peru SAC (CUP)</v>
          </cell>
          <cell r="BC8" t="str">
            <v>Netherlands</v>
          </cell>
        </row>
        <row r="9">
          <cell r="A9" t="str">
            <v>Det Norske Veritas Certification AS (DNV)</v>
          </cell>
          <cell r="BC9" t="str">
            <v>Norway</v>
          </cell>
        </row>
        <row r="10">
          <cell r="A10" t="str">
            <v>Food Certification International (FCI)</v>
          </cell>
          <cell r="BC10" t="str">
            <v>Sweden</v>
          </cell>
        </row>
        <row r="11">
          <cell r="A11" t="str">
            <v>SAI Global (SAI)</v>
          </cell>
          <cell r="BC11" t="str">
            <v>United Kingdom</v>
          </cell>
        </row>
        <row r="12">
          <cell r="A12" t="str">
            <v>Institute for Marketecology (IMO)</v>
          </cell>
          <cell r="BC12" t="str">
            <v>United States</v>
          </cell>
        </row>
        <row r="13">
          <cell r="A13" t="str">
            <v>Intertek Danmark ApS (Intertek)</v>
          </cell>
          <cell r="BC13" t="str">
            <v>---------  Full List:</v>
          </cell>
        </row>
        <row r="14">
          <cell r="A14" t="str">
            <v>Intertek Fishery Certification Ltd (IFC)</v>
          </cell>
          <cell r="BC14" t="str">
            <v>Afghanistan</v>
          </cell>
        </row>
        <row r="15">
          <cell r="A15" t="str">
            <v>ISACert B.V. (ISACert)</v>
          </cell>
          <cell r="BC15" t="str">
            <v>Albania</v>
          </cell>
        </row>
        <row r="16">
          <cell r="A16" t="str">
            <v>Kiwa Sverige AB (KIWA)</v>
          </cell>
          <cell r="BC16" t="str">
            <v>Algeria</v>
          </cell>
        </row>
        <row r="17">
          <cell r="A17" t="str">
            <v>Lloyd’s Register Quality Assurance GmbH (LRQA)</v>
          </cell>
          <cell r="BC17" t="str">
            <v>American Samoa</v>
          </cell>
        </row>
        <row r="18">
          <cell r="A18" t="str">
            <v>MacAlister Elliott &amp; Partners Ltd. (MEP)</v>
          </cell>
          <cell r="BC18" t="str">
            <v>Andorra</v>
          </cell>
        </row>
        <row r="19">
          <cell r="A19" t="str">
            <v>MRAG Americas, Inc (MRAG)</v>
          </cell>
          <cell r="BC19" t="str">
            <v>Angola</v>
          </cell>
        </row>
        <row r="20">
          <cell r="A20" t="str">
            <v>Organización Internacional Agropecuaria (OIA)</v>
          </cell>
          <cell r="BC20" t="str">
            <v>Anguilla</v>
          </cell>
        </row>
        <row r="21">
          <cell r="A21" t="str">
            <v>q.inspecta GmbH (q.inspecta)</v>
          </cell>
          <cell r="BC21" t="str">
            <v>Antarctica</v>
          </cell>
        </row>
        <row r="22">
          <cell r="A22" t="str">
            <v>SCS Global Services (SCS)</v>
          </cell>
          <cell r="BC22" t="str">
            <v>Antigua And Barbuda</v>
          </cell>
        </row>
        <row r="23">
          <cell r="A23" t="str">
            <v>SGS Nederland BV (SGS)</v>
          </cell>
          <cell r="BC23" t="str">
            <v>Argentina</v>
          </cell>
        </row>
        <row r="24">
          <cell r="A24" t="str">
            <v>TÜV Nord Cert GmbH (TN Cert)</v>
          </cell>
          <cell r="BC24" t="str">
            <v>Armenia</v>
          </cell>
        </row>
        <row r="25">
          <cell r="A25" t="str">
            <v>Vottunarstofan Tún EHF (V Tun)</v>
          </cell>
          <cell r="BC25" t="str">
            <v>Aruba</v>
          </cell>
        </row>
        <row r="26">
          <cell r="A26" t="str">
            <v xml:space="preserve">RINA Services S.p.A. </v>
          </cell>
          <cell r="BC26" t="str">
            <v>Australia</v>
          </cell>
        </row>
        <row r="27">
          <cell r="A27" t="str">
            <v>Marine Ecological Surveys Ltd (MESL)</v>
          </cell>
          <cell r="BC27" t="str">
            <v>Austria</v>
          </cell>
        </row>
        <row r="28">
          <cell r="A28" t="str">
            <v>Vinacert (VINA)</v>
          </cell>
          <cell r="BC28" t="str">
            <v>Azerbaijan</v>
          </cell>
        </row>
        <row r="29">
          <cell r="BC29" t="str">
            <v>Bahamas</v>
          </cell>
        </row>
        <row r="30">
          <cell r="BC30" t="str">
            <v>Bahrain</v>
          </cell>
        </row>
        <row r="31">
          <cell r="BC31" t="str">
            <v>Bangladesh</v>
          </cell>
        </row>
        <row r="32">
          <cell r="BC32" t="str">
            <v>Barbados</v>
          </cell>
        </row>
        <row r="33">
          <cell r="BC33" t="str">
            <v>Belarus</v>
          </cell>
        </row>
        <row r="34">
          <cell r="BC34" t="str">
            <v>Belgium</v>
          </cell>
        </row>
        <row r="35">
          <cell r="BC35" t="str">
            <v>Belize</v>
          </cell>
        </row>
        <row r="36">
          <cell r="BC36" t="str">
            <v>Benin</v>
          </cell>
        </row>
        <row r="37">
          <cell r="BC37" t="str">
            <v>Bermuda</v>
          </cell>
        </row>
        <row r="38">
          <cell r="BC38" t="str">
            <v>Bhutan</v>
          </cell>
        </row>
        <row r="39">
          <cell r="BC39" t="str">
            <v>Bolivia</v>
          </cell>
        </row>
        <row r="40">
          <cell r="BC40" t="str">
            <v>Bosnia And Herzegowina</v>
          </cell>
        </row>
        <row r="41">
          <cell r="BC41" t="str">
            <v>Botswana</v>
          </cell>
        </row>
        <row r="42">
          <cell r="BC42" t="str">
            <v>Bouvet Island</v>
          </cell>
        </row>
        <row r="43">
          <cell r="BC43" t="str">
            <v>Brazil</v>
          </cell>
        </row>
        <row r="44">
          <cell r="BC44" t="str">
            <v>British Indian Ocean Territory</v>
          </cell>
        </row>
        <row r="45">
          <cell r="BC45" t="str">
            <v>Brunei Darussalam</v>
          </cell>
        </row>
        <row r="46">
          <cell r="BC46" t="str">
            <v>Bulgaria</v>
          </cell>
        </row>
        <row r="47">
          <cell r="BC47" t="str">
            <v>Burkina Faso</v>
          </cell>
        </row>
        <row r="48">
          <cell r="BC48" t="str">
            <v>Burundi</v>
          </cell>
        </row>
        <row r="49">
          <cell r="BC49" t="str">
            <v>Cambodia</v>
          </cell>
        </row>
        <row r="50">
          <cell r="BC50" t="str">
            <v>Cameroon</v>
          </cell>
        </row>
        <row r="51">
          <cell r="BC51" t="str">
            <v>Canada</v>
          </cell>
        </row>
        <row r="52">
          <cell r="BC52" t="str">
            <v>Cape Verde</v>
          </cell>
        </row>
        <row r="53">
          <cell r="BC53" t="str">
            <v>Cayman Islands</v>
          </cell>
        </row>
        <row r="54">
          <cell r="BC54" t="str">
            <v>Central African Republic</v>
          </cell>
        </row>
        <row r="55">
          <cell r="BC55" t="str">
            <v>Chad</v>
          </cell>
        </row>
        <row r="56">
          <cell r="BC56" t="str">
            <v>Chile</v>
          </cell>
        </row>
        <row r="57">
          <cell r="BC57" t="str">
            <v>China</v>
          </cell>
        </row>
        <row r="58">
          <cell r="BC58" t="str">
            <v>Christmas Island</v>
          </cell>
        </row>
        <row r="59">
          <cell r="BC59" t="str">
            <v>Cocos (Keeling) Islands</v>
          </cell>
        </row>
        <row r="60">
          <cell r="BC60" t="str">
            <v>Colombia</v>
          </cell>
        </row>
        <row r="61">
          <cell r="BC61" t="str">
            <v>Comoros</v>
          </cell>
        </row>
        <row r="62">
          <cell r="BC62" t="str">
            <v>Congo</v>
          </cell>
        </row>
        <row r="63">
          <cell r="BC63" t="str">
            <v>Cook Islands</v>
          </cell>
        </row>
        <row r="64">
          <cell r="BC64" t="str">
            <v>Costa Rica</v>
          </cell>
        </row>
        <row r="65">
          <cell r="BC65" t="str">
            <v>Cote D'ivoire (Invery Coast)</v>
          </cell>
        </row>
        <row r="66">
          <cell r="BC66" t="str">
            <v>Croatia (Local name: Hrvatska)</v>
          </cell>
        </row>
        <row r="67">
          <cell r="BC67" t="str">
            <v>Cuba</v>
          </cell>
        </row>
        <row r="68">
          <cell r="BC68" t="str">
            <v>Cyprus</v>
          </cell>
        </row>
        <row r="69">
          <cell r="BC69" t="str">
            <v>Czech Republic</v>
          </cell>
        </row>
        <row r="70">
          <cell r="BC70" t="str">
            <v>Denmark</v>
          </cell>
        </row>
        <row r="71">
          <cell r="BC71" t="str">
            <v>Djibouti</v>
          </cell>
        </row>
        <row r="72">
          <cell r="BC72" t="str">
            <v>Dominica</v>
          </cell>
        </row>
        <row r="73">
          <cell r="BC73" t="str">
            <v>Dominican Republic</v>
          </cell>
        </row>
        <row r="74">
          <cell r="BC74" t="str">
            <v>East Timor</v>
          </cell>
        </row>
        <row r="75">
          <cell r="BC75" t="str">
            <v>Ecuador</v>
          </cell>
        </row>
        <row r="76">
          <cell r="BC76" t="str">
            <v>Egypt</v>
          </cell>
        </row>
        <row r="77">
          <cell r="BC77" t="str">
            <v>El Salvador</v>
          </cell>
        </row>
        <row r="78">
          <cell r="BC78" t="str">
            <v>Equatorial Guinea</v>
          </cell>
        </row>
        <row r="79">
          <cell r="BC79" t="str">
            <v>Eritrea</v>
          </cell>
        </row>
        <row r="80">
          <cell r="BC80" t="str">
            <v>Estonia</v>
          </cell>
        </row>
        <row r="81">
          <cell r="BC81" t="str">
            <v>Ethiopia</v>
          </cell>
        </row>
        <row r="82">
          <cell r="BC82" t="str">
            <v>Falkland Islands</v>
          </cell>
        </row>
        <row r="83">
          <cell r="BC83" t="str">
            <v>Faroe Islands</v>
          </cell>
        </row>
        <row r="84">
          <cell r="BC84" t="str">
            <v>Fiji</v>
          </cell>
        </row>
        <row r="85">
          <cell r="BC85" t="str">
            <v>Finland</v>
          </cell>
        </row>
        <row r="86">
          <cell r="BC86" t="str">
            <v>France</v>
          </cell>
        </row>
        <row r="87">
          <cell r="BC87" t="str">
            <v>France, Metropolitan</v>
          </cell>
        </row>
        <row r="88">
          <cell r="BC88" t="str">
            <v>French Guiana</v>
          </cell>
        </row>
        <row r="89">
          <cell r="BC89" t="str">
            <v>French Polynesia</v>
          </cell>
        </row>
        <row r="90">
          <cell r="BC90" t="str">
            <v>French Southern Territories</v>
          </cell>
        </row>
        <row r="91">
          <cell r="BC91" t="str">
            <v>Gabon</v>
          </cell>
        </row>
        <row r="92">
          <cell r="BC92" t="str">
            <v>Gambia</v>
          </cell>
        </row>
        <row r="93">
          <cell r="BC93" t="str">
            <v>Georgia</v>
          </cell>
        </row>
        <row r="94">
          <cell r="BC94" t="str">
            <v>Germany</v>
          </cell>
        </row>
        <row r="95">
          <cell r="BC95" t="str">
            <v>Ghana</v>
          </cell>
        </row>
        <row r="96">
          <cell r="BC96" t="str">
            <v>Gibraltar</v>
          </cell>
        </row>
        <row r="97">
          <cell r="BC97" t="str">
            <v>Greece</v>
          </cell>
        </row>
        <row r="98">
          <cell r="BC98" t="str">
            <v>Greenland</v>
          </cell>
        </row>
        <row r="99">
          <cell r="BC99" t="str">
            <v>Grenada</v>
          </cell>
        </row>
        <row r="100">
          <cell r="BC100" t="str">
            <v>Guadeloupe</v>
          </cell>
        </row>
        <row r="101">
          <cell r="BC101" t="str">
            <v>Guam</v>
          </cell>
        </row>
        <row r="102">
          <cell r="BC102" t="str">
            <v>Guatemala</v>
          </cell>
        </row>
        <row r="103">
          <cell r="BC103" t="str">
            <v>Guinea</v>
          </cell>
        </row>
        <row r="104">
          <cell r="BC104" t="str">
            <v>Guinea-bissau</v>
          </cell>
        </row>
        <row r="105">
          <cell r="BC105" t="str">
            <v>Guyana</v>
          </cell>
        </row>
        <row r="106">
          <cell r="BC106" t="str">
            <v>Haiti</v>
          </cell>
        </row>
        <row r="107">
          <cell r="BC107" t="str">
            <v>Heard And Mc Donald Islands</v>
          </cell>
        </row>
        <row r="108">
          <cell r="BC108" t="str">
            <v>Honduras</v>
          </cell>
        </row>
        <row r="109">
          <cell r="BC109" t="str">
            <v>Hong Kong</v>
          </cell>
        </row>
        <row r="110">
          <cell r="BC110" t="str">
            <v>Hungary</v>
          </cell>
        </row>
        <row r="111">
          <cell r="BC111" t="str">
            <v>Iceland</v>
          </cell>
        </row>
        <row r="112">
          <cell r="BC112" t="str">
            <v>India</v>
          </cell>
        </row>
        <row r="113">
          <cell r="BC113" t="str">
            <v>Indonesia</v>
          </cell>
        </row>
        <row r="114">
          <cell r="BC114" t="str">
            <v>Iran (Islamic Republic Of)</v>
          </cell>
        </row>
        <row r="115">
          <cell r="BC115" t="str">
            <v>Iraq</v>
          </cell>
        </row>
        <row r="116">
          <cell r="BC116" t="str">
            <v>Ireland</v>
          </cell>
        </row>
        <row r="117">
          <cell r="BC117" t="str">
            <v>Israel</v>
          </cell>
        </row>
        <row r="118">
          <cell r="BC118" t="str">
            <v>Italy</v>
          </cell>
        </row>
        <row r="119">
          <cell r="BC119" t="str">
            <v>Jamaica</v>
          </cell>
        </row>
        <row r="120">
          <cell r="BC120" t="str">
            <v>Japan</v>
          </cell>
        </row>
        <row r="121">
          <cell r="BC121" t="str">
            <v>Jordan</v>
          </cell>
        </row>
        <row r="122">
          <cell r="BC122" t="str">
            <v>Kazakhstan</v>
          </cell>
        </row>
        <row r="123">
          <cell r="BC123" t="str">
            <v>Kenya</v>
          </cell>
        </row>
        <row r="124">
          <cell r="BC124" t="str">
            <v>Kiribati</v>
          </cell>
        </row>
        <row r="125">
          <cell r="BC125" t="str">
            <v>Korea, Democratic People's Republic Of</v>
          </cell>
        </row>
        <row r="126">
          <cell r="BC126" t="str">
            <v>Korea, Republic Of</v>
          </cell>
        </row>
        <row r="127">
          <cell r="BC127" t="str">
            <v>Kuwait</v>
          </cell>
        </row>
        <row r="128">
          <cell r="BC128" t="str">
            <v>Kyrgyzstan</v>
          </cell>
        </row>
        <row r="129">
          <cell r="BC129" t="str">
            <v>Lao People's Democratic Republic</v>
          </cell>
        </row>
        <row r="130">
          <cell r="BC130" t="str">
            <v>Latvia</v>
          </cell>
        </row>
        <row r="131">
          <cell r="BC131" t="str">
            <v>Lebanon</v>
          </cell>
        </row>
        <row r="132">
          <cell r="BC132" t="str">
            <v>Lesotho</v>
          </cell>
        </row>
        <row r="133">
          <cell r="BC133" t="str">
            <v>Liberia</v>
          </cell>
        </row>
        <row r="134">
          <cell r="BC134" t="str">
            <v>Libyan Arab Jamahiriya</v>
          </cell>
        </row>
        <row r="135">
          <cell r="BC135" t="str">
            <v>Liechtenstein</v>
          </cell>
        </row>
        <row r="136">
          <cell r="BC136" t="str">
            <v>Lithuania</v>
          </cell>
        </row>
        <row r="137">
          <cell r="BC137" t="str">
            <v>Luxembourg</v>
          </cell>
        </row>
        <row r="138">
          <cell r="BC138" t="str">
            <v>Macau</v>
          </cell>
        </row>
        <row r="139">
          <cell r="BC139" t="str">
            <v>Macedonia, The Former Yugoslav Republic Of</v>
          </cell>
        </row>
        <row r="140">
          <cell r="BC140" t="str">
            <v>Madagascar</v>
          </cell>
        </row>
        <row r="141">
          <cell r="BC141" t="str">
            <v>Malawi</v>
          </cell>
        </row>
        <row r="142">
          <cell r="BC142" t="str">
            <v>Malaysia</v>
          </cell>
        </row>
        <row r="143">
          <cell r="BC143" t="str">
            <v>Maldives</v>
          </cell>
        </row>
        <row r="144">
          <cell r="BC144" t="str">
            <v>Mali</v>
          </cell>
        </row>
        <row r="145">
          <cell r="BC145" t="str">
            <v>Malta</v>
          </cell>
        </row>
        <row r="146">
          <cell r="BC146" t="str">
            <v>Marshall Islands</v>
          </cell>
        </row>
        <row r="147">
          <cell r="BC147" t="str">
            <v>Martinique</v>
          </cell>
        </row>
        <row r="148">
          <cell r="BC148" t="str">
            <v>Mauritania</v>
          </cell>
        </row>
        <row r="149">
          <cell r="BC149" t="str">
            <v>Mauritius</v>
          </cell>
        </row>
        <row r="150">
          <cell r="BC150" t="str">
            <v>Mayotte</v>
          </cell>
        </row>
        <row r="151">
          <cell r="BC151" t="str">
            <v>Mexico</v>
          </cell>
        </row>
        <row r="152">
          <cell r="BC152" t="str">
            <v>Micronesia, Federated States Of</v>
          </cell>
        </row>
        <row r="153">
          <cell r="BC153" t="str">
            <v>Moldova, Republic Of</v>
          </cell>
        </row>
        <row r="154">
          <cell r="BC154" t="str">
            <v>Monaco</v>
          </cell>
        </row>
        <row r="155">
          <cell r="BC155" t="str">
            <v>Mongolia</v>
          </cell>
        </row>
        <row r="156">
          <cell r="BC156" t="str">
            <v>Montenegro</v>
          </cell>
        </row>
        <row r="157">
          <cell r="BC157" t="str">
            <v>Montserrat</v>
          </cell>
        </row>
        <row r="158">
          <cell r="BC158" t="str">
            <v>Morocco</v>
          </cell>
        </row>
        <row r="159">
          <cell r="BC159" t="str">
            <v>Mozambique</v>
          </cell>
        </row>
        <row r="160">
          <cell r="BC160" t="str">
            <v>Myanmar (Burma)</v>
          </cell>
        </row>
        <row r="161">
          <cell r="BC161" t="str">
            <v>Namibia</v>
          </cell>
        </row>
        <row r="162">
          <cell r="BC162" t="str">
            <v>Nauru</v>
          </cell>
        </row>
        <row r="163">
          <cell r="BC163" t="str">
            <v>Nepal</v>
          </cell>
        </row>
        <row r="164">
          <cell r="BC164" t="str">
            <v>Netherlands</v>
          </cell>
        </row>
        <row r="165">
          <cell r="BC165" t="str">
            <v>Netherlands Antilles</v>
          </cell>
        </row>
        <row r="166">
          <cell r="BC166" t="str">
            <v>New Caledonia</v>
          </cell>
        </row>
        <row r="167">
          <cell r="BC167" t="str">
            <v>New Zealand</v>
          </cell>
        </row>
        <row r="168">
          <cell r="BC168" t="str">
            <v>Nicaragua</v>
          </cell>
        </row>
        <row r="169">
          <cell r="BC169" t="str">
            <v>Niger</v>
          </cell>
        </row>
        <row r="170">
          <cell r="BC170" t="str">
            <v>Nigeria</v>
          </cell>
        </row>
        <row r="171">
          <cell r="BC171" t="str">
            <v>Niue</v>
          </cell>
        </row>
        <row r="172">
          <cell r="BC172" t="str">
            <v>Norfolk Island</v>
          </cell>
        </row>
        <row r="173">
          <cell r="BC173" t="str">
            <v>Northern Mariana Islands</v>
          </cell>
        </row>
        <row r="174">
          <cell r="BC174" t="str">
            <v>Norway</v>
          </cell>
        </row>
        <row r="175">
          <cell r="BC175" t="str">
            <v>Oman</v>
          </cell>
        </row>
        <row r="176">
          <cell r="BC176" t="str">
            <v>Pakistan</v>
          </cell>
        </row>
        <row r="177">
          <cell r="BC177" t="str">
            <v>Palau</v>
          </cell>
        </row>
        <row r="178">
          <cell r="BC178" t="str">
            <v>Panama</v>
          </cell>
        </row>
        <row r="179">
          <cell r="BC179" t="str">
            <v>Papua New Guinea</v>
          </cell>
        </row>
        <row r="180">
          <cell r="BC180" t="str">
            <v>Paraguay</v>
          </cell>
        </row>
        <row r="181">
          <cell r="BC181" t="str">
            <v>Peru</v>
          </cell>
        </row>
        <row r="182">
          <cell r="BC182" t="str">
            <v>Philippines</v>
          </cell>
        </row>
        <row r="183">
          <cell r="BC183" t="str">
            <v>Pitcairn</v>
          </cell>
        </row>
        <row r="184">
          <cell r="BC184" t="str">
            <v>Poland</v>
          </cell>
        </row>
        <row r="185">
          <cell r="BC185" t="str">
            <v>Portugal</v>
          </cell>
        </row>
        <row r="186">
          <cell r="BC186" t="str">
            <v>Puerto Rico</v>
          </cell>
        </row>
        <row r="187">
          <cell r="BC187" t="str">
            <v>Qatar</v>
          </cell>
        </row>
        <row r="188">
          <cell r="BC188" t="str">
            <v>Reunion</v>
          </cell>
        </row>
        <row r="189">
          <cell r="BC189" t="str">
            <v>Romania</v>
          </cell>
        </row>
        <row r="190">
          <cell r="BC190" t="str">
            <v>Russian Federation</v>
          </cell>
        </row>
        <row r="191">
          <cell r="BC191" t="str">
            <v>Rwanda</v>
          </cell>
        </row>
        <row r="192">
          <cell r="BC192" t="str">
            <v>Saint Kitts And Nevis</v>
          </cell>
        </row>
        <row r="193">
          <cell r="BC193" t="str">
            <v>Saint Lucia</v>
          </cell>
        </row>
        <row r="194">
          <cell r="BC194" t="str">
            <v>Saint Vincent And The Grenadines</v>
          </cell>
        </row>
        <row r="195">
          <cell r="BC195" t="str">
            <v>Samoa</v>
          </cell>
        </row>
        <row r="196">
          <cell r="BC196" t="str">
            <v>San Marino</v>
          </cell>
        </row>
        <row r="197">
          <cell r="BC197" t="str">
            <v>Sao Tome And Principe</v>
          </cell>
        </row>
        <row r="198">
          <cell r="BC198" t="str">
            <v>Saudi Arabia</v>
          </cell>
        </row>
        <row r="199">
          <cell r="BC199" t="str">
            <v>Senegal</v>
          </cell>
        </row>
        <row r="200">
          <cell r="BC200" t="str">
            <v>Serbia</v>
          </cell>
        </row>
        <row r="201">
          <cell r="BC201" t="str">
            <v>Seychelles</v>
          </cell>
        </row>
        <row r="202">
          <cell r="BC202" t="str">
            <v>Sierra Leone</v>
          </cell>
        </row>
        <row r="203">
          <cell r="BC203" t="str">
            <v>Singapore</v>
          </cell>
        </row>
        <row r="204">
          <cell r="BC204" t="str">
            <v>Slovakia (Slovak Republic)</v>
          </cell>
        </row>
        <row r="205">
          <cell r="BC205" t="str">
            <v>Slovenia</v>
          </cell>
        </row>
        <row r="206">
          <cell r="BC206" t="str">
            <v>Solomon Islands</v>
          </cell>
        </row>
        <row r="207">
          <cell r="BC207" t="str">
            <v>Somalia</v>
          </cell>
        </row>
        <row r="208">
          <cell r="BC208" t="str">
            <v>South Africa</v>
          </cell>
        </row>
        <row r="209">
          <cell r="BC209" t="str">
            <v>South Georgia And The South Sandwich Islands</v>
          </cell>
        </row>
        <row r="210">
          <cell r="BC210" t="str">
            <v>Spain</v>
          </cell>
        </row>
        <row r="211">
          <cell r="BC211" t="str">
            <v>Sri Lanka</v>
          </cell>
        </row>
        <row r="212">
          <cell r="BC212" t="str">
            <v>St. Helena</v>
          </cell>
        </row>
        <row r="213">
          <cell r="BC213" t="str">
            <v>St. Pierre And Miquelon</v>
          </cell>
        </row>
        <row r="214">
          <cell r="BC214" t="str">
            <v>Sudan</v>
          </cell>
        </row>
        <row r="215">
          <cell r="BC215" t="str">
            <v>Suriname</v>
          </cell>
        </row>
        <row r="216">
          <cell r="BC216" t="str">
            <v>Svalbard And Jan Mayen Islands</v>
          </cell>
        </row>
        <row r="217">
          <cell r="BC217" t="str">
            <v>Swaziland</v>
          </cell>
        </row>
        <row r="218">
          <cell r="BC218" t="str">
            <v>Sweden</v>
          </cell>
        </row>
        <row r="219">
          <cell r="BC219" t="str">
            <v>Switzerland</v>
          </cell>
        </row>
        <row r="220">
          <cell r="BC220" t="str">
            <v>Syrian Arab Republic</v>
          </cell>
        </row>
        <row r="221">
          <cell r="BC221" t="str">
            <v>Taiwan</v>
          </cell>
        </row>
        <row r="222">
          <cell r="BC222" t="str">
            <v>Tajikistan</v>
          </cell>
        </row>
        <row r="223">
          <cell r="BC223" t="str">
            <v>Tanzania, United Republic Of</v>
          </cell>
        </row>
        <row r="224">
          <cell r="BC224" t="str">
            <v>Thailand</v>
          </cell>
        </row>
        <row r="225">
          <cell r="BC225" t="str">
            <v>Togo</v>
          </cell>
        </row>
        <row r="226">
          <cell r="BC226" t="str">
            <v>Tokelau</v>
          </cell>
        </row>
        <row r="227">
          <cell r="BC227" t="str">
            <v>Tonga</v>
          </cell>
        </row>
        <row r="228">
          <cell r="BC228" t="str">
            <v>Trinidad And Tobago</v>
          </cell>
        </row>
        <row r="229">
          <cell r="BC229" t="str">
            <v>Tunisia</v>
          </cell>
        </row>
        <row r="230">
          <cell r="BC230" t="str">
            <v>Turkey</v>
          </cell>
        </row>
        <row r="231">
          <cell r="BC231" t="str">
            <v>Turkmenistan</v>
          </cell>
        </row>
        <row r="232">
          <cell r="BC232" t="str">
            <v>Turks And Caicos Islands</v>
          </cell>
        </row>
        <row r="233">
          <cell r="BC233" t="str">
            <v>Tuvalu</v>
          </cell>
        </row>
        <row r="234">
          <cell r="BC234" t="str">
            <v>Uganda</v>
          </cell>
        </row>
        <row r="235">
          <cell r="BC235" t="str">
            <v>Ukraine</v>
          </cell>
        </row>
        <row r="236">
          <cell r="BC236" t="str">
            <v>United Arab Emirates</v>
          </cell>
        </row>
        <row r="237">
          <cell r="BC237" t="str">
            <v>United Kingdom</v>
          </cell>
        </row>
        <row r="238">
          <cell r="BC238" t="str">
            <v>United States</v>
          </cell>
        </row>
        <row r="239">
          <cell r="BC239" t="str">
            <v>United States Minor Outlying Islands</v>
          </cell>
        </row>
        <row r="240">
          <cell r="BC240" t="str">
            <v>Uruguay</v>
          </cell>
        </row>
        <row r="241">
          <cell r="BC241" t="str">
            <v>Uzbekistan</v>
          </cell>
        </row>
        <row r="242">
          <cell r="BC242" t="str">
            <v>Vanuatu</v>
          </cell>
        </row>
        <row r="243">
          <cell r="BC243" t="str">
            <v>Vatican City State (Holy See)</v>
          </cell>
        </row>
        <row r="244">
          <cell r="BC244" t="str">
            <v>Venezuela</v>
          </cell>
        </row>
        <row r="245">
          <cell r="BC245" t="str">
            <v>Vietnam</v>
          </cell>
        </row>
        <row r="246">
          <cell r="BC246" t="str">
            <v>Virgin Islands (British)</v>
          </cell>
        </row>
        <row r="247">
          <cell r="BC247" t="str">
            <v>Virgin Islands (U.s.)</v>
          </cell>
        </row>
        <row r="248">
          <cell r="BC248" t="str">
            <v>Wallis And Futuna Islands</v>
          </cell>
        </row>
        <row r="249">
          <cell r="BC249" t="str">
            <v>Western Sahara</v>
          </cell>
        </row>
        <row r="250">
          <cell r="BC250" t="str">
            <v>Yemen</v>
          </cell>
        </row>
        <row r="251">
          <cell r="BC251" t="str">
            <v>Yugoslavia</v>
          </cell>
        </row>
        <row r="252">
          <cell r="BC252" t="str">
            <v>Zaire</v>
          </cell>
        </row>
        <row r="253">
          <cell r="BC253" t="str">
            <v>Zambia</v>
          </cell>
        </row>
        <row r="254">
          <cell r="BC254"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 val="_MSC_CoC_Group_Checklist_v2_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v>
          </cell>
          <cell r="D2" t="str">
            <v>---</v>
          </cell>
        </row>
        <row r="3">
          <cell r="D3" t="str">
            <v>Yes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I29">
            <v>2</v>
          </cell>
        </row>
      </sheetData>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167" dataDxfId="166">
  <autoFilter ref="BE2:BF6" xr:uid="{00000000-0009-0000-0100-000001000000}"/>
  <tableColumns count="2">
    <tableColumn id="1" xr3:uid="{CDBEFD16-C33D-44B9-941D-BBDB84CBE0A1}" name="Option" dataDxfId="165"/>
    <tableColumn id="2" xr3:uid="{EE32672F-4EBE-4031-9FF1-D465EE94FED2}" name="Score" dataDxfId="16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061BB2-D698-4968-8A6C-3136FB9BCF2B}" name="List167810" displayName="List167810" ref="BE2:BF6" totalsRowShown="0" headerRowDxfId="163" dataDxfId="162">
  <autoFilter ref="BE2:BF6" xr:uid="{00000000-0009-0000-0100-000001000000}"/>
  <tableColumns count="2">
    <tableColumn id="1" xr3:uid="{75C18AFB-7AA3-4D05-9265-E6E5D4858B1C}" name="Option" dataDxfId="161"/>
    <tableColumn id="2" xr3:uid="{BCF2EABD-A8A4-4DC6-A73E-D57684BF245A}" name="Score" dataDxfId="1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EF5CB21-CFD6-4087-A814-ED771BB04D09}" name="List16781011" displayName="List16781011" ref="BE2:BF6" totalsRowShown="0" headerRowDxfId="159" dataDxfId="158">
  <autoFilter ref="BE2:BF6" xr:uid="{00000000-0009-0000-0100-000001000000}"/>
  <tableColumns count="2">
    <tableColumn id="1" xr3:uid="{722CE4AD-4B22-46FE-9A3F-CE75B30AED70}" name="Option" dataDxfId="157"/>
    <tableColumn id="2" xr3:uid="{E93F57DC-D569-4926-867C-E660B9A7A1E0}" name="Score" dataDxfId="1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1A54856-D3CF-48AC-8B0F-FB59BED18554}" name="List1678101112" displayName="List1678101112" ref="BE2:BF6" totalsRowShown="0" headerRowDxfId="155" dataDxfId="154">
  <autoFilter ref="BE2:BF6" xr:uid="{00000000-0009-0000-0100-000001000000}"/>
  <tableColumns count="2">
    <tableColumn id="1" xr3:uid="{0CF7CF5E-A482-4FB0-9D43-A59D0BBDBFF0}" name="Option" dataDxfId="153"/>
    <tableColumn id="2" xr3:uid="{7939147C-BFB7-4971-B60D-86AA073D8CCF}" name="Score" dataDxfId="1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284DCB4-0E20-45C6-B7B3-04CCE98FCCAC}" name="List167810111213" displayName="List167810111213" ref="BE2:BF6" totalsRowShown="0" headerRowDxfId="151" dataDxfId="150">
  <autoFilter ref="BE2:BF6" xr:uid="{00000000-0009-0000-0100-000001000000}"/>
  <tableColumns count="2">
    <tableColumn id="1" xr3:uid="{A76901E5-2243-498E-AEB1-4A39D4A50878}" name="Option" dataDxfId="149"/>
    <tableColumn id="2" xr3:uid="{79D2FBE4-21D7-4048-8DC6-21E5C438A6D5}" name="Score" dataDxfId="14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57A7BA2-8EE1-472A-83DE-E90302076DC9}" name="List16781011121314" displayName="List16781011121314" ref="BE2:BF6" totalsRowShown="0" headerRowDxfId="147" dataDxfId="146">
  <autoFilter ref="BE2:BF6" xr:uid="{00000000-0009-0000-0100-000001000000}"/>
  <tableColumns count="2">
    <tableColumn id="1" xr3:uid="{1450A6A7-F153-4565-BEC0-30D5EBFE6D06}" name="Option" dataDxfId="145"/>
    <tableColumn id="2" xr3:uid="{A3BE1FC0-132A-4445-9397-81FD8902FA99}" name="Score" dataDxfId="14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640889-8C6C-4A2B-9911-7DDFDA18D192}" name="List1678345679" displayName="List1678345679" ref="BE2:BF6" totalsRowShown="0" headerRowDxfId="143" dataDxfId="142">
  <autoFilter ref="BE2:BF6" xr:uid="{00000000-0009-0000-0100-000001000000}"/>
  <tableColumns count="2">
    <tableColumn id="1" xr3:uid="{F5516320-ACA1-4083-826C-A6769B080B77}" name="Option" dataDxfId="141"/>
    <tableColumn id="2" xr3:uid="{DC8000BE-11DE-4874-96F9-264EBF1F6A60}" name="Score" dataDxfId="14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2"/>
  <sheetViews>
    <sheetView showGridLines="0" tabSelected="1" zoomScale="115" zoomScaleNormal="115" zoomScaleSheetLayoutView="55" zoomScalePageLayoutView="55" workbookViewId="0">
      <selection activeCell="B2" sqref="B2:J3"/>
    </sheetView>
  </sheetViews>
  <sheetFormatPr defaultColWidth="0" defaultRowHeight="0" customHeight="1" zeroHeight="1" x14ac:dyDescent="0.2"/>
  <cols>
    <col min="1" max="1" width="2.77734375" style="7" customWidth="1"/>
    <col min="2" max="2" width="13.44140625" style="7" customWidth="1"/>
    <col min="3" max="3" width="17.5546875" style="7" customWidth="1"/>
    <col min="4" max="4" width="10.21875" style="7" customWidth="1"/>
    <col min="5" max="10" width="8.77734375" style="7" customWidth="1"/>
    <col min="11" max="11" width="4.77734375" style="7" customWidth="1"/>
    <col min="12" max="12" width="18.77734375" style="7" customWidth="1"/>
    <col min="13" max="13" width="19" style="7" customWidth="1"/>
    <col min="14" max="14" width="20.5546875" style="7" customWidth="1"/>
    <col min="15" max="15" width="4.77734375" style="10" customWidth="1"/>
    <col min="16" max="16" width="1.77734375" style="7" hidden="1" customWidth="1"/>
    <col min="17" max="17" width="1.5546875" style="7" hidden="1" customWidth="1"/>
    <col min="18" max="18" width="3.21875" style="7" hidden="1" customWidth="1"/>
    <col min="19" max="16376" width="8.77734375" style="7" hidden="1"/>
    <col min="16377" max="16384" width="13.77734375" style="7" hidden="1"/>
  </cols>
  <sheetData>
    <row r="1" spans="2:15" ht="15" customHeight="1" x14ac:dyDescent="0.2">
      <c r="O1" s="7"/>
    </row>
    <row r="2" spans="2:15" ht="15" customHeight="1" thickBot="1" x14ac:dyDescent="0.25">
      <c r="B2" s="219" t="s">
        <v>257</v>
      </c>
      <c r="C2" s="220"/>
      <c r="D2" s="220"/>
      <c r="E2" s="220"/>
      <c r="F2" s="220"/>
      <c r="G2" s="220"/>
      <c r="H2" s="220"/>
      <c r="I2" s="220"/>
      <c r="J2" s="221"/>
      <c r="K2" s="8"/>
      <c r="L2" s="9"/>
      <c r="M2" s="9"/>
      <c r="N2" s="9"/>
    </row>
    <row r="3" spans="2:15" ht="15" customHeight="1" x14ac:dyDescent="0.2">
      <c r="B3" s="222"/>
      <c r="C3" s="223"/>
      <c r="D3" s="223"/>
      <c r="E3" s="223"/>
      <c r="F3" s="223"/>
      <c r="G3" s="223"/>
      <c r="H3" s="223"/>
      <c r="I3" s="223"/>
      <c r="J3" s="224"/>
      <c r="K3" s="8"/>
      <c r="L3" s="210" t="s">
        <v>0</v>
      </c>
      <c r="M3" s="211"/>
      <c r="N3" s="11"/>
    </row>
    <row r="4" spans="2:15" ht="15" customHeight="1" x14ac:dyDescent="0.2">
      <c r="B4" s="225" t="s">
        <v>276</v>
      </c>
      <c r="C4" s="226"/>
      <c r="D4" s="226"/>
      <c r="E4" s="226"/>
      <c r="F4" s="226"/>
      <c r="G4" s="226"/>
      <c r="H4" s="226"/>
      <c r="I4" s="226"/>
      <c r="J4" s="227"/>
      <c r="K4" s="12"/>
      <c r="L4" s="212" t="s">
        <v>258</v>
      </c>
      <c r="M4" s="213"/>
      <c r="N4" s="13"/>
    </row>
    <row r="5" spans="2:15" ht="18" customHeight="1" x14ac:dyDescent="0.2">
      <c r="B5" s="228"/>
      <c r="C5" s="229"/>
      <c r="D5" s="229"/>
      <c r="E5" s="229"/>
      <c r="F5" s="229"/>
      <c r="G5" s="229"/>
      <c r="H5" s="229"/>
      <c r="I5" s="229"/>
      <c r="J5" s="230"/>
      <c r="K5" s="12"/>
      <c r="L5" s="212" t="s">
        <v>1</v>
      </c>
      <c r="M5" s="213"/>
      <c r="N5" s="13"/>
    </row>
    <row r="6" spans="2:15" ht="18" customHeight="1" x14ac:dyDescent="0.2">
      <c r="B6" s="228"/>
      <c r="C6" s="229"/>
      <c r="D6" s="229"/>
      <c r="E6" s="229"/>
      <c r="F6" s="229"/>
      <c r="G6" s="229"/>
      <c r="H6" s="229"/>
      <c r="I6" s="229"/>
      <c r="J6" s="230"/>
      <c r="K6" s="12"/>
      <c r="L6" s="212" t="s">
        <v>2</v>
      </c>
      <c r="M6" s="213"/>
      <c r="N6" s="13"/>
    </row>
    <row r="7" spans="2:15" ht="18" customHeight="1" x14ac:dyDescent="0.2">
      <c r="B7" s="228"/>
      <c r="C7" s="229"/>
      <c r="D7" s="229"/>
      <c r="E7" s="229"/>
      <c r="F7" s="229"/>
      <c r="G7" s="229"/>
      <c r="H7" s="229"/>
      <c r="I7" s="229"/>
      <c r="J7" s="230"/>
      <c r="K7" s="12"/>
      <c r="L7" s="212" t="s">
        <v>259</v>
      </c>
      <c r="M7" s="213"/>
      <c r="N7" s="13"/>
    </row>
    <row r="8" spans="2:15" ht="15" thickBot="1" x14ac:dyDescent="0.25">
      <c r="B8" s="231"/>
      <c r="C8" s="232"/>
      <c r="D8" s="232"/>
      <c r="E8" s="232"/>
      <c r="F8" s="232"/>
      <c r="G8" s="232"/>
      <c r="H8" s="232"/>
      <c r="I8" s="232"/>
      <c r="J8" s="233"/>
      <c r="K8" s="12"/>
      <c r="L8" s="214" t="s">
        <v>260</v>
      </c>
      <c r="M8" s="215"/>
      <c r="N8" s="14"/>
    </row>
    <row r="9" spans="2:15" ht="13.2" x14ac:dyDescent="0.2">
      <c r="B9" s="234"/>
      <c r="C9" s="235"/>
      <c r="D9" s="235"/>
      <c r="E9" s="235"/>
      <c r="F9" s="235"/>
      <c r="G9" s="235"/>
      <c r="H9" s="235"/>
      <c r="I9" s="235"/>
      <c r="J9" s="236"/>
      <c r="K9" s="12"/>
      <c r="L9" s="15"/>
      <c r="M9" s="12"/>
      <c r="N9" s="12"/>
    </row>
    <row r="10" spans="2:15" ht="17.55" customHeight="1" x14ac:dyDescent="0.2">
      <c r="B10" s="237"/>
      <c r="C10" s="238"/>
      <c r="D10" s="238"/>
      <c r="E10" s="238"/>
      <c r="F10" s="238"/>
      <c r="G10" s="238"/>
      <c r="H10" s="238"/>
      <c r="I10" s="238"/>
      <c r="J10" s="239"/>
      <c r="K10" s="16"/>
      <c r="L10" s="206" t="s">
        <v>3</v>
      </c>
      <c r="M10" s="207"/>
      <c r="N10" s="17"/>
    </row>
    <row r="11" spans="2:15" ht="17.55" customHeight="1" x14ac:dyDescent="0.2">
      <c r="B11" s="237"/>
      <c r="C11" s="238"/>
      <c r="D11" s="238"/>
      <c r="E11" s="238"/>
      <c r="F11" s="238"/>
      <c r="G11" s="238"/>
      <c r="H11" s="238"/>
      <c r="I11" s="238"/>
      <c r="J11" s="239"/>
      <c r="K11" s="16"/>
      <c r="L11" s="6" t="s">
        <v>4</v>
      </c>
      <c r="M11" s="6" t="s">
        <v>261</v>
      </c>
      <c r="N11" s="5" t="s">
        <v>5</v>
      </c>
    </row>
    <row r="12" spans="2:15" ht="16.2" x14ac:dyDescent="0.2">
      <c r="B12" s="237"/>
      <c r="C12" s="238"/>
      <c r="D12" s="238"/>
      <c r="E12" s="238"/>
      <c r="F12" s="238"/>
      <c r="G12" s="238"/>
      <c r="H12" s="238"/>
      <c r="I12" s="238"/>
      <c r="J12" s="239"/>
      <c r="K12" s="16"/>
      <c r="L12" s="18"/>
      <c r="M12" s="19"/>
      <c r="N12" s="20"/>
    </row>
    <row r="13" spans="2:15" ht="13.2" x14ac:dyDescent="0.2">
      <c r="B13" s="237"/>
      <c r="C13" s="238"/>
      <c r="D13" s="238"/>
      <c r="E13" s="238"/>
      <c r="F13" s="238"/>
      <c r="G13" s="238"/>
      <c r="H13" s="238"/>
      <c r="I13" s="238"/>
      <c r="J13" s="239"/>
      <c r="K13" s="16"/>
      <c r="L13" s="10"/>
      <c r="M13" s="10"/>
      <c r="N13" s="10"/>
    </row>
    <row r="14" spans="2:15" ht="16.2" x14ac:dyDescent="0.2">
      <c r="B14" s="237"/>
      <c r="C14" s="238"/>
      <c r="D14" s="238"/>
      <c r="E14" s="238"/>
      <c r="F14" s="238"/>
      <c r="G14" s="238"/>
      <c r="H14" s="238"/>
      <c r="I14" s="238"/>
      <c r="J14" s="239"/>
      <c r="K14" s="16"/>
      <c r="L14" s="206" t="s">
        <v>6</v>
      </c>
      <c r="M14" s="207"/>
      <c r="N14" s="17"/>
    </row>
    <row r="15" spans="2:15" ht="18.45" customHeight="1" x14ac:dyDescent="0.2">
      <c r="B15" s="237"/>
      <c r="C15" s="238"/>
      <c r="D15" s="238"/>
      <c r="E15" s="238"/>
      <c r="F15" s="238"/>
      <c r="G15" s="238"/>
      <c r="H15" s="238"/>
      <c r="I15" s="238"/>
      <c r="J15" s="239"/>
      <c r="K15" s="16"/>
      <c r="L15" s="6" t="s">
        <v>4</v>
      </c>
      <c r="M15" s="6" t="s">
        <v>261</v>
      </c>
      <c r="N15" s="5" t="s">
        <v>5</v>
      </c>
    </row>
    <row r="16" spans="2:15" ht="16.2" x14ac:dyDescent="0.2">
      <c r="B16" s="237"/>
      <c r="C16" s="238"/>
      <c r="D16" s="238"/>
      <c r="E16" s="238"/>
      <c r="F16" s="238"/>
      <c r="G16" s="238"/>
      <c r="H16" s="238"/>
      <c r="I16" s="238"/>
      <c r="J16" s="239"/>
      <c r="K16" s="16"/>
      <c r="L16" s="18"/>
      <c r="M16" s="19"/>
      <c r="N16" s="20"/>
    </row>
    <row r="17" spans="2:14" ht="13.2" x14ac:dyDescent="0.2">
      <c r="B17" s="237"/>
      <c r="C17" s="238"/>
      <c r="D17" s="238"/>
      <c r="E17" s="238"/>
      <c r="F17" s="238"/>
      <c r="G17" s="238"/>
      <c r="H17" s="238"/>
      <c r="I17" s="238"/>
      <c r="J17" s="239"/>
      <c r="K17" s="16"/>
      <c r="L17" s="10"/>
      <c r="M17" s="10"/>
      <c r="N17" s="10"/>
    </row>
    <row r="18" spans="2:14" ht="16.2" x14ac:dyDescent="0.2">
      <c r="B18" s="237"/>
      <c r="C18" s="238"/>
      <c r="D18" s="238"/>
      <c r="E18" s="238"/>
      <c r="F18" s="238"/>
      <c r="G18" s="238"/>
      <c r="H18" s="238"/>
      <c r="I18" s="238"/>
      <c r="J18" s="239"/>
      <c r="K18" s="16"/>
      <c r="L18" s="206" t="s">
        <v>7</v>
      </c>
      <c r="M18" s="207"/>
      <c r="N18" s="17"/>
    </row>
    <row r="19" spans="2:14" ht="16.2" x14ac:dyDescent="0.2">
      <c r="B19" s="237"/>
      <c r="C19" s="238"/>
      <c r="D19" s="238"/>
      <c r="E19" s="238"/>
      <c r="F19" s="238"/>
      <c r="G19" s="238"/>
      <c r="H19" s="238"/>
      <c r="I19" s="238"/>
      <c r="J19" s="239"/>
      <c r="K19" s="16"/>
      <c r="L19" s="6" t="s">
        <v>275</v>
      </c>
      <c r="M19" s="6" t="s">
        <v>261</v>
      </c>
      <c r="N19" s="5" t="s">
        <v>5</v>
      </c>
    </row>
    <row r="20" spans="2:14" ht="16.2" x14ac:dyDescent="0.2">
      <c r="B20" s="237"/>
      <c r="C20" s="238"/>
      <c r="D20" s="238"/>
      <c r="E20" s="238"/>
      <c r="F20" s="238"/>
      <c r="G20" s="238"/>
      <c r="H20" s="238"/>
      <c r="I20" s="238"/>
      <c r="J20" s="239"/>
      <c r="K20" s="16"/>
      <c r="L20" s="18"/>
      <c r="M20" s="19"/>
      <c r="N20" s="20"/>
    </row>
    <row r="21" spans="2:14" ht="13.2" x14ac:dyDescent="0.2">
      <c r="B21" s="237"/>
      <c r="C21" s="238"/>
      <c r="D21" s="238"/>
      <c r="E21" s="238"/>
      <c r="F21" s="238"/>
      <c r="G21" s="238"/>
      <c r="H21" s="238"/>
      <c r="I21" s="238"/>
      <c r="J21" s="239"/>
      <c r="K21" s="16"/>
      <c r="L21" s="10"/>
      <c r="M21" s="10"/>
      <c r="N21" s="10"/>
    </row>
    <row r="22" spans="2:14" ht="13.2" x14ac:dyDescent="0.2">
      <c r="B22" s="240"/>
      <c r="C22" s="241"/>
      <c r="D22" s="241"/>
      <c r="E22" s="241"/>
      <c r="F22" s="241"/>
      <c r="G22" s="241"/>
      <c r="H22" s="241"/>
      <c r="I22" s="241"/>
      <c r="J22" s="242"/>
      <c r="K22" s="16"/>
      <c r="L22" s="16"/>
      <c r="M22" s="16"/>
      <c r="N22" s="16"/>
    </row>
    <row r="23" spans="2:14" ht="18" customHeight="1" x14ac:dyDescent="0.2">
      <c r="B23" s="21" t="s">
        <v>8</v>
      </c>
      <c r="C23" s="22"/>
      <c r="D23" s="22"/>
      <c r="E23" s="22"/>
      <c r="F23" s="22"/>
      <c r="G23" s="22"/>
      <c r="H23" s="22"/>
      <c r="I23" s="22"/>
      <c r="J23" s="23"/>
      <c r="K23" s="10"/>
      <c r="L23" s="206" t="s">
        <v>9</v>
      </c>
      <c r="M23" s="207"/>
      <c r="N23" s="17"/>
    </row>
    <row r="24" spans="2:14" ht="16.2" x14ac:dyDescent="0.2">
      <c r="B24" s="243" t="s">
        <v>262</v>
      </c>
      <c r="C24" s="244"/>
      <c r="D24" s="244"/>
      <c r="E24" s="244"/>
      <c r="F24" s="244"/>
      <c r="G24" s="244"/>
      <c r="H24" s="244"/>
      <c r="I24" s="244"/>
      <c r="J24" s="245"/>
      <c r="K24" s="24"/>
      <c r="L24" s="6" t="s">
        <v>4</v>
      </c>
      <c r="M24" s="6" t="s">
        <v>261</v>
      </c>
      <c r="N24" s="5" t="s">
        <v>5</v>
      </c>
    </row>
    <row r="25" spans="2:14" ht="16.2" x14ac:dyDescent="0.2">
      <c r="B25" s="246" t="s">
        <v>263</v>
      </c>
      <c r="C25" s="247"/>
      <c r="D25" s="247"/>
      <c r="E25" s="247"/>
      <c r="F25" s="247"/>
      <c r="G25" s="247"/>
      <c r="H25" s="247"/>
      <c r="I25" s="247"/>
      <c r="J25" s="248"/>
      <c r="K25" s="25"/>
      <c r="L25" s="18"/>
      <c r="M25" s="19"/>
      <c r="N25" s="20"/>
    </row>
    <row r="26" spans="2:14" ht="13.2" x14ac:dyDescent="0.2">
      <c r="B26" s="246" t="s">
        <v>264</v>
      </c>
      <c r="C26" s="249"/>
      <c r="D26" s="249"/>
      <c r="E26" s="249"/>
      <c r="F26" s="249"/>
      <c r="G26" s="249"/>
      <c r="H26" s="249"/>
      <c r="I26" s="249"/>
      <c r="J26" s="250"/>
      <c r="K26" s="26"/>
      <c r="L26" s="26"/>
      <c r="M26" s="26"/>
      <c r="N26" s="26"/>
    </row>
    <row r="27" spans="2:14" ht="13.2" x14ac:dyDescent="0.2">
      <c r="B27" s="216" t="s">
        <v>265</v>
      </c>
      <c r="C27" s="217"/>
      <c r="D27" s="217"/>
      <c r="E27" s="217"/>
      <c r="F27" s="217"/>
      <c r="G27" s="217"/>
      <c r="H27" s="217"/>
      <c r="I27" s="217"/>
      <c r="J27" s="218"/>
      <c r="K27" s="27"/>
      <c r="L27" s="27"/>
      <c r="M27" s="27"/>
      <c r="N27" s="27"/>
    </row>
    <row r="28" spans="2:14" ht="16.2" x14ac:dyDescent="0.2">
      <c r="B28" s="251" t="s">
        <v>10</v>
      </c>
      <c r="C28" s="252"/>
      <c r="D28" s="252"/>
      <c r="E28" s="252"/>
      <c r="F28" s="252"/>
      <c r="G28" s="252"/>
      <c r="H28" s="252"/>
      <c r="I28" s="252"/>
      <c r="J28" s="253"/>
      <c r="K28" s="28"/>
      <c r="L28" s="208" t="s">
        <v>11</v>
      </c>
      <c r="M28" s="209"/>
      <c r="N28" s="17"/>
    </row>
    <row r="29" spans="2:14" ht="22.05" customHeight="1" x14ac:dyDescent="0.2">
      <c r="B29" s="30" t="s">
        <v>12</v>
      </c>
      <c r="C29" s="30" t="s">
        <v>13</v>
      </c>
      <c r="D29" s="321" t="s">
        <v>14</v>
      </c>
      <c r="E29" s="322"/>
      <c r="F29" s="322"/>
      <c r="G29" s="322"/>
      <c r="H29" s="322"/>
      <c r="I29" s="322"/>
      <c r="J29" s="322"/>
      <c r="K29" s="29"/>
      <c r="L29" s="6" t="s">
        <v>4</v>
      </c>
      <c r="M29" s="6" t="s">
        <v>261</v>
      </c>
      <c r="N29" s="5" t="s">
        <v>5</v>
      </c>
    </row>
    <row r="30" spans="2:14" ht="23.55" customHeight="1" x14ac:dyDescent="0.2">
      <c r="B30" s="30" t="s">
        <v>15</v>
      </c>
      <c r="C30" s="30" t="s">
        <v>16</v>
      </c>
      <c r="D30" s="254" t="s">
        <v>17</v>
      </c>
      <c r="E30" s="323"/>
      <c r="F30" s="323"/>
      <c r="G30" s="323"/>
      <c r="H30" s="323"/>
      <c r="I30" s="323"/>
      <c r="J30" s="324"/>
      <c r="K30" s="29"/>
      <c r="L30" s="18"/>
      <c r="M30" s="19"/>
      <c r="N30" s="20"/>
    </row>
    <row r="31" spans="2:14" ht="18.45" customHeight="1" x14ac:dyDescent="0.2">
      <c r="B31" s="332" t="s">
        <v>18</v>
      </c>
      <c r="C31" s="30" t="s">
        <v>19</v>
      </c>
      <c r="D31" s="325" t="s">
        <v>17</v>
      </c>
      <c r="E31" s="326"/>
      <c r="F31" s="326"/>
      <c r="G31" s="326"/>
      <c r="H31" s="326"/>
      <c r="I31" s="326"/>
      <c r="J31" s="327"/>
      <c r="K31" s="10"/>
      <c r="L31" s="10"/>
      <c r="M31" s="10"/>
      <c r="N31" s="10"/>
    </row>
    <row r="32" spans="2:14" ht="18.45" customHeight="1" x14ac:dyDescent="0.2">
      <c r="B32" s="332" t="s">
        <v>20</v>
      </c>
      <c r="C32" s="30" t="s">
        <v>21</v>
      </c>
      <c r="D32" s="325" t="s">
        <v>17</v>
      </c>
      <c r="E32" s="328"/>
      <c r="F32" s="328"/>
      <c r="G32" s="328"/>
      <c r="H32" s="328"/>
      <c r="I32" s="328"/>
      <c r="J32" s="329"/>
      <c r="K32" s="10"/>
      <c r="L32" s="206" t="s">
        <v>22</v>
      </c>
      <c r="M32" s="207"/>
      <c r="N32" s="17"/>
    </row>
    <row r="33" spans="2:14" ht="29.25" customHeight="1" x14ac:dyDescent="0.2">
      <c r="B33" s="332" t="s">
        <v>23</v>
      </c>
      <c r="C33" s="333">
        <v>43708</v>
      </c>
      <c r="D33" s="325" t="s">
        <v>24</v>
      </c>
      <c r="E33" s="330"/>
      <c r="F33" s="330"/>
      <c r="G33" s="330"/>
      <c r="H33" s="330"/>
      <c r="I33" s="330"/>
      <c r="J33" s="331"/>
      <c r="K33" s="10"/>
      <c r="L33" s="6" t="s">
        <v>4</v>
      </c>
      <c r="M33" s="6" t="s">
        <v>261</v>
      </c>
      <c r="N33" s="5" t="s">
        <v>5</v>
      </c>
    </row>
    <row r="34" spans="2:14" ht="32.25" customHeight="1" x14ac:dyDescent="0.2">
      <c r="B34" s="30" t="s">
        <v>25</v>
      </c>
      <c r="C34" s="31">
        <v>44343</v>
      </c>
      <c r="D34" s="254" t="s">
        <v>26</v>
      </c>
      <c r="E34" s="255"/>
      <c r="F34" s="255"/>
      <c r="G34" s="255"/>
      <c r="H34" s="255"/>
      <c r="I34" s="255"/>
      <c r="J34" s="256"/>
      <c r="K34" s="32"/>
      <c r="L34" s="18"/>
      <c r="M34" s="19"/>
      <c r="N34" s="20"/>
    </row>
    <row r="35" spans="2:14" ht="13.2" x14ac:dyDescent="0.2">
      <c r="B35" s="33"/>
      <c r="C35" s="34"/>
      <c r="D35" s="34"/>
      <c r="E35" s="34"/>
      <c r="F35" s="34"/>
      <c r="G35" s="34"/>
      <c r="H35" s="34"/>
      <c r="I35" s="34"/>
      <c r="J35" s="35"/>
      <c r="K35" s="36"/>
      <c r="L35" s="36"/>
      <c r="M35" s="36"/>
      <c r="N35" s="36"/>
    </row>
    <row r="36" spans="2:14" ht="13.2" x14ac:dyDescent="0.2">
      <c r="B36" s="37"/>
      <c r="C36" s="36"/>
      <c r="D36" s="36"/>
      <c r="E36" s="36"/>
      <c r="F36" s="36"/>
      <c r="G36" s="36"/>
      <c r="H36" s="36"/>
      <c r="I36" s="36"/>
      <c r="J36" s="38"/>
      <c r="K36" s="36"/>
      <c r="L36" s="36"/>
      <c r="M36" s="36"/>
      <c r="N36" s="36"/>
    </row>
    <row r="37" spans="2:14" ht="13.2" x14ac:dyDescent="0.2">
      <c r="B37" s="37"/>
      <c r="C37" s="36"/>
      <c r="D37" s="36"/>
      <c r="E37" s="36"/>
      <c r="F37" s="36"/>
      <c r="G37" s="36"/>
      <c r="H37" s="36"/>
      <c r="I37" s="36"/>
      <c r="J37" s="38"/>
      <c r="K37" s="36"/>
      <c r="L37" s="36"/>
      <c r="M37" s="36"/>
      <c r="N37" s="36"/>
    </row>
    <row r="38" spans="2:14" ht="13.2" x14ac:dyDescent="0.2">
      <c r="B38" s="37"/>
      <c r="C38" s="36"/>
      <c r="D38" s="36"/>
      <c r="E38" s="36"/>
      <c r="F38" s="36"/>
      <c r="G38" s="36"/>
      <c r="H38" s="36"/>
      <c r="I38" s="36"/>
      <c r="J38" s="38"/>
      <c r="K38" s="36"/>
      <c r="L38" s="36"/>
      <c r="M38" s="36"/>
      <c r="N38" s="36"/>
    </row>
    <row r="39" spans="2:14" ht="15" customHeight="1" x14ac:dyDescent="0.2">
      <c r="B39" s="37"/>
      <c r="C39" s="36"/>
      <c r="D39" s="36"/>
      <c r="E39" s="36"/>
      <c r="F39" s="36"/>
      <c r="G39" s="36"/>
      <c r="H39" s="36"/>
      <c r="I39" s="36"/>
      <c r="J39" s="38"/>
      <c r="K39" s="36"/>
      <c r="L39" s="36"/>
      <c r="M39" s="36"/>
      <c r="N39" s="36"/>
    </row>
    <row r="40" spans="2:14" ht="13.2" x14ac:dyDescent="0.2">
      <c r="B40" s="37"/>
      <c r="C40" s="36"/>
      <c r="D40" s="39" t="s">
        <v>27</v>
      </c>
      <c r="F40" s="36"/>
      <c r="G40" s="36"/>
      <c r="H40" s="36"/>
      <c r="I40" s="36"/>
      <c r="J40" s="38"/>
      <c r="K40" s="36"/>
      <c r="L40" s="36"/>
      <c r="M40" s="36"/>
      <c r="N40" s="36"/>
    </row>
    <row r="41" spans="2:14" ht="13.2" x14ac:dyDescent="0.2">
      <c r="B41" s="37"/>
      <c r="C41" s="36"/>
      <c r="D41" s="36"/>
      <c r="E41" s="36"/>
      <c r="F41" s="36"/>
      <c r="G41" s="36"/>
      <c r="H41" s="36"/>
      <c r="I41" s="36"/>
      <c r="J41" s="38"/>
      <c r="K41" s="36"/>
      <c r="L41" s="36"/>
      <c r="M41" s="36"/>
      <c r="N41" s="36"/>
    </row>
    <row r="42" spans="2:14" ht="13.2" x14ac:dyDescent="0.2">
      <c r="B42" s="37"/>
      <c r="C42" s="36"/>
      <c r="D42" s="36"/>
      <c r="E42" s="36"/>
      <c r="F42" s="36"/>
      <c r="G42" s="36"/>
      <c r="H42" s="36"/>
      <c r="I42" s="36"/>
      <c r="J42" s="38"/>
      <c r="K42" s="36"/>
      <c r="L42" s="36"/>
      <c r="M42" s="36"/>
      <c r="N42" s="36"/>
    </row>
    <row r="43" spans="2:14" ht="13.2" x14ac:dyDescent="0.2">
      <c r="B43" s="37"/>
      <c r="C43" s="36"/>
      <c r="D43" s="36"/>
      <c r="E43" s="36"/>
      <c r="F43" s="36"/>
      <c r="G43" s="36"/>
      <c r="H43" s="36"/>
      <c r="I43" s="36"/>
      <c r="J43" s="38"/>
      <c r="K43" s="36"/>
      <c r="L43" s="36"/>
      <c r="M43" s="36"/>
      <c r="N43" s="36"/>
    </row>
    <row r="44" spans="2:14" ht="13.2" x14ac:dyDescent="0.2">
      <c r="B44" s="37"/>
      <c r="C44" s="36"/>
      <c r="D44" s="36"/>
      <c r="E44" s="36"/>
      <c r="F44" s="36"/>
      <c r="G44" s="36"/>
      <c r="H44" s="36"/>
      <c r="I44" s="36"/>
      <c r="J44" s="38"/>
      <c r="K44" s="36"/>
      <c r="L44" s="36"/>
      <c r="M44" s="36"/>
      <c r="N44" s="36"/>
    </row>
    <row r="45" spans="2:14" ht="14.25" customHeight="1" x14ac:dyDescent="0.2">
      <c r="B45" s="37"/>
      <c r="C45" s="36"/>
      <c r="D45" s="36"/>
      <c r="E45" s="36"/>
      <c r="F45" s="36"/>
      <c r="G45" s="36"/>
      <c r="H45" s="36"/>
      <c r="I45" s="36"/>
      <c r="J45" s="38"/>
      <c r="K45" s="36"/>
      <c r="L45" s="36"/>
      <c r="M45" s="36"/>
      <c r="N45" s="36"/>
    </row>
    <row r="46" spans="2:14" ht="18" customHeight="1" x14ac:dyDescent="0.2">
      <c r="B46" s="37"/>
      <c r="C46" s="36"/>
      <c r="D46" s="36"/>
      <c r="E46" s="36"/>
      <c r="F46" s="36"/>
      <c r="G46" s="36"/>
      <c r="H46" s="36"/>
      <c r="I46" s="36"/>
      <c r="J46" s="38"/>
      <c r="K46" s="36"/>
      <c r="L46" s="36"/>
      <c r="M46" s="36"/>
      <c r="N46" s="36"/>
    </row>
    <row r="47" spans="2:14" ht="13.2" x14ac:dyDescent="0.2">
      <c r="B47" s="37"/>
      <c r="C47" s="36"/>
      <c r="D47" s="36"/>
      <c r="E47" s="36"/>
      <c r="F47" s="36"/>
      <c r="G47" s="36"/>
      <c r="H47" s="36"/>
      <c r="I47" s="36"/>
      <c r="J47" s="38"/>
      <c r="K47" s="36"/>
      <c r="L47" s="36"/>
      <c r="M47" s="36"/>
      <c r="N47" s="36"/>
    </row>
    <row r="48" spans="2:14" ht="13.2" x14ac:dyDescent="0.2">
      <c r="B48" s="37"/>
      <c r="C48" s="36"/>
      <c r="D48" s="36"/>
      <c r="E48" s="36"/>
      <c r="F48" s="36"/>
      <c r="G48" s="36"/>
      <c r="H48" s="36"/>
      <c r="I48" s="36"/>
      <c r="J48" s="38"/>
      <c r="K48" s="36"/>
      <c r="L48" s="36"/>
      <c r="M48" s="36"/>
      <c r="N48" s="36"/>
    </row>
    <row r="49" spans="2:14" ht="13.2" x14ac:dyDescent="0.2">
      <c r="B49" s="37"/>
      <c r="C49" s="36"/>
      <c r="D49" s="36"/>
      <c r="E49" s="36"/>
      <c r="F49" s="36"/>
      <c r="G49" s="36"/>
      <c r="H49" s="36"/>
      <c r="I49" s="36"/>
      <c r="J49" s="38"/>
      <c r="K49" s="36"/>
      <c r="L49" s="36"/>
      <c r="M49" s="36"/>
      <c r="N49" s="36"/>
    </row>
    <row r="50" spans="2:14" ht="15" customHeight="1" x14ac:dyDescent="0.2">
      <c r="B50" s="257" t="s">
        <v>266</v>
      </c>
      <c r="C50" s="258"/>
      <c r="D50" s="258"/>
      <c r="E50" s="258"/>
      <c r="F50" s="258"/>
      <c r="G50" s="258"/>
      <c r="H50" s="258"/>
      <c r="I50" s="258"/>
      <c r="J50" s="259"/>
      <c r="K50" s="40"/>
      <c r="L50" s="40"/>
      <c r="M50" s="40"/>
      <c r="N50" s="40"/>
    </row>
    <row r="51" spans="2:14" ht="12" customHeight="1" x14ac:dyDescent="0.2">
      <c r="B51" s="260"/>
      <c r="C51" s="261"/>
      <c r="D51" s="261"/>
      <c r="E51" s="261"/>
      <c r="F51" s="261"/>
      <c r="G51" s="261"/>
      <c r="H51" s="261"/>
      <c r="I51" s="261"/>
      <c r="J51" s="262"/>
      <c r="K51" s="40"/>
      <c r="L51" s="40"/>
      <c r="M51" s="40"/>
      <c r="N51" s="40"/>
    </row>
    <row r="52" spans="2:14" ht="13.2" x14ac:dyDescent="0.2">
      <c r="B52" s="260"/>
      <c r="C52" s="261"/>
      <c r="D52" s="261"/>
      <c r="E52" s="261"/>
      <c r="F52" s="261"/>
      <c r="G52" s="261"/>
      <c r="H52" s="261"/>
      <c r="I52" s="261"/>
      <c r="J52" s="262"/>
      <c r="K52" s="40"/>
      <c r="L52" s="40"/>
      <c r="M52" s="40"/>
      <c r="N52" s="40"/>
    </row>
    <row r="53" spans="2:14" ht="58.2" customHeight="1" x14ac:dyDescent="0.2">
      <c r="B53" s="263"/>
      <c r="C53" s="264"/>
      <c r="D53" s="264"/>
      <c r="E53" s="264"/>
      <c r="F53" s="264"/>
      <c r="G53" s="264"/>
      <c r="H53" s="264"/>
      <c r="I53" s="264"/>
      <c r="J53" s="265"/>
      <c r="K53" s="40"/>
      <c r="L53" s="40"/>
      <c r="M53" s="40"/>
      <c r="N53" s="40"/>
    </row>
    <row r="54" spans="2:14" ht="13.2" x14ac:dyDescent="0.2">
      <c r="B54" s="41"/>
      <c r="C54" s="41"/>
      <c r="D54" s="41"/>
      <c r="E54" s="41"/>
      <c r="F54" s="41"/>
      <c r="G54" s="41"/>
      <c r="H54" s="41"/>
      <c r="I54" s="41"/>
      <c r="J54" s="41"/>
      <c r="K54" s="41"/>
      <c r="L54" s="41"/>
      <c r="M54" s="41"/>
      <c r="N54" s="41"/>
    </row>
    <row r="55" spans="2:14" ht="13.2" hidden="1" x14ac:dyDescent="0.2"/>
    <row r="56" spans="2:14" ht="13.2" hidden="1" x14ac:dyDescent="0.2"/>
    <row r="57" spans="2:14" ht="13.2" hidden="1" x14ac:dyDescent="0.2"/>
    <row r="58" spans="2:14" ht="13.2" hidden="1" x14ac:dyDescent="0.2"/>
    <row r="59" spans="2:14" ht="13.2" hidden="1" x14ac:dyDescent="0.2"/>
    <row r="60" spans="2:14" ht="13.2" hidden="1" x14ac:dyDescent="0.2"/>
    <row r="61" spans="2:14" ht="14.7" customHeight="1" x14ac:dyDescent="0.2"/>
    <row r="62" spans="2:14" ht="14.7" customHeight="1" x14ac:dyDescent="0.2"/>
  </sheetData>
  <sheetProtection formatCells="0" formatColumns="0" formatRows="0"/>
  <protectedRanges>
    <protectedRange sqref="B46" name="FrontSheet_Logo"/>
  </protectedRanges>
  <mergeCells count="27">
    <mergeCell ref="B28:J28"/>
    <mergeCell ref="D29:J29"/>
    <mergeCell ref="D31:J31"/>
    <mergeCell ref="D34:J34"/>
    <mergeCell ref="B50:J53"/>
    <mergeCell ref="D32:J32"/>
    <mergeCell ref="D33:J33"/>
    <mergeCell ref="D30:J30"/>
    <mergeCell ref="B27:J27"/>
    <mergeCell ref="B2:J3"/>
    <mergeCell ref="B4:J8"/>
    <mergeCell ref="B9:J22"/>
    <mergeCell ref="B24:J24"/>
    <mergeCell ref="B25:J25"/>
    <mergeCell ref="B26:J26"/>
    <mergeCell ref="L10:M10"/>
    <mergeCell ref="L3:M3"/>
    <mergeCell ref="L6:M6"/>
    <mergeCell ref="L7:M7"/>
    <mergeCell ref="L8:M8"/>
    <mergeCell ref="L4:M4"/>
    <mergeCell ref="L5:M5"/>
    <mergeCell ref="L23:M23"/>
    <mergeCell ref="L28:M28"/>
    <mergeCell ref="L32:M32"/>
    <mergeCell ref="L14:M14"/>
    <mergeCell ref="L18:M18"/>
  </mergeCells>
  <phoneticPr fontId="6" type="noConversion"/>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 ref="L28:M28" location="'5. BMT UoA 5'!A1" display="Unit of Assessment 5" xr:uid="{7D3BC3CE-1C86-47B6-95FE-1AFE4C13CA43}"/>
    <hyperlink ref="L32:M32" location="'6. BMT UoA 6'!A1" display="Unit of Assessment 6" xr:uid="{0F00F4EC-BBBA-42CB-848F-5B3FB2C024BF}"/>
    <hyperlink ref="L23:M23" location="'4. BMT UoA 4'!A1"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XFC179"/>
  <sheetViews>
    <sheetView showGridLines="0" zoomScaleNormal="100" zoomScaleSheetLayoutView="80" zoomScalePageLayoutView="25" workbookViewId="0">
      <selection sqref="A1:XFD1048576"/>
    </sheetView>
  </sheetViews>
  <sheetFormatPr defaultColWidth="0" defaultRowHeight="12" x14ac:dyDescent="0.15"/>
  <cols>
    <col min="1" max="1" width="1.21875" style="42" customWidth="1"/>
    <col min="2" max="7" width="10.77734375" style="42" customWidth="1"/>
    <col min="8"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4" width="10.7773437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hidden="1" customWidth="1"/>
    <col min="86" max="86" width="11.21875" style="49" hidden="1" customWidth="1"/>
    <col min="87" max="87" width="8.77734375" style="42" hidden="1" customWidth="1"/>
    <col min="88" max="88" width="8.77734375" style="49" hidden="1" customWidth="1"/>
    <col min="89" max="89" width="8.77734375" style="42" hidden="1" customWidth="1"/>
    <col min="90" max="90" width="8.77734375" style="49" hidden="1" customWidth="1"/>
    <col min="91" max="91" width="8.77734375" style="42" hidden="1" customWidth="1"/>
    <col min="92" max="92" width="8.77734375" style="49" hidden="1" customWidth="1"/>
    <col min="93" max="16383" width="8.77734375" style="42" hidden="1"/>
    <col min="16384" max="16384" width="21" style="42" hidden="1" customWidth="1"/>
  </cols>
  <sheetData>
    <row r="1" spans="2:92" ht="7.2" customHeight="1" thickBot="1" x14ac:dyDescent="0.2">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44"/>
      <c r="CJ1" s="44"/>
      <c r="CL1" s="44"/>
      <c r="CN1" s="44"/>
    </row>
    <row r="2" spans="2:92" ht="41.55" customHeight="1" thickBot="1" x14ac:dyDescent="0.2">
      <c r="B2" s="53" t="s">
        <v>32</v>
      </c>
      <c r="C2" s="269" t="s">
        <v>33</v>
      </c>
      <c r="D2" s="270"/>
      <c r="E2" s="269" t="s">
        <v>34</v>
      </c>
      <c r="F2" s="271"/>
      <c r="G2" s="270"/>
      <c r="H2" s="54" t="s">
        <v>267</v>
      </c>
      <c r="I2" s="55" t="s">
        <v>35</v>
      </c>
      <c r="J2" s="56" t="s">
        <v>36</v>
      </c>
      <c r="K2" s="57" t="s">
        <v>37</v>
      </c>
      <c r="L2" s="58" t="s">
        <v>38</v>
      </c>
      <c r="M2" s="59" t="s">
        <v>39</v>
      </c>
      <c r="N2" s="59" t="s">
        <v>40</v>
      </c>
      <c r="O2" s="59" t="s">
        <v>41</v>
      </c>
      <c r="P2" s="59" t="s">
        <v>42</v>
      </c>
      <c r="Q2" s="59" t="s">
        <v>43</v>
      </c>
      <c r="R2" s="60" t="s">
        <v>44</v>
      </c>
      <c r="Y2" s="61" t="s">
        <v>45</v>
      </c>
      <c r="Z2" s="62" t="s">
        <v>46</v>
      </c>
      <c r="AA2" s="63" t="s">
        <v>47</v>
      </c>
      <c r="AB2" s="64" t="s">
        <v>48</v>
      </c>
      <c r="AC2" s="65" t="s">
        <v>49</v>
      </c>
      <c r="AD2" s="66" t="s">
        <v>50</v>
      </c>
      <c r="AE2" s="66" t="s">
        <v>51</v>
      </c>
      <c r="AF2" s="66" t="s">
        <v>52</v>
      </c>
      <c r="AG2" s="66" t="s">
        <v>53</v>
      </c>
      <c r="AH2" s="66" t="s">
        <v>54</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2">
      <c r="B3" s="275">
        <v>1</v>
      </c>
      <c r="C3" s="280" t="s">
        <v>95</v>
      </c>
      <c r="D3" s="281"/>
      <c r="E3" s="71" t="s">
        <v>96</v>
      </c>
      <c r="F3" s="72"/>
      <c r="G3" s="73"/>
      <c r="H3" s="74" t="s">
        <v>97</v>
      </c>
      <c r="I3" s="75" t="s">
        <v>97</v>
      </c>
      <c r="J3" s="75" t="s">
        <v>97</v>
      </c>
      <c r="K3" s="75" t="s">
        <v>97</v>
      </c>
      <c r="L3" s="76" t="s">
        <v>97</v>
      </c>
      <c r="M3" s="76" t="s">
        <v>97</v>
      </c>
      <c r="N3" s="76" t="s">
        <v>97</v>
      </c>
      <c r="O3" s="76" t="s">
        <v>97</v>
      </c>
      <c r="P3" s="76" t="s">
        <v>97</v>
      </c>
      <c r="Q3" s="76" t="s">
        <v>97</v>
      </c>
      <c r="R3" s="77" t="s">
        <v>97</v>
      </c>
      <c r="Y3" s="75" t="s">
        <v>97</v>
      </c>
      <c r="Z3" s="75" t="s">
        <v>97</v>
      </c>
      <c r="AA3" s="75" t="s">
        <v>97</v>
      </c>
      <c r="AB3" s="75" t="s">
        <v>97</v>
      </c>
      <c r="AC3" s="74" t="s">
        <v>97</v>
      </c>
      <c r="AD3" s="78" t="s">
        <v>97</v>
      </c>
      <c r="AE3" s="78" t="s">
        <v>97</v>
      </c>
      <c r="AF3" s="78" t="s">
        <v>97</v>
      </c>
      <c r="AG3" s="78" t="s">
        <v>97</v>
      </c>
      <c r="AH3" s="78" t="s">
        <v>97</v>
      </c>
      <c r="AK3" s="79" t="str">
        <f t="shared" ref="AK3:AT28" si="0">IFERROR(IF(I3="---","",IF(Y3="---","No Target Set",IF(BV3=BK3,"On Target",IF(BV3&gt;BK3,"Behind",IF(BV3&lt;BK3,"Ahead"))))),"")</f>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V3" s="80"/>
      <c r="AW3" s="81" t="s">
        <v>98</v>
      </c>
      <c r="AX3" s="82" t="str">
        <f t="shared" ref="AX3:AX30" si="1">_xlfn.IFNA(LOOKUP(2,1/(H3:R3&lt;&gt;"---"),H3:R3),"---")</f>
        <v>---</v>
      </c>
      <c r="AY3" s="83" t="e">
        <f>VALUE(IF(AX3="---","",VLOOKUP(AX3,List1678[],2,FALSE)))</f>
        <v>#VALUE!</v>
      </c>
      <c r="AZ3" s="42" t="str">
        <f t="shared" ref="AZ3:AZ30" si="2">_xlfn.IFNA(LOOKUP(2,1/(H3:Q3&lt;&gt;"---"),X3:AF3),"---")</f>
        <v>---</v>
      </c>
      <c r="BA3" s="42" t="e">
        <f>VALUE(IF(AZ3="---","",VLOOKUP(AZ3,List1678[],2,FALSE)))</f>
        <v>#VALUE!</v>
      </c>
      <c r="BB3" s="42" t="str">
        <f t="shared" ref="BB3:BB30" si="3">_xlfn.IFNA(LOOKUP(2,1/(AK3:AT3&lt;&gt;""),AK3:AT3),"---")</f>
        <v>---</v>
      </c>
      <c r="BC3" s="42" t="str">
        <f t="shared" ref="BC3:BC30" si="4">_xlfn.IFNA(LOOKUP(2,1/(H3:R3&lt;&gt;"---"),H$2:R$2),"---")</f>
        <v>---</v>
      </c>
      <c r="BE3" s="84" t="s">
        <v>97</v>
      </c>
      <c r="BI3" s="81" t="s">
        <v>98</v>
      </c>
      <c r="BJ3" s="85" t="str">
        <f>IF(H3="---","",VLOOKUP(H3,List1678[],2,FALSE))</f>
        <v/>
      </c>
      <c r="BK3" s="85" t="str">
        <f>IF(I3="---","",VLOOKUP(I3,List1678[],2,FALSE))</f>
        <v/>
      </c>
      <c r="BL3" s="85" t="str">
        <f>IF(J3="---","",VLOOKUP(J3,List1678[],2,FALSE))</f>
        <v/>
      </c>
      <c r="BM3" s="85" t="str">
        <f>IF(K3="---","",VLOOKUP(K3,List1678[],2,FALSE))</f>
        <v/>
      </c>
      <c r="BN3" s="85" t="str">
        <f>IF(L3="---","",VLOOKUP(L3,List1678[],2,FALSE))</f>
        <v/>
      </c>
      <c r="BO3" s="85" t="str">
        <f>IF(M3="---","",VLOOKUP(M3,List1678[],2,FALSE))</f>
        <v/>
      </c>
      <c r="BP3" s="85" t="str">
        <f>IF(N3="---","",VLOOKUP(N3,List1678[],2,FALSE))</f>
        <v/>
      </c>
      <c r="BQ3" s="85" t="str">
        <f>IF(O3="---","",VLOOKUP(O3,List1678[],2,FALSE))</f>
        <v/>
      </c>
      <c r="BR3" s="85" t="str">
        <f>IF(P3="---","",VLOOKUP(P3,List1678[],2,FALSE))</f>
        <v/>
      </c>
      <c r="BS3" s="85" t="str">
        <f>IF(Q3="---","",VLOOKUP(Q3,List1678[],2,FALSE))</f>
        <v/>
      </c>
      <c r="BT3" s="85" t="str">
        <f>IF(R3="---","",VLOOKUP(R3,List1678[],2,FALSE))</f>
        <v/>
      </c>
      <c r="BU3" s="81" t="s">
        <v>98</v>
      </c>
      <c r="BV3" s="85" t="str">
        <f>IF(Y3="---","",VLOOKUP(Y3,List1678[],2,FALSE))</f>
        <v/>
      </c>
      <c r="BW3" s="85" t="str">
        <f>IF(Z3="---","",VLOOKUP(Z3,List1678[],2,FALSE))</f>
        <v/>
      </c>
      <c r="BX3" s="85" t="str">
        <f>IF(AA3="---","",VLOOKUP(AA3,List1678[],2,FALSE))</f>
        <v/>
      </c>
      <c r="BY3" s="85" t="str">
        <f>IF(AB3="---","",VLOOKUP(AB3,List1678[],2,FALSE))</f>
        <v/>
      </c>
      <c r="BZ3" s="85" t="str">
        <f>IF(AC3="---","",VLOOKUP(AC3,List1678[],2,FALSE))</f>
        <v/>
      </c>
      <c r="CA3" s="85" t="str">
        <f>IF(AD3="---","",VLOOKUP(AD3,List1678[],2,FALSE))</f>
        <v/>
      </c>
      <c r="CB3" s="85" t="str">
        <f>IF(AE3="---","",VLOOKUP(AE3,List1678[],2,FALSE))</f>
        <v/>
      </c>
      <c r="CC3" s="85" t="str">
        <f>IF(AF3="---","",VLOOKUP(AF3,List1678[],2,FALSE))</f>
        <v/>
      </c>
      <c r="CD3" s="85" t="str">
        <f>IF(AG3="---","",VLOOKUP(AG3,List1678[],2,FALSE))</f>
        <v/>
      </c>
      <c r="CE3" s="85" t="str">
        <f>IF(AH3="---","",VLOOKUP(AH3,List1678[],2,FALSE))</f>
        <v/>
      </c>
    </row>
    <row r="4" spans="2:92" ht="13.5" customHeight="1" thickBot="1" x14ac:dyDescent="0.2">
      <c r="B4" s="276"/>
      <c r="C4" s="280"/>
      <c r="D4" s="281"/>
      <c r="E4" s="71" t="s">
        <v>99</v>
      </c>
      <c r="F4" s="72"/>
      <c r="G4" s="73"/>
      <c r="H4" s="75" t="s">
        <v>97</v>
      </c>
      <c r="I4" s="75" t="s">
        <v>97</v>
      </c>
      <c r="J4" s="75" t="s">
        <v>97</v>
      </c>
      <c r="K4" s="75" t="s">
        <v>97</v>
      </c>
      <c r="L4" s="75" t="s">
        <v>97</v>
      </c>
      <c r="M4" s="75" t="s">
        <v>97</v>
      </c>
      <c r="N4" s="75" t="s">
        <v>97</v>
      </c>
      <c r="O4" s="75" t="s">
        <v>97</v>
      </c>
      <c r="P4" s="75" t="s">
        <v>97</v>
      </c>
      <c r="Q4" s="75" t="s">
        <v>97</v>
      </c>
      <c r="R4" s="86" t="s">
        <v>97</v>
      </c>
      <c r="Y4" s="75" t="s">
        <v>97</v>
      </c>
      <c r="Z4" s="75" t="s">
        <v>97</v>
      </c>
      <c r="AA4" s="75" t="s">
        <v>97</v>
      </c>
      <c r="AB4" s="75" t="s">
        <v>97</v>
      </c>
      <c r="AC4" s="86" t="s">
        <v>97</v>
      </c>
      <c r="AD4" s="78" t="s">
        <v>97</v>
      </c>
      <c r="AE4" s="78" t="s">
        <v>97</v>
      </c>
      <c r="AF4" s="78" t="s">
        <v>97</v>
      </c>
      <c r="AG4" s="78" t="s">
        <v>97</v>
      </c>
      <c r="AH4" s="78" t="s">
        <v>97</v>
      </c>
      <c r="AK4" s="79" t="str">
        <f t="shared" si="0"/>
        <v/>
      </c>
      <c r="AL4" s="79" t="str">
        <f t="shared" si="0"/>
        <v/>
      </c>
      <c r="AM4" s="79" t="str">
        <f t="shared" si="0"/>
        <v/>
      </c>
      <c r="AN4" s="79" t="str">
        <f t="shared" si="0"/>
        <v/>
      </c>
      <c r="AO4" s="79" t="str">
        <f t="shared" si="0"/>
        <v/>
      </c>
      <c r="AP4" s="79" t="str">
        <f t="shared" si="0"/>
        <v/>
      </c>
      <c r="AQ4" s="79" t="str">
        <f t="shared" si="0"/>
        <v/>
      </c>
      <c r="AR4" s="79" t="str">
        <f t="shared" si="0"/>
        <v/>
      </c>
      <c r="AS4" s="79" t="str">
        <f t="shared" si="0"/>
        <v/>
      </c>
      <c r="AT4" s="79" t="str">
        <f t="shared" si="0"/>
        <v/>
      </c>
      <c r="AV4" s="80"/>
      <c r="AW4" s="81" t="s">
        <v>100</v>
      </c>
      <c r="AX4" s="82" t="str">
        <f t="shared" si="1"/>
        <v>---</v>
      </c>
      <c r="AY4" s="83" t="e">
        <f>VALUE(IF(AX4="---","",VLOOKUP(AX4,List1678[],2,FALSE)))</f>
        <v>#VALUE!</v>
      </c>
      <c r="AZ4" s="42" t="str">
        <f t="shared" si="2"/>
        <v>---</v>
      </c>
      <c r="BA4" s="42" t="e">
        <f>VALUE(IF(AZ4="---","",VLOOKUP(AZ4,List1678[],2,FALSE)))</f>
        <v>#VALUE!</v>
      </c>
      <c r="BB4" s="42" t="str">
        <f t="shared" si="3"/>
        <v>---</v>
      </c>
      <c r="BC4" s="42" t="str">
        <f t="shared" si="4"/>
        <v>---</v>
      </c>
      <c r="BE4" s="87" t="s">
        <v>101</v>
      </c>
      <c r="BF4" s="42">
        <v>1</v>
      </c>
      <c r="BI4" s="81" t="s">
        <v>100</v>
      </c>
      <c r="BJ4" s="85" t="str">
        <f>IF(H4="---","",VLOOKUP(H4,List1678[],2,FALSE))</f>
        <v/>
      </c>
      <c r="BK4" s="85" t="str">
        <f>IF(I4="---","",VLOOKUP(I4,List1678[],2,FALSE))</f>
        <v/>
      </c>
      <c r="BL4" s="85" t="str">
        <f>IF(J4="---","",VLOOKUP(J4,List1678[],2,FALSE))</f>
        <v/>
      </c>
      <c r="BM4" s="85" t="str">
        <f>IF(K4="---","",VLOOKUP(K4,List1678[],2,FALSE))</f>
        <v/>
      </c>
      <c r="BN4" s="85" t="str">
        <f>IF(L4="---","",VLOOKUP(L4,List1678[],2,FALSE))</f>
        <v/>
      </c>
      <c r="BO4" s="85" t="str">
        <f>IF(M4="---","",VLOOKUP(M4,List1678[],2,FALSE))</f>
        <v/>
      </c>
      <c r="BP4" s="85" t="str">
        <f>IF(N4="---","",VLOOKUP(N4,List1678[],2,FALSE))</f>
        <v/>
      </c>
      <c r="BQ4" s="85" t="str">
        <f>IF(O4="---","",VLOOKUP(O4,List1678[],2,FALSE))</f>
        <v/>
      </c>
      <c r="BR4" s="85" t="str">
        <f>IF(P4="---","",VLOOKUP(P4,List1678[],2,FALSE))</f>
        <v/>
      </c>
      <c r="BS4" s="85" t="str">
        <f>IF(Q4="---","",VLOOKUP(Q4,List1678[],2,FALSE))</f>
        <v/>
      </c>
      <c r="BT4" s="85" t="str">
        <f>IF(R4="---","",VLOOKUP(R4,List1678[],2,FALSE))</f>
        <v/>
      </c>
      <c r="BU4" s="81" t="s">
        <v>100</v>
      </c>
      <c r="BV4" s="85" t="str">
        <f>IF(Y4="---","",VLOOKUP(Y4,List1678[],2,FALSE))</f>
        <v/>
      </c>
      <c r="BW4" s="85" t="str">
        <f>IF(Z4="---","",VLOOKUP(Z4,List1678[],2,FALSE))</f>
        <v/>
      </c>
      <c r="BX4" s="85" t="str">
        <f>IF(AA4="---","",VLOOKUP(AA4,List1678[],2,FALSE))</f>
        <v/>
      </c>
      <c r="BY4" s="85" t="str">
        <f>IF(AB4="---","",VLOOKUP(AB4,List1678[],2,FALSE))</f>
        <v/>
      </c>
      <c r="BZ4" s="85" t="str">
        <f>IF(AC4="---","",VLOOKUP(AC4,List1678[],2,FALSE))</f>
        <v/>
      </c>
      <c r="CA4" s="85" t="str">
        <f>IF(AD4="---","",VLOOKUP(AD4,List1678[],2,FALSE))</f>
        <v/>
      </c>
      <c r="CB4" s="85" t="str">
        <f>IF(AE4="---","",VLOOKUP(AE4,List1678[],2,FALSE))</f>
        <v/>
      </c>
      <c r="CC4" s="85" t="str">
        <f>IF(AF4="---","",VLOOKUP(AF4,List1678[],2,FALSE))</f>
        <v/>
      </c>
      <c r="CD4" s="85" t="str">
        <f>IF(AG4="---","",VLOOKUP(AG4,List1678[],2,FALSE))</f>
        <v/>
      </c>
      <c r="CE4" s="85" t="str">
        <f>IF(AH4="---","",VLOOKUP(AH4,List1678[],2,FALSE))</f>
        <v/>
      </c>
    </row>
    <row r="5" spans="2:92" ht="13.5" customHeight="1" thickBot="1" x14ac:dyDescent="0.2">
      <c r="B5" s="276"/>
      <c r="C5" s="280" t="s">
        <v>102</v>
      </c>
      <c r="D5" s="281"/>
      <c r="E5" s="71" t="s">
        <v>103</v>
      </c>
      <c r="F5" s="72"/>
      <c r="G5" s="73"/>
      <c r="H5" s="75" t="s">
        <v>97</v>
      </c>
      <c r="I5" s="75" t="s">
        <v>97</v>
      </c>
      <c r="J5" s="75" t="s">
        <v>97</v>
      </c>
      <c r="K5" s="75" t="s">
        <v>97</v>
      </c>
      <c r="L5" s="75" t="s">
        <v>97</v>
      </c>
      <c r="M5" s="75" t="s">
        <v>97</v>
      </c>
      <c r="N5" s="75" t="s">
        <v>97</v>
      </c>
      <c r="O5" s="75" t="s">
        <v>97</v>
      </c>
      <c r="P5" s="75" t="s">
        <v>97</v>
      </c>
      <c r="Q5" s="75" t="s">
        <v>97</v>
      </c>
      <c r="R5" s="86" t="s">
        <v>97</v>
      </c>
      <c r="Y5" s="75" t="s">
        <v>97</v>
      </c>
      <c r="Z5" s="75" t="s">
        <v>97</v>
      </c>
      <c r="AA5" s="75" t="s">
        <v>97</v>
      </c>
      <c r="AB5" s="75" t="s">
        <v>97</v>
      </c>
      <c r="AC5" s="86" t="s">
        <v>97</v>
      </c>
      <c r="AD5" s="78" t="s">
        <v>97</v>
      </c>
      <c r="AE5" s="78" t="s">
        <v>97</v>
      </c>
      <c r="AF5" s="78" t="s">
        <v>97</v>
      </c>
      <c r="AG5" s="78" t="s">
        <v>97</v>
      </c>
      <c r="AH5" s="78" t="s">
        <v>97</v>
      </c>
      <c r="AK5" s="79" t="str">
        <f t="shared" si="0"/>
        <v/>
      </c>
      <c r="AL5" s="79" t="str">
        <f t="shared" si="0"/>
        <v/>
      </c>
      <c r="AM5" s="79" t="str">
        <f t="shared" si="0"/>
        <v/>
      </c>
      <c r="AN5" s="79" t="str">
        <f t="shared" si="0"/>
        <v/>
      </c>
      <c r="AO5" s="79" t="str">
        <f t="shared" si="0"/>
        <v/>
      </c>
      <c r="AP5" s="79" t="str">
        <f t="shared" si="0"/>
        <v/>
      </c>
      <c r="AQ5" s="79" t="str">
        <f t="shared" si="0"/>
        <v/>
      </c>
      <c r="AR5" s="79" t="str">
        <f t="shared" si="0"/>
        <v/>
      </c>
      <c r="AS5" s="79" t="str">
        <f t="shared" si="0"/>
        <v/>
      </c>
      <c r="AT5" s="79" t="str">
        <f t="shared" si="0"/>
        <v/>
      </c>
      <c r="AV5" s="80"/>
      <c r="AW5" s="81" t="s">
        <v>104</v>
      </c>
      <c r="AX5" s="82" t="str">
        <f t="shared" si="1"/>
        <v>---</v>
      </c>
      <c r="AY5" s="83" t="e">
        <f>VALUE(IF(AX5="---","",VLOOKUP(AX5,List1678[],2,FALSE)))</f>
        <v>#VALUE!</v>
      </c>
      <c r="AZ5" s="42" t="str">
        <f t="shared" si="2"/>
        <v>---</v>
      </c>
      <c r="BA5" s="42" t="e">
        <f>VALUE(IF(AZ5="---","",VLOOKUP(AZ5,List1678[],2,FALSE)))</f>
        <v>#VALUE!</v>
      </c>
      <c r="BB5" s="42" t="str">
        <f t="shared" si="3"/>
        <v>---</v>
      </c>
      <c r="BC5" s="42" t="str">
        <f t="shared" si="4"/>
        <v>---</v>
      </c>
      <c r="BE5" s="88" t="s">
        <v>105</v>
      </c>
      <c r="BF5" s="42">
        <v>0.5</v>
      </c>
      <c r="BI5" s="81" t="s">
        <v>104</v>
      </c>
      <c r="BJ5" s="85" t="str">
        <f>IF(H5="---","",VLOOKUP(H5,List1678[],2,FALSE))</f>
        <v/>
      </c>
      <c r="BK5" s="85" t="str">
        <f>IF(I5="---","",VLOOKUP(I5,List1678[],2,FALSE))</f>
        <v/>
      </c>
      <c r="BL5" s="85" t="str">
        <f>IF(J5="---","",VLOOKUP(J5,List1678[],2,FALSE))</f>
        <v/>
      </c>
      <c r="BM5" s="85" t="str">
        <f>IF(K5="---","",VLOOKUP(K5,List1678[],2,FALSE))</f>
        <v/>
      </c>
      <c r="BN5" s="85" t="str">
        <f>IF(L5="---","",VLOOKUP(L5,List1678[],2,FALSE))</f>
        <v/>
      </c>
      <c r="BO5" s="85" t="str">
        <f>IF(M5="---","",VLOOKUP(M5,List1678[],2,FALSE))</f>
        <v/>
      </c>
      <c r="BP5" s="85" t="str">
        <f>IF(N5="---","",VLOOKUP(N5,List1678[],2,FALSE))</f>
        <v/>
      </c>
      <c r="BQ5" s="85" t="str">
        <f>IF(O5="---","",VLOOKUP(O5,List1678[],2,FALSE))</f>
        <v/>
      </c>
      <c r="BR5" s="85" t="str">
        <f>IF(P5="---","",VLOOKUP(P5,List1678[],2,FALSE))</f>
        <v/>
      </c>
      <c r="BS5" s="85" t="str">
        <f>IF(Q5="---","",VLOOKUP(Q5,List1678[],2,FALSE))</f>
        <v/>
      </c>
      <c r="BT5" s="85" t="str">
        <f>IF(R5="---","",VLOOKUP(R5,List1678[],2,FALSE))</f>
        <v/>
      </c>
      <c r="BU5" s="81" t="s">
        <v>104</v>
      </c>
      <c r="BV5" s="85" t="str">
        <f>IF(Y5="---","",VLOOKUP(Y5,List1678[],2,FALSE))</f>
        <v/>
      </c>
      <c r="BW5" s="85" t="str">
        <f>IF(Z5="---","",VLOOKUP(Z5,List1678[],2,FALSE))</f>
        <v/>
      </c>
      <c r="BX5" s="85" t="str">
        <f>IF(AA5="---","",VLOOKUP(AA5,List1678[],2,FALSE))</f>
        <v/>
      </c>
      <c r="BY5" s="85" t="str">
        <f>IF(AB5="---","",VLOOKUP(AB5,List1678[],2,FALSE))</f>
        <v/>
      </c>
      <c r="BZ5" s="85" t="str">
        <f>IF(AC5="---","",VLOOKUP(AC5,List1678[],2,FALSE))</f>
        <v/>
      </c>
      <c r="CA5" s="85" t="str">
        <f>IF(AD5="---","",VLOOKUP(AD5,List1678[],2,FALSE))</f>
        <v/>
      </c>
      <c r="CB5" s="85" t="str">
        <f>IF(AE5="---","",VLOOKUP(AE5,List1678[],2,FALSE))</f>
        <v/>
      </c>
      <c r="CC5" s="85" t="str">
        <f>IF(AF5="---","",VLOOKUP(AF5,List1678[],2,FALSE))</f>
        <v/>
      </c>
      <c r="CD5" s="85" t="str">
        <f>IF(AG5="---","",VLOOKUP(AG5,List1678[],2,FALSE))</f>
        <v/>
      </c>
      <c r="CE5" s="85" t="str">
        <f>IF(AH5="---","",VLOOKUP(AH5,List1678[],2,FALSE))</f>
        <v/>
      </c>
    </row>
    <row r="6" spans="2:92" ht="13.5" customHeight="1" thickBot="1" x14ac:dyDescent="0.2">
      <c r="B6" s="276"/>
      <c r="C6" s="280"/>
      <c r="D6" s="281"/>
      <c r="E6" s="71" t="s">
        <v>268</v>
      </c>
      <c r="F6" s="72"/>
      <c r="G6" s="73"/>
      <c r="H6" s="75" t="s">
        <v>97</v>
      </c>
      <c r="I6" s="75" t="s">
        <v>97</v>
      </c>
      <c r="J6" s="75" t="s">
        <v>97</v>
      </c>
      <c r="K6" s="75" t="s">
        <v>97</v>
      </c>
      <c r="L6" s="75" t="s">
        <v>97</v>
      </c>
      <c r="M6" s="75" t="s">
        <v>97</v>
      </c>
      <c r="N6" s="75" t="s">
        <v>97</v>
      </c>
      <c r="O6" s="75" t="s">
        <v>97</v>
      </c>
      <c r="P6" s="75" t="s">
        <v>97</v>
      </c>
      <c r="Q6" s="75" t="s">
        <v>97</v>
      </c>
      <c r="R6" s="86" t="s">
        <v>97</v>
      </c>
      <c r="Y6" s="75" t="s">
        <v>97</v>
      </c>
      <c r="Z6" s="75" t="s">
        <v>97</v>
      </c>
      <c r="AA6" s="75" t="s">
        <v>97</v>
      </c>
      <c r="AB6" s="75" t="s">
        <v>97</v>
      </c>
      <c r="AC6" s="86" t="s">
        <v>97</v>
      </c>
      <c r="AD6" s="78" t="s">
        <v>97</v>
      </c>
      <c r="AE6" s="78" t="s">
        <v>97</v>
      </c>
      <c r="AF6" s="78" t="s">
        <v>97</v>
      </c>
      <c r="AG6" s="78" t="s">
        <v>97</v>
      </c>
      <c r="AH6" s="78" t="s">
        <v>97</v>
      </c>
      <c r="AK6" s="79" t="str">
        <f t="shared" si="0"/>
        <v/>
      </c>
      <c r="AL6" s="79" t="str">
        <f t="shared" si="0"/>
        <v/>
      </c>
      <c r="AM6" s="79" t="str">
        <f t="shared" si="0"/>
        <v/>
      </c>
      <c r="AN6" s="79" t="str">
        <f t="shared" si="0"/>
        <v/>
      </c>
      <c r="AO6" s="79" t="str">
        <f t="shared" si="0"/>
        <v/>
      </c>
      <c r="AP6" s="79" t="str">
        <f t="shared" si="0"/>
        <v/>
      </c>
      <c r="AQ6" s="79" t="str">
        <f t="shared" si="0"/>
        <v/>
      </c>
      <c r="AR6" s="79" t="str">
        <f t="shared" si="0"/>
        <v/>
      </c>
      <c r="AS6" s="79" t="str">
        <f t="shared" si="0"/>
        <v/>
      </c>
      <c r="AT6" s="79" t="str">
        <f t="shared" si="0"/>
        <v/>
      </c>
      <c r="AV6" s="80"/>
      <c r="AW6" s="81" t="s">
        <v>106</v>
      </c>
      <c r="AX6" s="82" t="str">
        <f t="shared" si="1"/>
        <v>---</v>
      </c>
      <c r="AY6" s="83" t="e">
        <f>VALUE(IF(AX6="---","",VLOOKUP(AX6,List1678[],2,FALSE)))</f>
        <v>#VALUE!</v>
      </c>
      <c r="AZ6" s="42" t="str">
        <f t="shared" si="2"/>
        <v>---</v>
      </c>
      <c r="BA6" s="42" t="e">
        <f>VALUE(IF(AZ6="---","",VLOOKUP(AZ6,List1678[],2,FALSE)))</f>
        <v>#VALUE!</v>
      </c>
      <c r="BB6" s="42" t="str">
        <f t="shared" si="3"/>
        <v>---</v>
      </c>
      <c r="BC6" s="42" t="str">
        <f t="shared" si="4"/>
        <v>---</v>
      </c>
      <c r="BE6" s="89" t="s">
        <v>107</v>
      </c>
      <c r="BF6" s="42">
        <v>0</v>
      </c>
      <c r="BI6" s="81" t="s">
        <v>106</v>
      </c>
      <c r="BJ6" s="85" t="str">
        <f>IF(H6="---","",VLOOKUP(H6,List1678[],2,FALSE))</f>
        <v/>
      </c>
      <c r="BK6" s="85" t="str">
        <f>IF(I6="---","",VLOOKUP(I6,List1678[],2,FALSE))</f>
        <v/>
      </c>
      <c r="BL6" s="85" t="str">
        <f>IF(J6="---","",VLOOKUP(J6,List1678[],2,FALSE))</f>
        <v/>
      </c>
      <c r="BM6" s="85" t="str">
        <f>IF(K6="---","",VLOOKUP(K6,List1678[],2,FALSE))</f>
        <v/>
      </c>
      <c r="BN6" s="85" t="str">
        <f>IF(L6="---","",VLOOKUP(L6,List1678[],2,FALSE))</f>
        <v/>
      </c>
      <c r="BO6" s="85" t="str">
        <f>IF(M6="---","",VLOOKUP(M6,List1678[],2,FALSE))</f>
        <v/>
      </c>
      <c r="BP6" s="85" t="str">
        <f>IF(N6="---","",VLOOKUP(N6,List1678[],2,FALSE))</f>
        <v/>
      </c>
      <c r="BQ6" s="85" t="str">
        <f>IF(O6="---","",VLOOKUP(O6,List1678[],2,FALSE))</f>
        <v/>
      </c>
      <c r="BR6" s="85" t="str">
        <f>IF(P6="---","",VLOOKUP(P6,List1678[],2,FALSE))</f>
        <v/>
      </c>
      <c r="BS6" s="85" t="str">
        <f>IF(Q6="---","",VLOOKUP(Q6,List1678[],2,FALSE))</f>
        <v/>
      </c>
      <c r="BT6" s="85" t="str">
        <f>IF(R6="---","",VLOOKUP(R6,List1678[],2,FALSE))</f>
        <v/>
      </c>
      <c r="BU6" s="81" t="s">
        <v>106</v>
      </c>
      <c r="BV6" s="85" t="str">
        <f>IF(Y6="---","",VLOOKUP(Y6,List1678[],2,FALSE))</f>
        <v/>
      </c>
      <c r="BW6" s="85" t="str">
        <f>IF(Z6="---","",VLOOKUP(Z6,List1678[],2,FALSE))</f>
        <v/>
      </c>
      <c r="BX6" s="85" t="str">
        <f>IF(AA6="---","",VLOOKUP(AA6,List1678[],2,FALSE))</f>
        <v/>
      </c>
      <c r="BY6" s="85" t="str">
        <f>IF(AB6="---","",VLOOKUP(AB6,List1678[],2,FALSE))</f>
        <v/>
      </c>
      <c r="BZ6" s="85" t="str">
        <f>IF(AC6="---","",VLOOKUP(AC6,List1678[],2,FALSE))</f>
        <v/>
      </c>
      <c r="CA6" s="85" t="str">
        <f>IF(AD6="---","",VLOOKUP(AD6,List1678[],2,FALSE))</f>
        <v/>
      </c>
      <c r="CB6" s="85" t="str">
        <f>IF(AE6="---","",VLOOKUP(AE6,List1678[],2,FALSE))</f>
        <v/>
      </c>
      <c r="CC6" s="85" t="str">
        <f>IF(AF6="---","",VLOOKUP(AF6,List1678[],2,FALSE))</f>
        <v/>
      </c>
      <c r="CD6" s="85" t="str">
        <f>IF(AG6="---","",VLOOKUP(AG6,List1678[],2,FALSE))</f>
        <v/>
      </c>
      <c r="CE6" s="85" t="str">
        <f>IF(AH6="---","",VLOOKUP(AH6,List1678[],2,FALSE))</f>
        <v/>
      </c>
    </row>
    <row r="7" spans="2:92" ht="13.5" customHeight="1" thickBot="1" x14ac:dyDescent="0.2">
      <c r="B7" s="276"/>
      <c r="C7" s="280"/>
      <c r="D7" s="281"/>
      <c r="E7" s="71" t="s">
        <v>108</v>
      </c>
      <c r="F7" s="72"/>
      <c r="G7" s="73"/>
      <c r="H7" s="75" t="s">
        <v>97</v>
      </c>
      <c r="I7" s="75" t="s">
        <v>97</v>
      </c>
      <c r="J7" s="75" t="s">
        <v>97</v>
      </c>
      <c r="K7" s="75" t="s">
        <v>97</v>
      </c>
      <c r="L7" s="75" t="s">
        <v>97</v>
      </c>
      <c r="M7" s="75" t="s">
        <v>97</v>
      </c>
      <c r="N7" s="75" t="s">
        <v>97</v>
      </c>
      <c r="O7" s="75" t="s">
        <v>97</v>
      </c>
      <c r="P7" s="75" t="s">
        <v>97</v>
      </c>
      <c r="Q7" s="75" t="s">
        <v>97</v>
      </c>
      <c r="R7" s="86" t="s">
        <v>97</v>
      </c>
      <c r="Y7" s="75" t="s">
        <v>97</v>
      </c>
      <c r="Z7" s="75" t="s">
        <v>97</v>
      </c>
      <c r="AA7" s="75" t="s">
        <v>97</v>
      </c>
      <c r="AB7" s="75" t="s">
        <v>97</v>
      </c>
      <c r="AC7" s="86" t="s">
        <v>97</v>
      </c>
      <c r="AD7" s="78" t="s">
        <v>97</v>
      </c>
      <c r="AE7" s="78" t="s">
        <v>97</v>
      </c>
      <c r="AF7" s="78" t="s">
        <v>97</v>
      </c>
      <c r="AG7" s="78" t="s">
        <v>97</v>
      </c>
      <c r="AH7" s="78" t="s">
        <v>97</v>
      </c>
      <c r="AK7" s="79" t="str">
        <f t="shared" si="0"/>
        <v/>
      </c>
      <c r="AL7" s="79" t="str">
        <f t="shared" si="0"/>
        <v/>
      </c>
      <c r="AM7" s="79" t="str">
        <f t="shared" si="0"/>
        <v/>
      </c>
      <c r="AN7" s="79" t="str">
        <f t="shared" si="0"/>
        <v/>
      </c>
      <c r="AO7" s="79" t="str">
        <f t="shared" si="0"/>
        <v/>
      </c>
      <c r="AP7" s="79" t="str">
        <f t="shared" si="0"/>
        <v/>
      </c>
      <c r="AQ7" s="79" t="str">
        <f t="shared" si="0"/>
        <v/>
      </c>
      <c r="AR7" s="79" t="str">
        <f t="shared" si="0"/>
        <v/>
      </c>
      <c r="AS7" s="79" t="str">
        <f t="shared" si="0"/>
        <v/>
      </c>
      <c r="AT7" s="79" t="str">
        <f t="shared" si="0"/>
        <v/>
      </c>
      <c r="AV7" s="80"/>
      <c r="AW7" s="81" t="s">
        <v>109</v>
      </c>
      <c r="AX7" s="82" t="str">
        <f t="shared" si="1"/>
        <v>---</v>
      </c>
      <c r="AY7" s="83" t="e">
        <f>VALUE(IF(AX7="---","",VLOOKUP(AX7,List1678[],2,FALSE)))</f>
        <v>#VALUE!</v>
      </c>
      <c r="AZ7" s="42" t="str">
        <f t="shared" si="2"/>
        <v>---</v>
      </c>
      <c r="BA7" s="42" t="e">
        <f>VALUE(IF(AZ7="---","",VLOOKUP(AZ7,List1678[],2,FALSE)))</f>
        <v>#VALUE!</v>
      </c>
      <c r="BB7" s="42" t="str">
        <f t="shared" si="3"/>
        <v>---</v>
      </c>
      <c r="BC7" s="42" t="str">
        <f t="shared" si="4"/>
        <v>---</v>
      </c>
      <c r="BI7" s="81" t="s">
        <v>109</v>
      </c>
      <c r="BJ7" s="85" t="str">
        <f>IF(H7="---","",VLOOKUP(H7,List1678[],2,FALSE))</f>
        <v/>
      </c>
      <c r="BK7" s="85" t="str">
        <f>IF(I7="---","",VLOOKUP(I7,List1678[],2,FALSE))</f>
        <v/>
      </c>
      <c r="BL7" s="85" t="str">
        <f>IF(J7="---","",VLOOKUP(J7,List1678[],2,FALSE))</f>
        <v/>
      </c>
      <c r="BM7" s="85" t="str">
        <f>IF(K7="---","",VLOOKUP(K7,List1678[],2,FALSE))</f>
        <v/>
      </c>
      <c r="BN7" s="85" t="str">
        <f>IF(L7="---","",VLOOKUP(L7,List1678[],2,FALSE))</f>
        <v/>
      </c>
      <c r="BO7" s="85" t="str">
        <f>IF(M7="---","",VLOOKUP(M7,List1678[],2,FALSE))</f>
        <v/>
      </c>
      <c r="BP7" s="85" t="str">
        <f>IF(N7="---","",VLOOKUP(N7,List1678[],2,FALSE))</f>
        <v/>
      </c>
      <c r="BQ7" s="85" t="str">
        <f>IF(O7="---","",VLOOKUP(O7,List1678[],2,FALSE))</f>
        <v/>
      </c>
      <c r="BR7" s="85" t="str">
        <f>IF(P7="---","",VLOOKUP(P7,List1678[],2,FALSE))</f>
        <v/>
      </c>
      <c r="BS7" s="85" t="str">
        <f>IF(Q7="---","",VLOOKUP(Q7,List1678[],2,FALSE))</f>
        <v/>
      </c>
      <c r="BT7" s="85" t="str">
        <f>IF(R7="---","",VLOOKUP(R7,List1678[],2,FALSE))</f>
        <v/>
      </c>
      <c r="BU7" s="81" t="s">
        <v>109</v>
      </c>
      <c r="BV7" s="85" t="str">
        <f>IF(Y7="---","",VLOOKUP(Y7,List1678[],2,FALSE))</f>
        <v/>
      </c>
      <c r="BW7" s="85" t="str">
        <f>IF(Z7="---","",VLOOKUP(Z7,List1678[],2,FALSE))</f>
        <v/>
      </c>
      <c r="BX7" s="85" t="str">
        <f>IF(AA7="---","",VLOOKUP(AA7,List1678[],2,FALSE))</f>
        <v/>
      </c>
      <c r="BY7" s="85" t="str">
        <f>IF(AB7="---","",VLOOKUP(AB7,List1678[],2,FALSE))</f>
        <v/>
      </c>
      <c r="BZ7" s="85" t="str">
        <f>IF(AC7="---","",VLOOKUP(AC7,List1678[],2,FALSE))</f>
        <v/>
      </c>
      <c r="CA7" s="85" t="str">
        <f>IF(AD7="---","",VLOOKUP(AD7,List1678[],2,FALSE))</f>
        <v/>
      </c>
      <c r="CB7" s="85" t="str">
        <f>IF(AE7="---","",VLOOKUP(AE7,List1678[],2,FALSE))</f>
        <v/>
      </c>
      <c r="CC7" s="85" t="str">
        <f>IF(AF7="---","",VLOOKUP(AF7,List1678[],2,FALSE))</f>
        <v/>
      </c>
      <c r="CD7" s="85" t="str">
        <f>IF(AG7="---","",VLOOKUP(AG7,List1678[],2,FALSE))</f>
        <v/>
      </c>
      <c r="CE7" s="85" t="str">
        <f>IF(AH7="---","",VLOOKUP(AH7,List1678[],2,FALSE))</f>
        <v/>
      </c>
    </row>
    <row r="8" spans="2:92" ht="13.5" customHeight="1" thickBot="1" x14ac:dyDescent="0.2">
      <c r="B8" s="277"/>
      <c r="C8" s="280"/>
      <c r="D8" s="281"/>
      <c r="E8" s="71" t="s">
        <v>110</v>
      </c>
      <c r="F8" s="72"/>
      <c r="G8" s="73"/>
      <c r="H8" s="75" t="s">
        <v>97</v>
      </c>
      <c r="I8" s="75" t="s">
        <v>97</v>
      </c>
      <c r="J8" s="75" t="s">
        <v>97</v>
      </c>
      <c r="K8" s="75" t="s">
        <v>97</v>
      </c>
      <c r="L8" s="75" t="s">
        <v>97</v>
      </c>
      <c r="M8" s="75" t="s">
        <v>97</v>
      </c>
      <c r="N8" s="75" t="s">
        <v>97</v>
      </c>
      <c r="O8" s="75" t="s">
        <v>97</v>
      </c>
      <c r="P8" s="75" t="s">
        <v>97</v>
      </c>
      <c r="Q8" s="75" t="s">
        <v>97</v>
      </c>
      <c r="R8" s="86" t="s">
        <v>97</v>
      </c>
      <c r="Y8" s="75" t="s">
        <v>97</v>
      </c>
      <c r="Z8" s="75" t="s">
        <v>97</v>
      </c>
      <c r="AA8" s="75" t="s">
        <v>97</v>
      </c>
      <c r="AB8" s="75" t="s">
        <v>97</v>
      </c>
      <c r="AC8" s="86" t="s">
        <v>97</v>
      </c>
      <c r="AD8" s="78" t="s">
        <v>97</v>
      </c>
      <c r="AE8" s="78" t="s">
        <v>97</v>
      </c>
      <c r="AF8" s="78" t="s">
        <v>97</v>
      </c>
      <c r="AG8" s="78" t="s">
        <v>97</v>
      </c>
      <c r="AH8" s="78" t="s">
        <v>97</v>
      </c>
      <c r="AK8" s="79" t="str">
        <f t="shared" si="0"/>
        <v/>
      </c>
      <c r="AL8" s="79" t="str">
        <f t="shared" si="0"/>
        <v/>
      </c>
      <c r="AM8" s="79" t="str">
        <f t="shared" si="0"/>
        <v/>
      </c>
      <c r="AN8" s="79" t="str">
        <f t="shared" si="0"/>
        <v/>
      </c>
      <c r="AO8" s="79" t="str">
        <f t="shared" si="0"/>
        <v/>
      </c>
      <c r="AP8" s="79" t="str">
        <f t="shared" si="0"/>
        <v/>
      </c>
      <c r="AQ8" s="79" t="str">
        <f t="shared" si="0"/>
        <v/>
      </c>
      <c r="AR8" s="79" t="str">
        <f t="shared" si="0"/>
        <v/>
      </c>
      <c r="AS8" s="79" t="str">
        <f t="shared" si="0"/>
        <v/>
      </c>
      <c r="AT8" s="79" t="str">
        <f t="shared" si="0"/>
        <v/>
      </c>
      <c r="AV8" s="80"/>
      <c r="AW8" s="81" t="s">
        <v>111</v>
      </c>
      <c r="AX8" s="82" t="str">
        <f t="shared" si="1"/>
        <v>---</v>
      </c>
      <c r="AY8" s="83" t="e">
        <f>VALUE(IF(AX8="---","",VLOOKUP(AX8,List1678[],2,FALSE)))</f>
        <v>#VALUE!</v>
      </c>
      <c r="AZ8" s="42" t="str">
        <f t="shared" si="2"/>
        <v>---</v>
      </c>
      <c r="BA8" s="42" t="e">
        <f>VALUE(IF(AZ8="---","",VLOOKUP(AZ8,List1678[],2,FALSE)))</f>
        <v>#VALUE!</v>
      </c>
      <c r="BB8" s="42" t="str">
        <f t="shared" si="3"/>
        <v>---</v>
      </c>
      <c r="BC8" s="42" t="str">
        <f t="shared" si="4"/>
        <v>---</v>
      </c>
      <c r="BI8" s="81" t="s">
        <v>111</v>
      </c>
      <c r="BJ8" s="85" t="str">
        <f>IF(H8="---","",VLOOKUP(H8,List1678[],2,FALSE))</f>
        <v/>
      </c>
      <c r="BK8" s="85" t="str">
        <f>IF(I8="---","",VLOOKUP(I8,List1678[],2,FALSE))</f>
        <v/>
      </c>
      <c r="BL8" s="85" t="str">
        <f>IF(J8="---","",VLOOKUP(J8,List1678[],2,FALSE))</f>
        <v/>
      </c>
      <c r="BM8" s="85" t="str">
        <f>IF(K8="---","",VLOOKUP(K8,List1678[],2,FALSE))</f>
        <v/>
      </c>
      <c r="BN8" s="85" t="str">
        <f>IF(L8="---","",VLOOKUP(L8,List1678[],2,FALSE))</f>
        <v/>
      </c>
      <c r="BO8" s="85" t="str">
        <f>IF(M8="---","",VLOOKUP(M8,List1678[],2,FALSE))</f>
        <v/>
      </c>
      <c r="BP8" s="85" t="str">
        <f>IF(N8="---","",VLOOKUP(N8,List1678[],2,FALSE))</f>
        <v/>
      </c>
      <c r="BQ8" s="85" t="str">
        <f>IF(O8="---","",VLOOKUP(O8,List1678[],2,FALSE))</f>
        <v/>
      </c>
      <c r="BR8" s="85" t="str">
        <f>IF(P8="---","",VLOOKUP(P8,List1678[],2,FALSE))</f>
        <v/>
      </c>
      <c r="BS8" s="85" t="str">
        <f>IF(Q8="---","",VLOOKUP(Q8,List1678[],2,FALSE))</f>
        <v/>
      </c>
      <c r="BT8" s="85" t="str">
        <f>IF(R8="---","",VLOOKUP(R8,List1678[],2,FALSE))</f>
        <v/>
      </c>
      <c r="BU8" s="81" t="s">
        <v>111</v>
      </c>
      <c r="BV8" s="85" t="str">
        <f>IF(Y8="---","",VLOOKUP(Y8,List1678[],2,FALSE))</f>
        <v/>
      </c>
      <c r="BW8" s="85" t="str">
        <f>IF(Z8="---","",VLOOKUP(Z8,List1678[],2,FALSE))</f>
        <v/>
      </c>
      <c r="BX8" s="85" t="str">
        <f>IF(AA8="---","",VLOOKUP(AA8,List1678[],2,FALSE))</f>
        <v/>
      </c>
      <c r="BY8" s="85" t="str">
        <f>IF(AB8="---","",VLOOKUP(AB8,List1678[],2,FALSE))</f>
        <v/>
      </c>
      <c r="BZ8" s="85" t="str">
        <f>IF(AC8="---","",VLOOKUP(AC8,List1678[],2,FALSE))</f>
        <v/>
      </c>
      <c r="CA8" s="85" t="str">
        <f>IF(AD8="---","",VLOOKUP(AD8,List1678[],2,FALSE))</f>
        <v/>
      </c>
      <c r="CB8" s="85" t="str">
        <f>IF(AE8="---","",VLOOKUP(AE8,List1678[],2,FALSE))</f>
        <v/>
      </c>
      <c r="CC8" s="85" t="str">
        <f>IF(AF8="---","",VLOOKUP(AF8,List1678[],2,FALSE))</f>
        <v/>
      </c>
      <c r="CD8" s="85" t="str">
        <f>IF(AG8="---","",VLOOKUP(AG8,List1678[],2,FALSE))</f>
        <v/>
      </c>
      <c r="CE8" s="85" t="str">
        <f>IF(AH8="---","",VLOOKUP(AH8,List1678[],2,FALSE))</f>
        <v/>
      </c>
    </row>
    <row r="9" spans="2:92" ht="13.5" customHeight="1" thickBot="1" x14ac:dyDescent="0.2">
      <c r="B9" s="275">
        <v>2</v>
      </c>
      <c r="C9" s="280" t="s">
        <v>112</v>
      </c>
      <c r="D9" s="281"/>
      <c r="E9" s="71" t="s">
        <v>113</v>
      </c>
      <c r="F9" s="72"/>
      <c r="G9" s="73"/>
      <c r="H9" s="75" t="s">
        <v>97</v>
      </c>
      <c r="I9" s="75" t="s">
        <v>97</v>
      </c>
      <c r="J9" s="75" t="s">
        <v>97</v>
      </c>
      <c r="K9" s="75" t="s">
        <v>97</v>
      </c>
      <c r="L9" s="75" t="s">
        <v>97</v>
      </c>
      <c r="M9" s="75" t="s">
        <v>97</v>
      </c>
      <c r="N9" s="75" t="s">
        <v>97</v>
      </c>
      <c r="O9" s="75" t="s">
        <v>97</v>
      </c>
      <c r="P9" s="75" t="s">
        <v>97</v>
      </c>
      <c r="Q9" s="75" t="s">
        <v>97</v>
      </c>
      <c r="R9" s="86" t="s">
        <v>97</v>
      </c>
      <c r="Y9" s="75" t="s">
        <v>97</v>
      </c>
      <c r="Z9" s="75" t="s">
        <v>97</v>
      </c>
      <c r="AA9" s="75" t="s">
        <v>97</v>
      </c>
      <c r="AB9" s="75" t="s">
        <v>97</v>
      </c>
      <c r="AC9" s="86" t="s">
        <v>97</v>
      </c>
      <c r="AD9" s="78" t="s">
        <v>97</v>
      </c>
      <c r="AE9" s="78" t="s">
        <v>97</v>
      </c>
      <c r="AF9" s="78" t="s">
        <v>97</v>
      </c>
      <c r="AG9" s="78" t="s">
        <v>97</v>
      </c>
      <c r="AH9" s="78" t="s">
        <v>97</v>
      </c>
      <c r="AK9" s="79" t="str">
        <f t="shared" si="0"/>
        <v/>
      </c>
      <c r="AL9" s="79" t="str">
        <f t="shared" si="0"/>
        <v/>
      </c>
      <c r="AM9" s="79" t="str">
        <f t="shared" si="0"/>
        <v/>
      </c>
      <c r="AN9" s="79" t="str">
        <f t="shared" si="0"/>
        <v/>
      </c>
      <c r="AO9" s="79" t="str">
        <f t="shared" si="0"/>
        <v/>
      </c>
      <c r="AP9" s="79" t="str">
        <f t="shared" si="0"/>
        <v/>
      </c>
      <c r="AQ9" s="79" t="str">
        <f t="shared" si="0"/>
        <v/>
      </c>
      <c r="AR9" s="79" t="str">
        <f t="shared" si="0"/>
        <v/>
      </c>
      <c r="AS9" s="79" t="str">
        <f t="shared" si="0"/>
        <v/>
      </c>
      <c r="AT9" s="79" t="str">
        <f t="shared" si="0"/>
        <v/>
      </c>
      <c r="AV9" s="80"/>
      <c r="AW9" s="81" t="s">
        <v>114</v>
      </c>
      <c r="AX9" s="82" t="str">
        <f t="shared" si="1"/>
        <v>---</v>
      </c>
      <c r="AY9" s="83" t="e">
        <f>VALUE(IF(AX9="---","",VLOOKUP(AX9,List1678[],2,FALSE)))</f>
        <v>#VALUE!</v>
      </c>
      <c r="AZ9" s="42" t="str">
        <f t="shared" si="2"/>
        <v>---</v>
      </c>
      <c r="BA9" s="42" t="e">
        <f>VALUE(IF(AZ9="---","",VLOOKUP(AZ9,List1678[],2,FALSE)))</f>
        <v>#VALUE!</v>
      </c>
      <c r="BB9" s="42" t="str">
        <f t="shared" si="3"/>
        <v>---</v>
      </c>
      <c r="BC9" s="42" t="str">
        <f t="shared" si="4"/>
        <v>---</v>
      </c>
      <c r="BI9" s="81" t="s">
        <v>114</v>
      </c>
      <c r="BJ9" s="85" t="str">
        <f>IF(H9="---","",VLOOKUP(H9,List1678[],2,FALSE))</f>
        <v/>
      </c>
      <c r="BK9" s="85" t="str">
        <f>IF(I9="---","",VLOOKUP(I9,List1678[],2,FALSE))</f>
        <v/>
      </c>
      <c r="BL9" s="85" t="str">
        <f>IF(J9="---","",VLOOKUP(J9,List1678[],2,FALSE))</f>
        <v/>
      </c>
      <c r="BM9" s="85" t="str">
        <f>IF(K9="---","",VLOOKUP(K9,List1678[],2,FALSE))</f>
        <v/>
      </c>
      <c r="BN9" s="85" t="str">
        <f>IF(L9="---","",VLOOKUP(L9,List1678[],2,FALSE))</f>
        <v/>
      </c>
      <c r="BO9" s="85" t="str">
        <f>IF(M9="---","",VLOOKUP(M9,List1678[],2,FALSE))</f>
        <v/>
      </c>
      <c r="BP9" s="85" t="str">
        <f>IF(N9="---","",VLOOKUP(N9,List1678[],2,FALSE))</f>
        <v/>
      </c>
      <c r="BQ9" s="85" t="str">
        <f>IF(O9="---","",VLOOKUP(O9,List1678[],2,FALSE))</f>
        <v/>
      </c>
      <c r="BR9" s="85" t="str">
        <f>IF(P9="---","",VLOOKUP(P9,List1678[],2,FALSE))</f>
        <v/>
      </c>
      <c r="BS9" s="85" t="str">
        <f>IF(Q9="---","",VLOOKUP(Q9,List1678[],2,FALSE))</f>
        <v/>
      </c>
      <c r="BT9" s="85" t="str">
        <f>IF(R9="---","",VLOOKUP(R9,List1678[],2,FALSE))</f>
        <v/>
      </c>
      <c r="BU9" s="81" t="s">
        <v>114</v>
      </c>
      <c r="BV9" s="85" t="str">
        <f>IF(Y9="---","",VLOOKUP(Y9,List1678[],2,FALSE))</f>
        <v/>
      </c>
      <c r="BW9" s="85" t="str">
        <f>IF(Z9="---","",VLOOKUP(Z9,List1678[],2,FALSE))</f>
        <v/>
      </c>
      <c r="BX9" s="85" t="str">
        <f>IF(AA9="---","",VLOOKUP(AA9,List1678[],2,FALSE))</f>
        <v/>
      </c>
      <c r="BY9" s="85" t="str">
        <f>IF(AB9="---","",VLOOKUP(AB9,List1678[],2,FALSE))</f>
        <v/>
      </c>
      <c r="BZ9" s="85" t="str">
        <f>IF(AC9="---","",VLOOKUP(AC9,List1678[],2,FALSE))</f>
        <v/>
      </c>
      <c r="CA9" s="85" t="str">
        <f>IF(AD9="---","",VLOOKUP(AD9,List1678[],2,FALSE))</f>
        <v/>
      </c>
      <c r="CB9" s="85" t="str">
        <f>IF(AE9="---","",VLOOKUP(AE9,List1678[],2,FALSE))</f>
        <v/>
      </c>
      <c r="CC9" s="85" t="str">
        <f>IF(AF9="---","",VLOOKUP(AF9,List1678[],2,FALSE))</f>
        <v/>
      </c>
      <c r="CD9" s="85" t="str">
        <f>IF(AG9="---","",VLOOKUP(AG9,List1678[],2,FALSE))</f>
        <v/>
      </c>
      <c r="CE9" s="85" t="str">
        <f>IF(AH9="---","",VLOOKUP(AH9,List1678[],2,FALSE))</f>
        <v/>
      </c>
    </row>
    <row r="10" spans="2:92" ht="13.5" customHeight="1" thickBot="1" x14ac:dyDescent="0.2">
      <c r="B10" s="276"/>
      <c r="C10" s="280"/>
      <c r="D10" s="281"/>
      <c r="E10" s="71" t="s">
        <v>115</v>
      </c>
      <c r="F10" s="72"/>
      <c r="G10" s="73"/>
      <c r="H10" s="75" t="s">
        <v>97</v>
      </c>
      <c r="I10" s="75" t="s">
        <v>97</v>
      </c>
      <c r="J10" s="75" t="s">
        <v>97</v>
      </c>
      <c r="K10" s="75" t="s">
        <v>97</v>
      </c>
      <c r="L10" s="75" t="s">
        <v>97</v>
      </c>
      <c r="M10" s="75" t="s">
        <v>97</v>
      </c>
      <c r="N10" s="75" t="s">
        <v>97</v>
      </c>
      <c r="O10" s="75" t="s">
        <v>97</v>
      </c>
      <c r="P10" s="75" t="s">
        <v>97</v>
      </c>
      <c r="Q10" s="75" t="s">
        <v>97</v>
      </c>
      <c r="R10" s="86" t="s">
        <v>97</v>
      </c>
      <c r="Y10" s="75" t="s">
        <v>97</v>
      </c>
      <c r="Z10" s="75" t="s">
        <v>97</v>
      </c>
      <c r="AA10" s="75" t="s">
        <v>97</v>
      </c>
      <c r="AB10" s="75" t="s">
        <v>97</v>
      </c>
      <c r="AC10" s="86" t="s">
        <v>97</v>
      </c>
      <c r="AD10" s="78" t="s">
        <v>97</v>
      </c>
      <c r="AE10" s="78" t="s">
        <v>97</v>
      </c>
      <c r="AF10" s="78" t="s">
        <v>97</v>
      </c>
      <c r="AG10" s="78" t="s">
        <v>97</v>
      </c>
      <c r="AH10" s="78" t="s">
        <v>97</v>
      </c>
      <c r="AK10" s="79" t="str">
        <f t="shared" si="0"/>
        <v/>
      </c>
      <c r="AL10" s="79" t="str">
        <f t="shared" si="0"/>
        <v/>
      </c>
      <c r="AM10" s="79" t="str">
        <f t="shared" si="0"/>
        <v/>
      </c>
      <c r="AN10" s="79" t="str">
        <f t="shared" si="0"/>
        <v/>
      </c>
      <c r="AO10" s="79" t="str">
        <f t="shared" si="0"/>
        <v/>
      </c>
      <c r="AP10" s="79" t="str">
        <f t="shared" si="0"/>
        <v/>
      </c>
      <c r="AQ10" s="79" t="str">
        <f t="shared" si="0"/>
        <v/>
      </c>
      <c r="AR10" s="79" t="str">
        <f t="shared" si="0"/>
        <v/>
      </c>
      <c r="AS10" s="79" t="str">
        <f t="shared" si="0"/>
        <v/>
      </c>
      <c r="AT10" s="79" t="str">
        <f t="shared" si="0"/>
        <v/>
      </c>
      <c r="AV10" s="80"/>
      <c r="AW10" s="81" t="s">
        <v>116</v>
      </c>
      <c r="AX10" s="82" t="str">
        <f t="shared" si="1"/>
        <v>---</v>
      </c>
      <c r="AY10" s="83" t="e">
        <f>VALUE(IF(AX10="---","",VLOOKUP(AX10,List1678[],2,FALSE)))</f>
        <v>#VALUE!</v>
      </c>
      <c r="AZ10" s="42" t="str">
        <f t="shared" si="2"/>
        <v>---</v>
      </c>
      <c r="BA10" s="42" t="e">
        <f>VALUE(IF(AZ10="---","",VLOOKUP(AZ10,List1678[],2,FALSE)))</f>
        <v>#VALUE!</v>
      </c>
      <c r="BB10" s="42" t="str">
        <f t="shared" si="3"/>
        <v>---</v>
      </c>
      <c r="BC10" s="42" t="str">
        <f t="shared" si="4"/>
        <v>---</v>
      </c>
      <c r="BI10" s="81" t="s">
        <v>116</v>
      </c>
      <c r="BJ10" s="85" t="str">
        <f>IF(H10="---","",VLOOKUP(H10,List1678[],2,FALSE))</f>
        <v/>
      </c>
      <c r="BK10" s="85" t="str">
        <f>IF(I10="---","",VLOOKUP(I10,List1678[],2,FALSE))</f>
        <v/>
      </c>
      <c r="BL10" s="85" t="str">
        <f>IF(J10="---","",VLOOKUP(J10,List1678[],2,FALSE))</f>
        <v/>
      </c>
      <c r="BM10" s="85" t="str">
        <f>IF(K10="---","",VLOOKUP(K10,List1678[],2,FALSE))</f>
        <v/>
      </c>
      <c r="BN10" s="85" t="str">
        <f>IF(L10="---","",VLOOKUP(L10,List1678[],2,FALSE))</f>
        <v/>
      </c>
      <c r="BO10" s="85" t="str">
        <f>IF(M10="---","",VLOOKUP(M10,List1678[],2,FALSE))</f>
        <v/>
      </c>
      <c r="BP10" s="85" t="str">
        <f>IF(N10="---","",VLOOKUP(N10,List1678[],2,FALSE))</f>
        <v/>
      </c>
      <c r="BQ10" s="85" t="str">
        <f>IF(O10="---","",VLOOKUP(O10,List1678[],2,FALSE))</f>
        <v/>
      </c>
      <c r="BR10" s="85" t="str">
        <f>IF(P10="---","",VLOOKUP(P10,List1678[],2,FALSE))</f>
        <v/>
      </c>
      <c r="BS10" s="85" t="str">
        <f>IF(Q10="---","",VLOOKUP(Q10,List1678[],2,FALSE))</f>
        <v/>
      </c>
      <c r="BT10" s="85" t="str">
        <f>IF(R10="---","",VLOOKUP(R10,List1678[],2,FALSE))</f>
        <v/>
      </c>
      <c r="BU10" s="81" t="s">
        <v>116</v>
      </c>
      <c r="BV10" s="85" t="str">
        <f>IF(Y10="---","",VLOOKUP(Y10,List1678[],2,FALSE))</f>
        <v/>
      </c>
      <c r="BW10" s="85" t="str">
        <f>IF(Z10="---","",VLOOKUP(Z10,List1678[],2,FALSE))</f>
        <v/>
      </c>
      <c r="BX10" s="85" t="str">
        <f>IF(AA10="---","",VLOOKUP(AA10,List1678[],2,FALSE))</f>
        <v/>
      </c>
      <c r="BY10" s="85" t="str">
        <f>IF(AB10="---","",VLOOKUP(AB10,List1678[],2,FALSE))</f>
        <v/>
      </c>
      <c r="BZ10" s="85" t="str">
        <f>IF(AC10="---","",VLOOKUP(AC10,List1678[],2,FALSE))</f>
        <v/>
      </c>
      <c r="CA10" s="85" t="str">
        <f>IF(AD10="---","",VLOOKUP(AD10,List1678[],2,FALSE))</f>
        <v/>
      </c>
      <c r="CB10" s="85" t="str">
        <f>IF(AE10="---","",VLOOKUP(AE10,List1678[],2,FALSE))</f>
        <v/>
      </c>
      <c r="CC10" s="85" t="str">
        <f>IF(AF10="---","",VLOOKUP(AF10,List1678[],2,FALSE))</f>
        <v/>
      </c>
      <c r="CD10" s="85" t="str">
        <f>IF(AG10="---","",VLOOKUP(AG10,List1678[],2,FALSE))</f>
        <v/>
      </c>
      <c r="CE10" s="85" t="str">
        <f>IF(AH10="---","",VLOOKUP(AH10,List1678[],2,FALSE))</f>
        <v/>
      </c>
    </row>
    <row r="11" spans="2:92" ht="13.5" customHeight="1" thickBot="1" x14ac:dyDescent="0.2">
      <c r="B11" s="276"/>
      <c r="C11" s="280"/>
      <c r="D11" s="281"/>
      <c r="E11" s="71" t="s">
        <v>117</v>
      </c>
      <c r="F11" s="72"/>
      <c r="G11" s="73"/>
      <c r="H11" s="75" t="s">
        <v>97</v>
      </c>
      <c r="I11" s="75" t="s">
        <v>97</v>
      </c>
      <c r="J11" s="75" t="s">
        <v>97</v>
      </c>
      <c r="K11" s="75" t="s">
        <v>97</v>
      </c>
      <c r="L11" s="75" t="s">
        <v>97</v>
      </c>
      <c r="M11" s="75" t="s">
        <v>97</v>
      </c>
      <c r="N11" s="75" t="s">
        <v>97</v>
      </c>
      <c r="O11" s="75" t="s">
        <v>97</v>
      </c>
      <c r="P11" s="75" t="s">
        <v>97</v>
      </c>
      <c r="Q11" s="75" t="s">
        <v>97</v>
      </c>
      <c r="R11" s="86" t="s">
        <v>97</v>
      </c>
      <c r="Y11" s="75" t="s">
        <v>97</v>
      </c>
      <c r="Z11" s="75" t="s">
        <v>97</v>
      </c>
      <c r="AA11" s="75" t="s">
        <v>97</v>
      </c>
      <c r="AB11" s="75" t="s">
        <v>97</v>
      </c>
      <c r="AC11" s="86" t="s">
        <v>97</v>
      </c>
      <c r="AD11" s="78" t="s">
        <v>97</v>
      </c>
      <c r="AE11" s="78" t="s">
        <v>97</v>
      </c>
      <c r="AF11" s="78" t="s">
        <v>97</v>
      </c>
      <c r="AG11" s="78" t="s">
        <v>97</v>
      </c>
      <c r="AH11" s="78" t="s">
        <v>97</v>
      </c>
      <c r="AK11" s="79" t="str">
        <f t="shared" si="0"/>
        <v/>
      </c>
      <c r="AL11" s="79" t="str">
        <f t="shared" si="0"/>
        <v/>
      </c>
      <c r="AM11" s="79" t="str">
        <f t="shared" si="0"/>
        <v/>
      </c>
      <c r="AN11" s="79" t="str">
        <f t="shared" si="0"/>
        <v/>
      </c>
      <c r="AO11" s="79" t="str">
        <f t="shared" si="0"/>
        <v/>
      </c>
      <c r="AP11" s="79" t="str">
        <f t="shared" si="0"/>
        <v/>
      </c>
      <c r="AQ11" s="79" t="str">
        <f t="shared" si="0"/>
        <v/>
      </c>
      <c r="AR11" s="79" t="str">
        <f t="shared" si="0"/>
        <v/>
      </c>
      <c r="AS11" s="79" t="str">
        <f t="shared" si="0"/>
        <v/>
      </c>
      <c r="AT11" s="79" t="str">
        <f t="shared" si="0"/>
        <v/>
      </c>
      <c r="AV11" s="80"/>
      <c r="AW11" s="81" t="s">
        <v>118</v>
      </c>
      <c r="AX11" s="82" t="str">
        <f t="shared" si="1"/>
        <v>---</v>
      </c>
      <c r="AY11" s="83" t="e">
        <f>VALUE(IF(AX11="---","",VLOOKUP(AX11,List1678[],2,FALSE)))</f>
        <v>#VALUE!</v>
      </c>
      <c r="AZ11" s="42" t="str">
        <f t="shared" si="2"/>
        <v>---</v>
      </c>
      <c r="BA11" s="42" t="e">
        <f>VALUE(IF(AZ11="---","",VLOOKUP(AZ11,List1678[],2,FALSE)))</f>
        <v>#VALUE!</v>
      </c>
      <c r="BB11" s="42" t="str">
        <f t="shared" si="3"/>
        <v>---</v>
      </c>
      <c r="BC11" s="42" t="str">
        <f t="shared" si="4"/>
        <v>---</v>
      </c>
      <c r="BI11" s="81" t="s">
        <v>118</v>
      </c>
      <c r="BJ11" s="85" t="str">
        <f>IF(H11="---","",VLOOKUP(H11,List1678[],2,FALSE))</f>
        <v/>
      </c>
      <c r="BK11" s="85" t="str">
        <f>IF(I11="---","",VLOOKUP(I11,List1678[],2,FALSE))</f>
        <v/>
      </c>
      <c r="BL11" s="85" t="str">
        <f>IF(J11="---","",VLOOKUP(J11,List1678[],2,FALSE))</f>
        <v/>
      </c>
      <c r="BM11" s="85" t="str">
        <f>IF(K11="---","",VLOOKUP(K11,List1678[],2,FALSE))</f>
        <v/>
      </c>
      <c r="BN11" s="85" t="str">
        <f>IF(L11="---","",VLOOKUP(L11,List1678[],2,FALSE))</f>
        <v/>
      </c>
      <c r="BO11" s="85" t="str">
        <f>IF(M11="---","",VLOOKUP(M11,List1678[],2,FALSE))</f>
        <v/>
      </c>
      <c r="BP11" s="85" t="str">
        <f>IF(N11="---","",VLOOKUP(N11,List1678[],2,FALSE))</f>
        <v/>
      </c>
      <c r="BQ11" s="85" t="str">
        <f>IF(O11="---","",VLOOKUP(O11,List1678[],2,FALSE))</f>
        <v/>
      </c>
      <c r="BR11" s="85" t="str">
        <f>IF(P11="---","",VLOOKUP(P11,List1678[],2,FALSE))</f>
        <v/>
      </c>
      <c r="BS11" s="85" t="str">
        <f>IF(Q11="---","",VLOOKUP(Q11,List1678[],2,FALSE))</f>
        <v/>
      </c>
      <c r="BT11" s="85" t="str">
        <f>IF(R11="---","",VLOOKUP(R11,List1678[],2,FALSE))</f>
        <v/>
      </c>
      <c r="BU11" s="81" t="s">
        <v>118</v>
      </c>
      <c r="BV11" s="85" t="str">
        <f>IF(Y11="---","",VLOOKUP(Y11,List1678[],2,FALSE))</f>
        <v/>
      </c>
      <c r="BW11" s="85" t="str">
        <f>IF(Z11="---","",VLOOKUP(Z11,List1678[],2,FALSE))</f>
        <v/>
      </c>
      <c r="BX11" s="85" t="str">
        <f>IF(AA11="---","",VLOOKUP(AA11,List1678[],2,FALSE))</f>
        <v/>
      </c>
      <c r="BY11" s="85" t="str">
        <f>IF(AB11="---","",VLOOKUP(AB11,List1678[],2,FALSE))</f>
        <v/>
      </c>
      <c r="BZ11" s="85" t="str">
        <f>IF(AC11="---","",VLOOKUP(AC11,List1678[],2,FALSE))</f>
        <v/>
      </c>
      <c r="CA11" s="85" t="str">
        <f>IF(AD11="---","",VLOOKUP(AD11,List1678[],2,FALSE))</f>
        <v/>
      </c>
      <c r="CB11" s="85" t="str">
        <f>IF(AE11="---","",VLOOKUP(AE11,List1678[],2,FALSE))</f>
        <v/>
      </c>
      <c r="CC11" s="85" t="str">
        <f>IF(AF11="---","",VLOOKUP(AF11,List1678[],2,FALSE))</f>
        <v/>
      </c>
      <c r="CD11" s="85" t="str">
        <f>IF(AG11="---","",VLOOKUP(AG11,List1678[],2,FALSE))</f>
        <v/>
      </c>
      <c r="CE11" s="85" t="str">
        <f>IF(AH11="---","",VLOOKUP(AH11,List1678[],2,FALSE))</f>
        <v/>
      </c>
    </row>
    <row r="12" spans="2:92" ht="13.5" customHeight="1" thickBot="1" x14ac:dyDescent="0.2">
      <c r="B12" s="276"/>
      <c r="C12" s="280" t="s">
        <v>119</v>
      </c>
      <c r="D12" s="281"/>
      <c r="E12" s="71" t="s">
        <v>120</v>
      </c>
      <c r="F12" s="72"/>
      <c r="G12" s="73"/>
      <c r="H12" s="75" t="s">
        <v>97</v>
      </c>
      <c r="I12" s="75" t="s">
        <v>97</v>
      </c>
      <c r="J12" s="75" t="s">
        <v>97</v>
      </c>
      <c r="K12" s="75" t="s">
        <v>97</v>
      </c>
      <c r="L12" s="75" t="s">
        <v>97</v>
      </c>
      <c r="M12" s="75" t="s">
        <v>97</v>
      </c>
      <c r="N12" s="75" t="s">
        <v>97</v>
      </c>
      <c r="O12" s="75" t="s">
        <v>97</v>
      </c>
      <c r="P12" s="75" t="s">
        <v>97</v>
      </c>
      <c r="Q12" s="75" t="s">
        <v>97</v>
      </c>
      <c r="R12" s="86" t="s">
        <v>97</v>
      </c>
      <c r="Y12" s="75" t="s">
        <v>97</v>
      </c>
      <c r="Z12" s="75" t="s">
        <v>97</v>
      </c>
      <c r="AA12" s="75" t="s">
        <v>97</v>
      </c>
      <c r="AB12" s="75" t="s">
        <v>97</v>
      </c>
      <c r="AC12" s="86" t="s">
        <v>97</v>
      </c>
      <c r="AD12" s="78" t="s">
        <v>97</v>
      </c>
      <c r="AE12" s="78" t="s">
        <v>97</v>
      </c>
      <c r="AF12" s="78" t="s">
        <v>97</v>
      </c>
      <c r="AG12" s="78" t="s">
        <v>97</v>
      </c>
      <c r="AH12" s="78" t="s">
        <v>97</v>
      </c>
      <c r="AK12" s="79" t="str">
        <f t="shared" si="0"/>
        <v/>
      </c>
      <c r="AL12" s="79" t="str">
        <f t="shared" si="0"/>
        <v/>
      </c>
      <c r="AM12" s="79" t="str">
        <f t="shared" si="0"/>
        <v/>
      </c>
      <c r="AN12" s="79" t="str">
        <f t="shared" si="0"/>
        <v/>
      </c>
      <c r="AO12" s="79" t="str">
        <f t="shared" si="0"/>
        <v/>
      </c>
      <c r="AP12" s="79" t="str">
        <f t="shared" si="0"/>
        <v/>
      </c>
      <c r="AQ12" s="79" t="str">
        <f t="shared" si="0"/>
        <v/>
      </c>
      <c r="AR12" s="79" t="str">
        <f t="shared" si="0"/>
        <v/>
      </c>
      <c r="AS12" s="79" t="str">
        <f t="shared" si="0"/>
        <v/>
      </c>
      <c r="AT12" s="79" t="str">
        <f t="shared" si="0"/>
        <v/>
      </c>
      <c r="AV12" s="80"/>
      <c r="AW12" s="81" t="s">
        <v>121</v>
      </c>
      <c r="AX12" s="82" t="str">
        <f t="shared" si="1"/>
        <v>---</v>
      </c>
      <c r="AY12" s="83" t="e">
        <f>VALUE(IF(AX12="---","",VLOOKUP(AX12,List1678[],2,FALSE)))</f>
        <v>#VALUE!</v>
      </c>
      <c r="AZ12" s="42" t="str">
        <f t="shared" si="2"/>
        <v>---</v>
      </c>
      <c r="BA12" s="42" t="e">
        <f>VALUE(IF(AZ12="---","",VLOOKUP(AZ12,List1678[],2,FALSE)))</f>
        <v>#VALUE!</v>
      </c>
      <c r="BB12" s="42" t="str">
        <f t="shared" si="3"/>
        <v>---</v>
      </c>
      <c r="BC12" s="42" t="str">
        <f t="shared" si="4"/>
        <v>---</v>
      </c>
      <c r="BI12" s="81" t="s">
        <v>121</v>
      </c>
      <c r="BJ12" s="85" t="str">
        <f>IF(H12="---","",VLOOKUP(H12,List1678[],2,FALSE))</f>
        <v/>
      </c>
      <c r="BK12" s="85" t="str">
        <f>IF(I12="---","",VLOOKUP(I12,List1678[],2,FALSE))</f>
        <v/>
      </c>
      <c r="BL12" s="85" t="str">
        <f>IF(J12="---","",VLOOKUP(J12,List1678[],2,FALSE))</f>
        <v/>
      </c>
      <c r="BM12" s="85" t="str">
        <f>IF(K12="---","",VLOOKUP(K12,List1678[],2,FALSE))</f>
        <v/>
      </c>
      <c r="BN12" s="85" t="str">
        <f>IF(L12="---","",VLOOKUP(L12,List1678[],2,FALSE))</f>
        <v/>
      </c>
      <c r="BO12" s="85" t="str">
        <f>IF(M12="---","",VLOOKUP(M12,List1678[],2,FALSE))</f>
        <v/>
      </c>
      <c r="BP12" s="85" t="str">
        <f>IF(N12="---","",VLOOKUP(N12,List1678[],2,FALSE))</f>
        <v/>
      </c>
      <c r="BQ12" s="85" t="str">
        <f>IF(O12="---","",VLOOKUP(O12,List1678[],2,FALSE))</f>
        <v/>
      </c>
      <c r="BR12" s="85" t="str">
        <f>IF(P12="---","",VLOOKUP(P12,List1678[],2,FALSE))</f>
        <v/>
      </c>
      <c r="BS12" s="85" t="str">
        <f>IF(Q12="---","",VLOOKUP(Q12,List1678[],2,FALSE))</f>
        <v/>
      </c>
      <c r="BT12" s="85" t="str">
        <f>IF(R12="---","",VLOOKUP(R12,List1678[],2,FALSE))</f>
        <v/>
      </c>
      <c r="BU12" s="81" t="s">
        <v>121</v>
      </c>
      <c r="BV12" s="85" t="str">
        <f>IF(Y12="---","",VLOOKUP(Y12,List1678[],2,FALSE))</f>
        <v/>
      </c>
      <c r="BW12" s="85" t="str">
        <f>IF(Z12="---","",VLOOKUP(Z12,List1678[],2,FALSE))</f>
        <v/>
      </c>
      <c r="BX12" s="85" t="str">
        <f>IF(AA12="---","",VLOOKUP(AA12,List1678[],2,FALSE))</f>
        <v/>
      </c>
      <c r="BY12" s="85" t="str">
        <f>IF(AB12="---","",VLOOKUP(AB12,List1678[],2,FALSE))</f>
        <v/>
      </c>
      <c r="BZ12" s="85" t="str">
        <f>IF(AC12="---","",VLOOKUP(AC12,List1678[],2,FALSE))</f>
        <v/>
      </c>
      <c r="CA12" s="85" t="str">
        <f>IF(AD12="---","",VLOOKUP(AD12,List1678[],2,FALSE))</f>
        <v/>
      </c>
      <c r="CB12" s="85" t="str">
        <f>IF(AE12="---","",VLOOKUP(AE12,List1678[],2,FALSE))</f>
        <v/>
      </c>
      <c r="CC12" s="85" t="str">
        <f>IF(AF12="---","",VLOOKUP(AF12,List1678[],2,FALSE))</f>
        <v/>
      </c>
      <c r="CD12" s="85" t="str">
        <f>IF(AG12="---","",VLOOKUP(AG12,List1678[],2,FALSE))</f>
        <v/>
      </c>
      <c r="CE12" s="85" t="str">
        <f>IF(AH12="---","",VLOOKUP(AH12,List1678[],2,FALSE))</f>
        <v/>
      </c>
    </row>
    <row r="13" spans="2:92" ht="13.5" customHeight="1" thickBot="1" x14ac:dyDescent="0.2">
      <c r="B13" s="276"/>
      <c r="C13" s="280"/>
      <c r="D13" s="281"/>
      <c r="E13" s="71" t="s">
        <v>122</v>
      </c>
      <c r="F13" s="72"/>
      <c r="G13" s="73"/>
      <c r="H13" s="75" t="s">
        <v>97</v>
      </c>
      <c r="I13" s="75" t="s">
        <v>97</v>
      </c>
      <c r="J13" s="75" t="s">
        <v>97</v>
      </c>
      <c r="K13" s="75" t="s">
        <v>97</v>
      </c>
      <c r="L13" s="75" t="s">
        <v>97</v>
      </c>
      <c r="M13" s="75" t="s">
        <v>97</v>
      </c>
      <c r="N13" s="75" t="s">
        <v>97</v>
      </c>
      <c r="O13" s="75" t="s">
        <v>97</v>
      </c>
      <c r="P13" s="75" t="s">
        <v>97</v>
      </c>
      <c r="Q13" s="75" t="s">
        <v>97</v>
      </c>
      <c r="R13" s="86" t="s">
        <v>97</v>
      </c>
      <c r="Y13" s="75" t="s">
        <v>97</v>
      </c>
      <c r="Z13" s="75" t="s">
        <v>97</v>
      </c>
      <c r="AA13" s="75" t="s">
        <v>97</v>
      </c>
      <c r="AB13" s="75" t="s">
        <v>97</v>
      </c>
      <c r="AC13" s="86" t="s">
        <v>97</v>
      </c>
      <c r="AD13" s="78" t="s">
        <v>97</v>
      </c>
      <c r="AE13" s="78" t="s">
        <v>97</v>
      </c>
      <c r="AF13" s="78" t="s">
        <v>97</v>
      </c>
      <c r="AG13" s="78" t="s">
        <v>97</v>
      </c>
      <c r="AH13" s="78" t="s">
        <v>97</v>
      </c>
      <c r="AK13" s="79" t="str">
        <f t="shared" si="0"/>
        <v/>
      </c>
      <c r="AL13" s="79" t="str">
        <f t="shared" si="0"/>
        <v/>
      </c>
      <c r="AM13" s="79" t="str">
        <f t="shared" si="0"/>
        <v/>
      </c>
      <c r="AN13" s="79" t="str">
        <f t="shared" si="0"/>
        <v/>
      </c>
      <c r="AO13" s="79" t="str">
        <f t="shared" si="0"/>
        <v/>
      </c>
      <c r="AP13" s="79" t="str">
        <f t="shared" si="0"/>
        <v/>
      </c>
      <c r="AQ13" s="79" t="str">
        <f t="shared" si="0"/>
        <v/>
      </c>
      <c r="AR13" s="79" t="str">
        <f t="shared" si="0"/>
        <v/>
      </c>
      <c r="AS13" s="79" t="str">
        <f t="shared" si="0"/>
        <v/>
      </c>
      <c r="AT13" s="79" t="str">
        <f t="shared" si="0"/>
        <v/>
      </c>
      <c r="AV13" s="80"/>
      <c r="AW13" s="81" t="s">
        <v>123</v>
      </c>
      <c r="AX13" s="82" t="str">
        <f t="shared" si="1"/>
        <v>---</v>
      </c>
      <c r="AY13" s="83" t="e">
        <f>VALUE(IF(AX13="---","",VLOOKUP(AX13,List1678[],2,FALSE)))</f>
        <v>#VALUE!</v>
      </c>
      <c r="AZ13" s="42" t="str">
        <f t="shared" si="2"/>
        <v>---</v>
      </c>
      <c r="BA13" s="42" t="e">
        <f>VALUE(IF(AZ13="---","",VLOOKUP(AZ13,List1678[],2,FALSE)))</f>
        <v>#VALUE!</v>
      </c>
      <c r="BB13" s="42" t="str">
        <f t="shared" si="3"/>
        <v>---</v>
      </c>
      <c r="BC13" s="42" t="str">
        <f t="shared" si="4"/>
        <v>---</v>
      </c>
      <c r="BI13" s="81" t="s">
        <v>123</v>
      </c>
      <c r="BJ13" s="85" t="str">
        <f>IF(H13="---","",VLOOKUP(H13,List1678[],2,FALSE))</f>
        <v/>
      </c>
      <c r="BK13" s="85" t="str">
        <f>IF(I13="---","",VLOOKUP(I13,List1678[],2,FALSE))</f>
        <v/>
      </c>
      <c r="BL13" s="85" t="str">
        <f>IF(J13="---","",VLOOKUP(J13,List1678[],2,FALSE))</f>
        <v/>
      </c>
      <c r="BM13" s="85" t="str">
        <f>IF(K13="---","",VLOOKUP(K13,List1678[],2,FALSE))</f>
        <v/>
      </c>
      <c r="BN13" s="85" t="str">
        <f>IF(L13="---","",VLOOKUP(L13,List1678[],2,FALSE))</f>
        <v/>
      </c>
      <c r="BO13" s="85" t="str">
        <f>IF(M13="---","",VLOOKUP(M13,List1678[],2,FALSE))</f>
        <v/>
      </c>
      <c r="BP13" s="85" t="str">
        <f>IF(N13="---","",VLOOKUP(N13,List1678[],2,FALSE))</f>
        <v/>
      </c>
      <c r="BQ13" s="85" t="str">
        <f>IF(O13="---","",VLOOKUP(O13,List1678[],2,FALSE))</f>
        <v/>
      </c>
      <c r="BR13" s="85" t="str">
        <f>IF(P13="---","",VLOOKUP(P13,List1678[],2,FALSE))</f>
        <v/>
      </c>
      <c r="BS13" s="85" t="str">
        <f>IF(Q13="---","",VLOOKUP(Q13,List1678[],2,FALSE))</f>
        <v/>
      </c>
      <c r="BT13" s="85" t="str">
        <f>IF(R13="---","",VLOOKUP(R13,List1678[],2,FALSE))</f>
        <v/>
      </c>
      <c r="BU13" s="81" t="s">
        <v>123</v>
      </c>
      <c r="BV13" s="85" t="str">
        <f>IF(Y13="---","",VLOOKUP(Y13,List1678[],2,FALSE))</f>
        <v/>
      </c>
      <c r="BW13" s="85" t="str">
        <f>IF(Z13="---","",VLOOKUP(Z13,List1678[],2,FALSE))</f>
        <v/>
      </c>
      <c r="BX13" s="85" t="str">
        <f>IF(AA13="---","",VLOOKUP(AA13,List1678[],2,FALSE))</f>
        <v/>
      </c>
      <c r="BY13" s="85" t="str">
        <f>IF(AB13="---","",VLOOKUP(AB13,List1678[],2,FALSE))</f>
        <v/>
      </c>
      <c r="BZ13" s="85" t="str">
        <f>IF(AC13="---","",VLOOKUP(AC13,List1678[],2,FALSE))</f>
        <v/>
      </c>
      <c r="CA13" s="85" t="str">
        <f>IF(AD13="---","",VLOOKUP(AD13,List1678[],2,FALSE))</f>
        <v/>
      </c>
      <c r="CB13" s="85" t="str">
        <f>IF(AE13="---","",VLOOKUP(AE13,List1678[],2,FALSE))</f>
        <v/>
      </c>
      <c r="CC13" s="85" t="str">
        <f>IF(AF13="---","",VLOOKUP(AF13,List1678[],2,FALSE))</f>
        <v/>
      </c>
      <c r="CD13" s="85" t="str">
        <f>IF(AG13="---","",VLOOKUP(AG13,List1678[],2,FALSE))</f>
        <v/>
      </c>
      <c r="CE13" s="85" t="str">
        <f>IF(AH13="---","",VLOOKUP(AH13,List1678[],2,FALSE))</f>
        <v/>
      </c>
    </row>
    <row r="14" spans="2:92" ht="13.5" customHeight="1" thickBot="1" x14ac:dyDescent="0.2">
      <c r="B14" s="276"/>
      <c r="C14" s="280"/>
      <c r="D14" s="281"/>
      <c r="E14" s="71" t="s">
        <v>124</v>
      </c>
      <c r="F14" s="72"/>
      <c r="G14" s="73"/>
      <c r="H14" s="75" t="s">
        <v>97</v>
      </c>
      <c r="I14" s="75" t="s">
        <v>97</v>
      </c>
      <c r="J14" s="75" t="s">
        <v>97</v>
      </c>
      <c r="K14" s="75" t="s">
        <v>97</v>
      </c>
      <c r="L14" s="75" t="s">
        <v>97</v>
      </c>
      <c r="M14" s="75" t="s">
        <v>97</v>
      </c>
      <c r="N14" s="75" t="s">
        <v>97</v>
      </c>
      <c r="O14" s="75" t="s">
        <v>97</v>
      </c>
      <c r="P14" s="75" t="s">
        <v>97</v>
      </c>
      <c r="Q14" s="75" t="s">
        <v>97</v>
      </c>
      <c r="R14" s="86" t="s">
        <v>97</v>
      </c>
      <c r="Y14" s="75" t="s">
        <v>97</v>
      </c>
      <c r="Z14" s="75" t="s">
        <v>97</v>
      </c>
      <c r="AA14" s="75" t="s">
        <v>97</v>
      </c>
      <c r="AB14" s="75" t="s">
        <v>97</v>
      </c>
      <c r="AC14" s="86" t="s">
        <v>97</v>
      </c>
      <c r="AD14" s="78" t="s">
        <v>97</v>
      </c>
      <c r="AE14" s="78" t="s">
        <v>97</v>
      </c>
      <c r="AF14" s="78" t="s">
        <v>97</v>
      </c>
      <c r="AG14" s="78" t="s">
        <v>97</v>
      </c>
      <c r="AH14" s="78" t="s">
        <v>97</v>
      </c>
      <c r="AK14" s="79" t="str">
        <f t="shared" si="0"/>
        <v/>
      </c>
      <c r="AL14" s="79" t="str">
        <f t="shared" si="0"/>
        <v/>
      </c>
      <c r="AM14" s="79" t="str">
        <f t="shared" si="0"/>
        <v/>
      </c>
      <c r="AN14" s="79" t="str">
        <f t="shared" si="0"/>
        <v/>
      </c>
      <c r="AO14" s="79" t="str">
        <f t="shared" si="0"/>
        <v/>
      </c>
      <c r="AP14" s="79" t="str">
        <f t="shared" si="0"/>
        <v/>
      </c>
      <c r="AQ14" s="79" t="str">
        <f t="shared" si="0"/>
        <v/>
      </c>
      <c r="AR14" s="79" t="str">
        <f t="shared" si="0"/>
        <v/>
      </c>
      <c r="AS14" s="79" t="str">
        <f t="shared" si="0"/>
        <v/>
      </c>
      <c r="AT14" s="79" t="str">
        <f t="shared" si="0"/>
        <v/>
      </c>
      <c r="AV14" s="80"/>
      <c r="AW14" s="81" t="s">
        <v>125</v>
      </c>
      <c r="AX14" s="82" t="str">
        <f t="shared" si="1"/>
        <v>---</v>
      </c>
      <c r="AY14" s="83" t="e">
        <f>VALUE(IF(AX14="---","",VLOOKUP(AX14,List1678[],2,FALSE)))</f>
        <v>#VALUE!</v>
      </c>
      <c r="AZ14" s="42" t="str">
        <f t="shared" si="2"/>
        <v>---</v>
      </c>
      <c r="BA14" s="42" t="e">
        <f>VALUE(IF(AZ14="---","",VLOOKUP(AZ14,List1678[],2,FALSE)))</f>
        <v>#VALUE!</v>
      </c>
      <c r="BB14" s="42" t="str">
        <f t="shared" si="3"/>
        <v>---</v>
      </c>
      <c r="BC14" s="42" t="str">
        <f t="shared" si="4"/>
        <v>---</v>
      </c>
      <c r="BI14" s="81" t="s">
        <v>125</v>
      </c>
      <c r="BJ14" s="85" t="str">
        <f>IF(H14="---","",VLOOKUP(H14,List1678[],2,FALSE))</f>
        <v/>
      </c>
      <c r="BK14" s="85" t="str">
        <f>IF(I14="---","",VLOOKUP(I14,List1678[],2,FALSE))</f>
        <v/>
      </c>
      <c r="BL14" s="85" t="str">
        <f>IF(J14="---","",VLOOKUP(J14,List1678[],2,FALSE))</f>
        <v/>
      </c>
      <c r="BM14" s="85" t="str">
        <f>IF(K14="---","",VLOOKUP(K14,List1678[],2,FALSE))</f>
        <v/>
      </c>
      <c r="BN14" s="85" t="str">
        <f>IF(L14="---","",VLOOKUP(L14,List1678[],2,FALSE))</f>
        <v/>
      </c>
      <c r="BO14" s="85" t="str">
        <f>IF(M14="---","",VLOOKUP(M14,List1678[],2,FALSE))</f>
        <v/>
      </c>
      <c r="BP14" s="85" t="str">
        <f>IF(N14="---","",VLOOKUP(N14,List1678[],2,FALSE))</f>
        <v/>
      </c>
      <c r="BQ14" s="85" t="str">
        <f>IF(O14="---","",VLOOKUP(O14,List1678[],2,FALSE))</f>
        <v/>
      </c>
      <c r="BR14" s="85" t="str">
        <f>IF(P14="---","",VLOOKUP(P14,List1678[],2,FALSE))</f>
        <v/>
      </c>
      <c r="BS14" s="85" t="str">
        <f>IF(Q14="---","",VLOOKUP(Q14,List1678[],2,FALSE))</f>
        <v/>
      </c>
      <c r="BT14" s="85" t="str">
        <f>IF(R14="---","",VLOOKUP(R14,List1678[],2,FALSE))</f>
        <v/>
      </c>
      <c r="BU14" s="81" t="s">
        <v>125</v>
      </c>
      <c r="BV14" s="85" t="str">
        <f>IF(Y14="---","",VLOOKUP(Y14,List1678[],2,FALSE))</f>
        <v/>
      </c>
      <c r="BW14" s="85" t="str">
        <f>IF(Z14="---","",VLOOKUP(Z14,List1678[],2,FALSE))</f>
        <v/>
      </c>
      <c r="BX14" s="85" t="str">
        <f>IF(AA14="---","",VLOOKUP(AA14,List1678[],2,FALSE))</f>
        <v/>
      </c>
      <c r="BY14" s="85" t="str">
        <f>IF(AB14="---","",VLOOKUP(AB14,List1678[],2,FALSE))</f>
        <v/>
      </c>
      <c r="BZ14" s="85" t="str">
        <f>IF(AC14="---","",VLOOKUP(AC14,List1678[],2,FALSE))</f>
        <v/>
      </c>
      <c r="CA14" s="85" t="str">
        <f>IF(AD14="---","",VLOOKUP(AD14,List1678[],2,FALSE))</f>
        <v/>
      </c>
      <c r="CB14" s="85" t="str">
        <f>IF(AE14="---","",VLOOKUP(AE14,List1678[],2,FALSE))</f>
        <v/>
      </c>
      <c r="CC14" s="85" t="str">
        <f>IF(AF14="---","",VLOOKUP(AF14,List1678[],2,FALSE))</f>
        <v/>
      </c>
      <c r="CD14" s="85" t="str">
        <f>IF(AG14="---","",VLOOKUP(AG14,List1678[],2,FALSE))</f>
        <v/>
      </c>
      <c r="CE14" s="85" t="str">
        <f>IF(AH14="---","",VLOOKUP(AH14,List1678[],2,FALSE))</f>
        <v/>
      </c>
    </row>
    <row r="15" spans="2:92" ht="13.5" customHeight="1" thickBot="1" x14ac:dyDescent="0.2">
      <c r="B15" s="276"/>
      <c r="C15" s="280" t="s">
        <v>126</v>
      </c>
      <c r="D15" s="281"/>
      <c r="E15" s="71" t="s">
        <v>127</v>
      </c>
      <c r="F15" s="72"/>
      <c r="G15" s="73"/>
      <c r="H15" s="75" t="s">
        <v>97</v>
      </c>
      <c r="I15" s="75" t="s">
        <v>97</v>
      </c>
      <c r="J15" s="75" t="s">
        <v>97</v>
      </c>
      <c r="K15" s="75" t="s">
        <v>97</v>
      </c>
      <c r="L15" s="75" t="s">
        <v>97</v>
      </c>
      <c r="M15" s="75" t="s">
        <v>97</v>
      </c>
      <c r="N15" s="75" t="s">
        <v>97</v>
      </c>
      <c r="O15" s="75" t="s">
        <v>97</v>
      </c>
      <c r="P15" s="75" t="s">
        <v>97</v>
      </c>
      <c r="Q15" s="75" t="s">
        <v>97</v>
      </c>
      <c r="R15" s="86" t="s">
        <v>97</v>
      </c>
      <c r="Y15" s="75" t="s">
        <v>97</v>
      </c>
      <c r="Z15" s="75" t="s">
        <v>97</v>
      </c>
      <c r="AA15" s="75" t="s">
        <v>97</v>
      </c>
      <c r="AB15" s="75" t="s">
        <v>97</v>
      </c>
      <c r="AC15" s="86" t="s">
        <v>97</v>
      </c>
      <c r="AD15" s="78" t="s">
        <v>97</v>
      </c>
      <c r="AE15" s="78" t="s">
        <v>97</v>
      </c>
      <c r="AF15" s="78" t="s">
        <v>97</v>
      </c>
      <c r="AG15" s="78" t="s">
        <v>97</v>
      </c>
      <c r="AH15" s="78" t="s">
        <v>97</v>
      </c>
      <c r="AK15" s="79" t="str">
        <f t="shared" si="0"/>
        <v/>
      </c>
      <c r="AL15" s="79" t="str">
        <f t="shared" si="0"/>
        <v/>
      </c>
      <c r="AM15" s="79" t="str">
        <f t="shared" si="0"/>
        <v/>
      </c>
      <c r="AN15" s="79" t="str">
        <f t="shared" si="0"/>
        <v/>
      </c>
      <c r="AO15" s="79" t="str">
        <f t="shared" si="0"/>
        <v/>
      </c>
      <c r="AP15" s="79" t="str">
        <f t="shared" si="0"/>
        <v/>
      </c>
      <c r="AQ15" s="79" t="str">
        <f t="shared" si="0"/>
        <v/>
      </c>
      <c r="AR15" s="79" t="str">
        <f t="shared" si="0"/>
        <v/>
      </c>
      <c r="AS15" s="79" t="str">
        <f t="shared" si="0"/>
        <v/>
      </c>
      <c r="AT15" s="79" t="str">
        <f t="shared" si="0"/>
        <v/>
      </c>
      <c r="AV15" s="80"/>
      <c r="AW15" s="81" t="s">
        <v>128</v>
      </c>
      <c r="AX15" s="82" t="str">
        <f t="shared" si="1"/>
        <v>---</v>
      </c>
      <c r="AY15" s="83" t="e">
        <f>VALUE(IF(AX15="---","",VLOOKUP(AX15,List1678[],2,FALSE)))</f>
        <v>#VALUE!</v>
      </c>
      <c r="AZ15" s="42" t="str">
        <f t="shared" si="2"/>
        <v>---</v>
      </c>
      <c r="BA15" s="42" t="e">
        <f>VALUE(IF(AZ15="---","",VLOOKUP(AZ15,List1678[],2,FALSE)))</f>
        <v>#VALUE!</v>
      </c>
      <c r="BB15" s="42" t="str">
        <f t="shared" si="3"/>
        <v>---</v>
      </c>
      <c r="BC15" s="42" t="str">
        <f t="shared" si="4"/>
        <v>---</v>
      </c>
      <c r="BI15" s="81" t="s">
        <v>128</v>
      </c>
      <c r="BJ15" s="85" t="str">
        <f>IF(H15="---","",VLOOKUP(H15,List1678[],2,FALSE))</f>
        <v/>
      </c>
      <c r="BK15" s="85" t="str">
        <f>IF(I15="---","",VLOOKUP(I15,List1678[],2,FALSE))</f>
        <v/>
      </c>
      <c r="BL15" s="85" t="str">
        <f>IF(J15="---","",VLOOKUP(J15,List1678[],2,FALSE))</f>
        <v/>
      </c>
      <c r="BM15" s="85" t="str">
        <f>IF(K15="---","",VLOOKUP(K15,List1678[],2,FALSE))</f>
        <v/>
      </c>
      <c r="BN15" s="85" t="str">
        <f>IF(L15="---","",VLOOKUP(L15,List1678[],2,FALSE))</f>
        <v/>
      </c>
      <c r="BO15" s="85" t="str">
        <f>IF(M15="---","",VLOOKUP(M15,List1678[],2,FALSE))</f>
        <v/>
      </c>
      <c r="BP15" s="85" t="str">
        <f>IF(N15="---","",VLOOKUP(N15,List1678[],2,FALSE))</f>
        <v/>
      </c>
      <c r="BQ15" s="85" t="str">
        <f>IF(O15="---","",VLOOKUP(O15,List1678[],2,FALSE))</f>
        <v/>
      </c>
      <c r="BR15" s="85" t="str">
        <f>IF(P15="---","",VLOOKUP(P15,List1678[],2,FALSE))</f>
        <v/>
      </c>
      <c r="BS15" s="85" t="str">
        <f>IF(Q15="---","",VLOOKUP(Q15,List1678[],2,FALSE))</f>
        <v/>
      </c>
      <c r="BT15" s="85" t="str">
        <f>IF(R15="---","",VLOOKUP(R15,List1678[],2,FALSE))</f>
        <v/>
      </c>
      <c r="BU15" s="81" t="s">
        <v>128</v>
      </c>
      <c r="BV15" s="85" t="str">
        <f>IF(Y15="---","",VLOOKUP(Y15,List1678[],2,FALSE))</f>
        <v/>
      </c>
      <c r="BW15" s="85" t="str">
        <f>IF(Z15="---","",VLOOKUP(Z15,List1678[],2,FALSE))</f>
        <v/>
      </c>
      <c r="BX15" s="85" t="str">
        <f>IF(AA15="---","",VLOOKUP(AA15,List1678[],2,FALSE))</f>
        <v/>
      </c>
      <c r="BY15" s="85" t="str">
        <f>IF(AB15="---","",VLOOKUP(AB15,List1678[],2,FALSE))</f>
        <v/>
      </c>
      <c r="BZ15" s="85" t="str">
        <f>IF(AC15="---","",VLOOKUP(AC15,List1678[],2,FALSE))</f>
        <v/>
      </c>
      <c r="CA15" s="85" t="str">
        <f>IF(AD15="---","",VLOOKUP(AD15,List1678[],2,FALSE))</f>
        <v/>
      </c>
      <c r="CB15" s="85" t="str">
        <f>IF(AE15="---","",VLOOKUP(AE15,List1678[],2,FALSE))</f>
        <v/>
      </c>
      <c r="CC15" s="85" t="str">
        <f>IF(AF15="---","",VLOOKUP(AF15,List1678[],2,FALSE))</f>
        <v/>
      </c>
      <c r="CD15" s="85" t="str">
        <f>IF(AG15="---","",VLOOKUP(AG15,List1678[],2,FALSE))</f>
        <v/>
      </c>
      <c r="CE15" s="85" t="str">
        <f>IF(AH15="---","",VLOOKUP(AH15,List1678[],2,FALSE))</f>
        <v/>
      </c>
    </row>
    <row r="16" spans="2:92" ht="13.5" customHeight="1" thickBot="1" x14ac:dyDescent="0.2">
      <c r="B16" s="276"/>
      <c r="C16" s="280"/>
      <c r="D16" s="281"/>
      <c r="E16" s="71" t="s">
        <v>129</v>
      </c>
      <c r="F16" s="72"/>
      <c r="G16" s="73"/>
      <c r="H16" s="75" t="s">
        <v>97</v>
      </c>
      <c r="I16" s="75" t="s">
        <v>97</v>
      </c>
      <c r="J16" s="75" t="s">
        <v>97</v>
      </c>
      <c r="K16" s="75" t="s">
        <v>97</v>
      </c>
      <c r="L16" s="75" t="s">
        <v>97</v>
      </c>
      <c r="M16" s="75" t="s">
        <v>97</v>
      </c>
      <c r="N16" s="75" t="s">
        <v>97</v>
      </c>
      <c r="O16" s="75" t="s">
        <v>97</v>
      </c>
      <c r="P16" s="75" t="s">
        <v>97</v>
      </c>
      <c r="Q16" s="75" t="s">
        <v>97</v>
      </c>
      <c r="R16" s="86" t="s">
        <v>97</v>
      </c>
      <c r="Y16" s="75" t="s">
        <v>97</v>
      </c>
      <c r="Z16" s="75" t="s">
        <v>97</v>
      </c>
      <c r="AA16" s="75" t="s">
        <v>97</v>
      </c>
      <c r="AB16" s="75" t="s">
        <v>97</v>
      </c>
      <c r="AC16" s="86" t="s">
        <v>97</v>
      </c>
      <c r="AD16" s="78" t="s">
        <v>97</v>
      </c>
      <c r="AE16" s="78" t="s">
        <v>97</v>
      </c>
      <c r="AF16" s="78" t="s">
        <v>97</v>
      </c>
      <c r="AG16" s="78" t="s">
        <v>97</v>
      </c>
      <c r="AH16" s="78" t="s">
        <v>97</v>
      </c>
      <c r="AK16" s="79" t="str">
        <f t="shared" si="0"/>
        <v/>
      </c>
      <c r="AL16" s="79" t="str">
        <f t="shared" si="0"/>
        <v/>
      </c>
      <c r="AM16" s="79" t="str">
        <f t="shared" si="0"/>
        <v/>
      </c>
      <c r="AN16" s="79" t="str">
        <f t="shared" si="0"/>
        <v/>
      </c>
      <c r="AO16" s="79" t="str">
        <f t="shared" si="0"/>
        <v/>
      </c>
      <c r="AP16" s="79" t="str">
        <f t="shared" si="0"/>
        <v/>
      </c>
      <c r="AQ16" s="79" t="str">
        <f t="shared" si="0"/>
        <v/>
      </c>
      <c r="AR16" s="79" t="str">
        <f t="shared" si="0"/>
        <v/>
      </c>
      <c r="AS16" s="79" t="str">
        <f t="shared" si="0"/>
        <v/>
      </c>
      <c r="AT16" s="79" t="str">
        <f t="shared" si="0"/>
        <v/>
      </c>
      <c r="AV16" s="80"/>
      <c r="AW16" s="81" t="s">
        <v>130</v>
      </c>
      <c r="AX16" s="82" t="str">
        <f t="shared" si="1"/>
        <v>---</v>
      </c>
      <c r="AY16" s="83" t="e">
        <f>VALUE(IF(AX16="---","",VLOOKUP(AX16,List1678[],2,FALSE)))</f>
        <v>#VALUE!</v>
      </c>
      <c r="AZ16" s="42" t="str">
        <f t="shared" si="2"/>
        <v>---</v>
      </c>
      <c r="BA16" s="42" t="e">
        <f>VALUE(IF(AZ16="---","",VLOOKUP(AZ16,List1678[],2,FALSE)))</f>
        <v>#VALUE!</v>
      </c>
      <c r="BB16" s="42" t="str">
        <f t="shared" si="3"/>
        <v>---</v>
      </c>
      <c r="BC16" s="42" t="str">
        <f t="shared" si="4"/>
        <v>---</v>
      </c>
      <c r="BI16" s="81" t="s">
        <v>130</v>
      </c>
      <c r="BJ16" s="85" t="str">
        <f>IF(H16="---","",VLOOKUP(H16,List1678[],2,FALSE))</f>
        <v/>
      </c>
      <c r="BK16" s="85" t="str">
        <f>IF(I16="---","",VLOOKUP(I16,List1678[],2,FALSE))</f>
        <v/>
      </c>
      <c r="BL16" s="85" t="str">
        <f>IF(J16="---","",VLOOKUP(J16,List1678[],2,FALSE))</f>
        <v/>
      </c>
      <c r="BM16" s="85" t="str">
        <f>IF(K16="---","",VLOOKUP(K16,List1678[],2,FALSE))</f>
        <v/>
      </c>
      <c r="BN16" s="85" t="str">
        <f>IF(L16="---","",VLOOKUP(L16,List1678[],2,FALSE))</f>
        <v/>
      </c>
      <c r="BO16" s="85" t="str">
        <f>IF(M16="---","",VLOOKUP(M16,List1678[],2,FALSE))</f>
        <v/>
      </c>
      <c r="BP16" s="85" t="str">
        <f>IF(N16="---","",VLOOKUP(N16,List1678[],2,FALSE))</f>
        <v/>
      </c>
      <c r="BQ16" s="85" t="str">
        <f>IF(O16="---","",VLOOKUP(O16,List1678[],2,FALSE))</f>
        <v/>
      </c>
      <c r="BR16" s="85" t="str">
        <f>IF(P16="---","",VLOOKUP(P16,List1678[],2,FALSE))</f>
        <v/>
      </c>
      <c r="BS16" s="85" t="str">
        <f>IF(Q16="---","",VLOOKUP(Q16,List1678[],2,FALSE))</f>
        <v/>
      </c>
      <c r="BT16" s="85" t="str">
        <f>IF(R16="---","",VLOOKUP(R16,List1678[],2,FALSE))</f>
        <v/>
      </c>
      <c r="BU16" s="81" t="s">
        <v>130</v>
      </c>
      <c r="BV16" s="85" t="str">
        <f>IF(Y16="---","",VLOOKUP(Y16,List1678[],2,FALSE))</f>
        <v/>
      </c>
      <c r="BW16" s="85" t="str">
        <f>IF(Z16="---","",VLOOKUP(Z16,List1678[],2,FALSE))</f>
        <v/>
      </c>
      <c r="BX16" s="85" t="str">
        <f>IF(AA16="---","",VLOOKUP(AA16,List1678[],2,FALSE))</f>
        <v/>
      </c>
      <c r="BY16" s="85" t="str">
        <f>IF(AB16="---","",VLOOKUP(AB16,List1678[],2,FALSE))</f>
        <v/>
      </c>
      <c r="BZ16" s="85" t="str">
        <f>IF(AC16="---","",VLOOKUP(AC16,List1678[],2,FALSE))</f>
        <v/>
      </c>
      <c r="CA16" s="85" t="str">
        <f>IF(AD16="---","",VLOOKUP(AD16,List1678[],2,FALSE))</f>
        <v/>
      </c>
      <c r="CB16" s="85" t="str">
        <f>IF(AE16="---","",VLOOKUP(AE16,List1678[],2,FALSE))</f>
        <v/>
      </c>
      <c r="CC16" s="85" t="str">
        <f>IF(AF16="---","",VLOOKUP(AF16,List1678[],2,FALSE))</f>
        <v/>
      </c>
      <c r="CD16" s="85" t="str">
        <f>IF(AG16="---","",VLOOKUP(AG16,List1678[],2,FALSE))</f>
        <v/>
      </c>
      <c r="CE16" s="85" t="str">
        <f>IF(AH16="---","",VLOOKUP(AH16,List1678[],2,FALSE))</f>
        <v/>
      </c>
    </row>
    <row r="17" spans="2:91" s="49" customFormat="1" ht="13.5" customHeight="1" thickBot="1" x14ac:dyDescent="0.2">
      <c r="B17" s="276"/>
      <c r="C17" s="280"/>
      <c r="D17" s="281"/>
      <c r="E17" s="71" t="s">
        <v>131</v>
      </c>
      <c r="F17" s="72"/>
      <c r="G17" s="73"/>
      <c r="H17" s="75" t="s">
        <v>97</v>
      </c>
      <c r="I17" s="75" t="s">
        <v>97</v>
      </c>
      <c r="J17" s="75" t="s">
        <v>97</v>
      </c>
      <c r="K17" s="75" t="s">
        <v>97</v>
      </c>
      <c r="L17" s="75" t="s">
        <v>97</v>
      </c>
      <c r="M17" s="75" t="s">
        <v>97</v>
      </c>
      <c r="N17" s="75" t="s">
        <v>97</v>
      </c>
      <c r="O17" s="75" t="s">
        <v>97</v>
      </c>
      <c r="P17" s="75" t="s">
        <v>97</v>
      </c>
      <c r="Q17" s="75" t="s">
        <v>97</v>
      </c>
      <c r="R17" s="86" t="s">
        <v>97</v>
      </c>
      <c r="S17" s="42"/>
      <c r="T17" s="42"/>
      <c r="U17" s="42"/>
      <c r="V17" s="42"/>
      <c r="W17" s="42"/>
      <c r="X17" s="42"/>
      <c r="Y17" s="75" t="s">
        <v>97</v>
      </c>
      <c r="Z17" s="75" t="s">
        <v>97</v>
      </c>
      <c r="AA17" s="75" t="s">
        <v>97</v>
      </c>
      <c r="AB17" s="75" t="s">
        <v>97</v>
      </c>
      <c r="AC17" s="86" t="s">
        <v>97</v>
      </c>
      <c r="AD17" s="78" t="s">
        <v>97</v>
      </c>
      <c r="AE17" s="78" t="s">
        <v>97</v>
      </c>
      <c r="AF17" s="78" t="s">
        <v>97</v>
      </c>
      <c r="AG17" s="78" t="s">
        <v>97</v>
      </c>
      <c r="AH17" s="78" t="s">
        <v>97</v>
      </c>
      <c r="AK17" s="79" t="str">
        <f t="shared" si="0"/>
        <v/>
      </c>
      <c r="AL17" s="79" t="str">
        <f t="shared" si="0"/>
        <v/>
      </c>
      <c r="AM17" s="79" t="str">
        <f t="shared" si="0"/>
        <v/>
      </c>
      <c r="AN17" s="79" t="str">
        <f t="shared" si="0"/>
        <v/>
      </c>
      <c r="AO17" s="79" t="str">
        <f t="shared" si="0"/>
        <v/>
      </c>
      <c r="AP17" s="79" t="str">
        <f t="shared" si="0"/>
        <v/>
      </c>
      <c r="AQ17" s="79" t="str">
        <f t="shared" si="0"/>
        <v/>
      </c>
      <c r="AR17" s="79" t="str">
        <f t="shared" si="0"/>
        <v/>
      </c>
      <c r="AS17" s="79" t="str">
        <f t="shared" si="0"/>
        <v/>
      </c>
      <c r="AT17" s="79" t="str">
        <f t="shared" si="0"/>
        <v/>
      </c>
      <c r="AU17" s="42"/>
      <c r="AV17" s="80"/>
      <c r="AW17" s="81" t="s">
        <v>132</v>
      </c>
      <c r="AX17" s="82" t="str">
        <f t="shared" si="1"/>
        <v>---</v>
      </c>
      <c r="AY17" s="83" t="e">
        <f>VALUE(IF(AX17="---","",VLOOKUP(AX17,List1678[],2,FALSE)))</f>
        <v>#VALUE!</v>
      </c>
      <c r="AZ17" s="42" t="str">
        <f t="shared" si="2"/>
        <v>---</v>
      </c>
      <c r="BA17" s="42" t="e">
        <f>VALUE(IF(AZ17="---","",VLOOKUP(AZ17,List1678[],2,FALSE)))</f>
        <v>#VALUE!</v>
      </c>
      <c r="BB17" s="42" t="str">
        <f t="shared" si="3"/>
        <v>---</v>
      </c>
      <c r="BC17" s="42" t="str">
        <f t="shared" si="4"/>
        <v>---</v>
      </c>
      <c r="BD17" s="42"/>
      <c r="BE17" s="42"/>
      <c r="BF17" s="42"/>
      <c r="BG17" s="42"/>
      <c r="BH17" s="42"/>
      <c r="BI17" s="81" t="s">
        <v>132</v>
      </c>
      <c r="BJ17" s="85" t="str">
        <f>IF(H17="---","",VLOOKUP(H17,List1678[],2,FALSE))</f>
        <v/>
      </c>
      <c r="BK17" s="85" t="str">
        <f>IF(I17="---","",VLOOKUP(I17,List1678[],2,FALSE))</f>
        <v/>
      </c>
      <c r="BL17" s="85" t="str">
        <f>IF(J17="---","",VLOOKUP(J17,List1678[],2,FALSE))</f>
        <v/>
      </c>
      <c r="BM17" s="85" t="str">
        <f>IF(K17="---","",VLOOKUP(K17,List1678[],2,FALSE))</f>
        <v/>
      </c>
      <c r="BN17" s="85" t="str">
        <f>IF(L17="---","",VLOOKUP(L17,List1678[],2,FALSE))</f>
        <v/>
      </c>
      <c r="BO17" s="85" t="str">
        <f>IF(M17="---","",VLOOKUP(M17,List1678[],2,FALSE))</f>
        <v/>
      </c>
      <c r="BP17" s="85" t="str">
        <f>IF(N17="---","",VLOOKUP(N17,List1678[],2,FALSE))</f>
        <v/>
      </c>
      <c r="BQ17" s="85" t="str">
        <f>IF(O17="---","",VLOOKUP(O17,List1678[],2,FALSE))</f>
        <v/>
      </c>
      <c r="BR17" s="85" t="str">
        <f>IF(P17="---","",VLOOKUP(P17,List1678[],2,FALSE))</f>
        <v/>
      </c>
      <c r="BS17" s="85" t="str">
        <f>IF(Q17="---","",VLOOKUP(Q17,List1678[],2,FALSE))</f>
        <v/>
      </c>
      <c r="BT17" s="85" t="str">
        <f>IF(R17="---","",VLOOKUP(R17,List1678[],2,FALSE))</f>
        <v/>
      </c>
      <c r="BU17" s="81" t="s">
        <v>132</v>
      </c>
      <c r="BV17" s="85" t="str">
        <f>IF(Y17="---","",VLOOKUP(Y17,List1678[],2,FALSE))</f>
        <v/>
      </c>
      <c r="BW17" s="85" t="str">
        <f>IF(Z17="---","",VLOOKUP(Z17,List1678[],2,FALSE))</f>
        <v/>
      </c>
      <c r="BX17" s="85" t="str">
        <f>IF(AA17="---","",VLOOKUP(AA17,List1678[],2,FALSE))</f>
        <v/>
      </c>
      <c r="BY17" s="85" t="str">
        <f>IF(AB17="---","",VLOOKUP(AB17,List1678[],2,FALSE))</f>
        <v/>
      </c>
      <c r="BZ17" s="85" t="str">
        <f>IF(AC17="---","",VLOOKUP(AC17,List1678[],2,FALSE))</f>
        <v/>
      </c>
      <c r="CA17" s="85" t="str">
        <f>IF(AD17="---","",VLOOKUP(AD17,List1678[],2,FALSE))</f>
        <v/>
      </c>
      <c r="CB17" s="85" t="str">
        <f>IF(AE17="---","",VLOOKUP(AE17,List1678[],2,FALSE))</f>
        <v/>
      </c>
      <c r="CC17" s="85" t="str">
        <f>IF(AF17="---","",VLOOKUP(AF17,List1678[],2,FALSE))</f>
        <v/>
      </c>
      <c r="CD17" s="85" t="str">
        <f>IF(AG17="---","",VLOOKUP(AG17,List1678[],2,FALSE))</f>
        <v/>
      </c>
      <c r="CE17" s="85" t="str">
        <f>IF(AH17="---","",VLOOKUP(AH17,List1678[],2,FALSE))</f>
        <v/>
      </c>
      <c r="CG17" s="42"/>
      <c r="CI17" s="42"/>
      <c r="CK17" s="42"/>
      <c r="CM17" s="42"/>
    </row>
    <row r="18" spans="2:91" s="49" customFormat="1" ht="13.5" customHeight="1" thickBot="1" x14ac:dyDescent="0.2">
      <c r="B18" s="276"/>
      <c r="C18" s="280" t="s">
        <v>133</v>
      </c>
      <c r="D18" s="281"/>
      <c r="E18" s="71" t="s">
        <v>134</v>
      </c>
      <c r="F18" s="72"/>
      <c r="G18" s="73"/>
      <c r="H18" s="75" t="s">
        <v>97</v>
      </c>
      <c r="I18" s="75" t="s">
        <v>97</v>
      </c>
      <c r="J18" s="75" t="s">
        <v>97</v>
      </c>
      <c r="K18" s="75" t="s">
        <v>97</v>
      </c>
      <c r="L18" s="75" t="s">
        <v>97</v>
      </c>
      <c r="M18" s="75" t="s">
        <v>97</v>
      </c>
      <c r="N18" s="75" t="s">
        <v>97</v>
      </c>
      <c r="O18" s="75" t="s">
        <v>97</v>
      </c>
      <c r="P18" s="75" t="s">
        <v>97</v>
      </c>
      <c r="Q18" s="75" t="s">
        <v>97</v>
      </c>
      <c r="R18" s="86" t="s">
        <v>97</v>
      </c>
      <c r="S18" s="42"/>
      <c r="T18" s="42"/>
      <c r="U18" s="42"/>
      <c r="V18" s="42"/>
      <c r="W18" s="42"/>
      <c r="X18" s="42"/>
      <c r="Y18" s="75" t="s">
        <v>97</v>
      </c>
      <c r="Z18" s="75" t="s">
        <v>97</v>
      </c>
      <c r="AA18" s="75" t="s">
        <v>97</v>
      </c>
      <c r="AB18" s="75" t="s">
        <v>97</v>
      </c>
      <c r="AC18" s="86" t="s">
        <v>97</v>
      </c>
      <c r="AD18" s="78" t="s">
        <v>97</v>
      </c>
      <c r="AE18" s="78" t="s">
        <v>97</v>
      </c>
      <c r="AF18" s="78" t="s">
        <v>97</v>
      </c>
      <c r="AG18" s="78" t="s">
        <v>97</v>
      </c>
      <c r="AH18" s="78" t="s">
        <v>97</v>
      </c>
      <c r="AK18" s="79" t="str">
        <f t="shared" si="0"/>
        <v/>
      </c>
      <c r="AL18" s="79" t="str">
        <f t="shared" si="0"/>
        <v/>
      </c>
      <c r="AM18" s="79" t="str">
        <f t="shared" si="0"/>
        <v/>
      </c>
      <c r="AN18" s="79" t="str">
        <f t="shared" si="0"/>
        <v/>
      </c>
      <c r="AO18" s="79" t="str">
        <f t="shared" si="0"/>
        <v/>
      </c>
      <c r="AP18" s="79" t="str">
        <f t="shared" si="0"/>
        <v/>
      </c>
      <c r="AQ18" s="79" t="str">
        <f t="shared" si="0"/>
        <v/>
      </c>
      <c r="AR18" s="79" t="str">
        <f t="shared" si="0"/>
        <v/>
      </c>
      <c r="AS18" s="79" t="str">
        <f t="shared" si="0"/>
        <v/>
      </c>
      <c r="AT18" s="79" t="str">
        <f t="shared" si="0"/>
        <v/>
      </c>
      <c r="AU18" s="42"/>
      <c r="AV18" s="80"/>
      <c r="AW18" s="81" t="s">
        <v>135</v>
      </c>
      <c r="AX18" s="82" t="str">
        <f t="shared" si="1"/>
        <v>---</v>
      </c>
      <c r="AY18" s="83" t="e">
        <f>VALUE(IF(AX18="---","",VLOOKUP(AX18,List1678[],2,FALSE)))</f>
        <v>#VALUE!</v>
      </c>
      <c r="AZ18" s="42" t="str">
        <f t="shared" si="2"/>
        <v>---</v>
      </c>
      <c r="BA18" s="42" t="e">
        <f>VALUE(IF(AZ18="---","",VLOOKUP(AZ18,List1678[],2,FALSE)))</f>
        <v>#VALUE!</v>
      </c>
      <c r="BB18" s="42" t="str">
        <f t="shared" si="3"/>
        <v>---</v>
      </c>
      <c r="BC18" s="42" t="str">
        <f t="shared" si="4"/>
        <v>---</v>
      </c>
      <c r="BD18" s="42"/>
      <c r="BE18" s="42"/>
      <c r="BF18" s="42"/>
      <c r="BG18" s="42"/>
      <c r="BH18" s="42"/>
      <c r="BI18" s="81" t="s">
        <v>135</v>
      </c>
      <c r="BJ18" s="85" t="str">
        <f>IF(H18="---","",VLOOKUP(H18,List1678[],2,FALSE))</f>
        <v/>
      </c>
      <c r="BK18" s="85" t="str">
        <f>IF(I18="---","",VLOOKUP(I18,List1678[],2,FALSE))</f>
        <v/>
      </c>
      <c r="BL18" s="85" t="str">
        <f>IF(J18="---","",VLOOKUP(J18,List1678[],2,FALSE))</f>
        <v/>
      </c>
      <c r="BM18" s="85" t="str">
        <f>IF(K18="---","",VLOOKUP(K18,List1678[],2,FALSE))</f>
        <v/>
      </c>
      <c r="BN18" s="85" t="str">
        <f>IF(L18="---","",VLOOKUP(L18,List1678[],2,FALSE))</f>
        <v/>
      </c>
      <c r="BO18" s="85" t="str">
        <f>IF(M18="---","",VLOOKUP(M18,List1678[],2,FALSE))</f>
        <v/>
      </c>
      <c r="BP18" s="85" t="str">
        <f>IF(N18="---","",VLOOKUP(N18,List1678[],2,FALSE))</f>
        <v/>
      </c>
      <c r="BQ18" s="85" t="str">
        <f>IF(O18="---","",VLOOKUP(O18,List1678[],2,FALSE))</f>
        <v/>
      </c>
      <c r="BR18" s="85" t="str">
        <f>IF(P18="---","",VLOOKUP(P18,List1678[],2,FALSE))</f>
        <v/>
      </c>
      <c r="BS18" s="85" t="str">
        <f>IF(Q18="---","",VLOOKUP(Q18,List1678[],2,FALSE))</f>
        <v/>
      </c>
      <c r="BT18" s="85" t="str">
        <f>IF(R18="---","",VLOOKUP(R18,List1678[],2,FALSE))</f>
        <v/>
      </c>
      <c r="BU18" s="81" t="s">
        <v>135</v>
      </c>
      <c r="BV18" s="85" t="str">
        <f>IF(Y18="---","",VLOOKUP(Y18,List1678[],2,FALSE))</f>
        <v/>
      </c>
      <c r="BW18" s="85" t="str">
        <f>IF(Z18="---","",VLOOKUP(Z18,List1678[],2,FALSE))</f>
        <v/>
      </c>
      <c r="BX18" s="85" t="str">
        <f>IF(AA18="---","",VLOOKUP(AA18,List1678[],2,FALSE))</f>
        <v/>
      </c>
      <c r="BY18" s="85" t="str">
        <f>IF(AB18="---","",VLOOKUP(AB18,List1678[],2,FALSE))</f>
        <v/>
      </c>
      <c r="BZ18" s="85" t="str">
        <f>IF(AC18="---","",VLOOKUP(AC18,List1678[],2,FALSE))</f>
        <v/>
      </c>
      <c r="CA18" s="85" t="str">
        <f>IF(AD18="---","",VLOOKUP(AD18,List1678[],2,FALSE))</f>
        <v/>
      </c>
      <c r="CB18" s="85" t="str">
        <f>IF(AE18="---","",VLOOKUP(AE18,List1678[],2,FALSE))</f>
        <v/>
      </c>
      <c r="CC18" s="85" t="str">
        <f>IF(AF18="---","",VLOOKUP(AF18,List1678[],2,FALSE))</f>
        <v/>
      </c>
      <c r="CD18" s="85" t="str">
        <f>IF(AG18="---","",VLOOKUP(AG18,List1678[],2,FALSE))</f>
        <v/>
      </c>
      <c r="CE18" s="85" t="str">
        <f>IF(AH18="---","",VLOOKUP(AH18,List1678[],2,FALSE))</f>
        <v/>
      </c>
      <c r="CG18" s="42"/>
      <c r="CI18" s="42"/>
      <c r="CK18" s="42"/>
      <c r="CM18" s="42"/>
    </row>
    <row r="19" spans="2:91" s="49" customFormat="1" ht="13.5" customHeight="1" thickBot="1" x14ac:dyDescent="0.2">
      <c r="B19" s="276"/>
      <c r="C19" s="280"/>
      <c r="D19" s="281"/>
      <c r="E19" s="71" t="s">
        <v>136</v>
      </c>
      <c r="F19" s="72"/>
      <c r="G19" s="73"/>
      <c r="H19" s="75" t="s">
        <v>97</v>
      </c>
      <c r="I19" s="75" t="s">
        <v>97</v>
      </c>
      <c r="J19" s="75" t="s">
        <v>97</v>
      </c>
      <c r="K19" s="75" t="s">
        <v>97</v>
      </c>
      <c r="L19" s="75" t="s">
        <v>97</v>
      </c>
      <c r="M19" s="75" t="s">
        <v>97</v>
      </c>
      <c r="N19" s="75" t="s">
        <v>97</v>
      </c>
      <c r="O19" s="75" t="s">
        <v>97</v>
      </c>
      <c r="P19" s="75" t="s">
        <v>97</v>
      </c>
      <c r="Q19" s="75" t="s">
        <v>97</v>
      </c>
      <c r="R19" s="86" t="s">
        <v>97</v>
      </c>
      <c r="S19" s="42"/>
      <c r="T19" s="42"/>
      <c r="U19" s="42"/>
      <c r="V19" s="42"/>
      <c r="W19" s="42"/>
      <c r="X19" s="42"/>
      <c r="Y19" s="75" t="s">
        <v>97</v>
      </c>
      <c r="Z19" s="75" t="s">
        <v>97</v>
      </c>
      <c r="AA19" s="75" t="s">
        <v>97</v>
      </c>
      <c r="AB19" s="75" t="s">
        <v>97</v>
      </c>
      <c r="AC19" s="86" t="s">
        <v>97</v>
      </c>
      <c r="AD19" s="78" t="s">
        <v>97</v>
      </c>
      <c r="AE19" s="78" t="s">
        <v>97</v>
      </c>
      <c r="AF19" s="78" t="s">
        <v>97</v>
      </c>
      <c r="AG19" s="78" t="s">
        <v>97</v>
      </c>
      <c r="AH19" s="78" t="s">
        <v>97</v>
      </c>
      <c r="AK19" s="79" t="str">
        <f t="shared" si="0"/>
        <v/>
      </c>
      <c r="AL19" s="79" t="str">
        <f t="shared" si="0"/>
        <v/>
      </c>
      <c r="AM19" s="79" t="str">
        <f t="shared" si="0"/>
        <v/>
      </c>
      <c r="AN19" s="79" t="str">
        <f t="shared" si="0"/>
        <v/>
      </c>
      <c r="AO19" s="79" t="str">
        <f t="shared" si="0"/>
        <v/>
      </c>
      <c r="AP19" s="79" t="str">
        <f t="shared" si="0"/>
        <v/>
      </c>
      <c r="AQ19" s="79" t="str">
        <f t="shared" si="0"/>
        <v/>
      </c>
      <c r="AR19" s="79" t="str">
        <f t="shared" si="0"/>
        <v/>
      </c>
      <c r="AS19" s="79" t="str">
        <f t="shared" si="0"/>
        <v/>
      </c>
      <c r="AT19" s="79" t="str">
        <f t="shared" si="0"/>
        <v/>
      </c>
      <c r="AU19" s="42"/>
      <c r="AV19" s="80"/>
      <c r="AW19" s="81" t="s">
        <v>137</v>
      </c>
      <c r="AX19" s="82" t="str">
        <f t="shared" si="1"/>
        <v>---</v>
      </c>
      <c r="AY19" s="83" t="e">
        <f>VALUE(IF(AX19="---","",VLOOKUP(AX19,List1678[],2,FALSE)))</f>
        <v>#VALUE!</v>
      </c>
      <c r="AZ19" s="42" t="str">
        <f t="shared" si="2"/>
        <v>---</v>
      </c>
      <c r="BA19" s="42" t="e">
        <f>VALUE(IF(AZ19="---","",VLOOKUP(AZ19,List1678[],2,FALSE)))</f>
        <v>#VALUE!</v>
      </c>
      <c r="BB19" s="42" t="str">
        <f t="shared" si="3"/>
        <v>---</v>
      </c>
      <c r="BC19" s="42" t="str">
        <f t="shared" si="4"/>
        <v>---</v>
      </c>
      <c r="BD19" s="42"/>
      <c r="BE19" s="42"/>
      <c r="BF19" s="42"/>
      <c r="BG19" s="42"/>
      <c r="BH19" s="42"/>
      <c r="BI19" s="81" t="s">
        <v>137</v>
      </c>
      <c r="BJ19" s="85" t="str">
        <f>IF(H19="---","",VLOOKUP(H19,List1678[],2,FALSE))</f>
        <v/>
      </c>
      <c r="BK19" s="85" t="str">
        <f>IF(I19="---","",VLOOKUP(I19,List1678[],2,FALSE))</f>
        <v/>
      </c>
      <c r="BL19" s="85" t="str">
        <f>IF(J19="---","",VLOOKUP(J19,List1678[],2,FALSE))</f>
        <v/>
      </c>
      <c r="BM19" s="85" t="str">
        <f>IF(K19="---","",VLOOKUP(K19,List1678[],2,FALSE))</f>
        <v/>
      </c>
      <c r="BN19" s="85" t="str">
        <f>IF(L19="---","",VLOOKUP(L19,List1678[],2,FALSE))</f>
        <v/>
      </c>
      <c r="BO19" s="85" t="str">
        <f>IF(M19="---","",VLOOKUP(M19,List1678[],2,FALSE))</f>
        <v/>
      </c>
      <c r="BP19" s="85" t="str">
        <f>IF(N19="---","",VLOOKUP(N19,List1678[],2,FALSE))</f>
        <v/>
      </c>
      <c r="BQ19" s="85" t="str">
        <f>IF(O19="---","",VLOOKUP(O19,List1678[],2,FALSE))</f>
        <v/>
      </c>
      <c r="BR19" s="85" t="str">
        <f>IF(P19="---","",VLOOKUP(P19,List1678[],2,FALSE))</f>
        <v/>
      </c>
      <c r="BS19" s="85" t="str">
        <f>IF(Q19="---","",VLOOKUP(Q19,List1678[],2,FALSE))</f>
        <v/>
      </c>
      <c r="BT19" s="85" t="str">
        <f>IF(R19="---","",VLOOKUP(R19,List1678[],2,FALSE))</f>
        <v/>
      </c>
      <c r="BU19" s="81" t="s">
        <v>137</v>
      </c>
      <c r="BV19" s="85" t="str">
        <f>IF(Y19="---","",VLOOKUP(Y19,List1678[],2,FALSE))</f>
        <v/>
      </c>
      <c r="BW19" s="85" t="str">
        <f>IF(Z19="---","",VLOOKUP(Z19,List1678[],2,FALSE))</f>
        <v/>
      </c>
      <c r="BX19" s="85" t="str">
        <f>IF(AA19="---","",VLOOKUP(AA19,List1678[],2,FALSE))</f>
        <v/>
      </c>
      <c r="BY19" s="85" t="str">
        <f>IF(AB19="---","",VLOOKUP(AB19,List1678[],2,FALSE))</f>
        <v/>
      </c>
      <c r="BZ19" s="85" t="str">
        <f>IF(AC19="---","",VLOOKUP(AC19,List1678[],2,FALSE))</f>
        <v/>
      </c>
      <c r="CA19" s="85" t="str">
        <f>IF(AD19="---","",VLOOKUP(AD19,List1678[],2,FALSE))</f>
        <v/>
      </c>
      <c r="CB19" s="85" t="str">
        <f>IF(AE19="---","",VLOOKUP(AE19,List1678[],2,FALSE))</f>
        <v/>
      </c>
      <c r="CC19" s="85" t="str">
        <f>IF(AF19="---","",VLOOKUP(AF19,List1678[],2,FALSE))</f>
        <v/>
      </c>
      <c r="CD19" s="85" t="str">
        <f>IF(AG19="---","",VLOOKUP(AG19,List1678[],2,FALSE))</f>
        <v/>
      </c>
      <c r="CE19" s="85" t="str">
        <f>IF(AH19="---","",VLOOKUP(AH19,List1678[],2,FALSE))</f>
        <v/>
      </c>
      <c r="CG19" s="42"/>
      <c r="CI19" s="42"/>
      <c r="CK19" s="42"/>
      <c r="CM19" s="42"/>
    </row>
    <row r="20" spans="2:91" s="49" customFormat="1" ht="13.5" customHeight="1" thickBot="1" x14ac:dyDescent="0.2">
      <c r="B20" s="276"/>
      <c r="C20" s="280"/>
      <c r="D20" s="281"/>
      <c r="E20" s="71" t="s">
        <v>138</v>
      </c>
      <c r="F20" s="72"/>
      <c r="G20" s="73"/>
      <c r="H20" s="75" t="s">
        <v>97</v>
      </c>
      <c r="I20" s="75" t="s">
        <v>97</v>
      </c>
      <c r="J20" s="75" t="s">
        <v>97</v>
      </c>
      <c r="K20" s="75" t="s">
        <v>97</v>
      </c>
      <c r="L20" s="75" t="s">
        <v>97</v>
      </c>
      <c r="M20" s="75" t="s">
        <v>97</v>
      </c>
      <c r="N20" s="75" t="s">
        <v>97</v>
      </c>
      <c r="O20" s="75" t="s">
        <v>97</v>
      </c>
      <c r="P20" s="75" t="s">
        <v>97</v>
      </c>
      <c r="Q20" s="75" t="s">
        <v>97</v>
      </c>
      <c r="R20" s="86" t="s">
        <v>97</v>
      </c>
      <c r="S20" s="42"/>
      <c r="T20" s="42"/>
      <c r="U20" s="42"/>
      <c r="V20" s="42"/>
      <c r="W20" s="42"/>
      <c r="X20" s="42"/>
      <c r="Y20" s="75" t="s">
        <v>97</v>
      </c>
      <c r="Z20" s="75" t="s">
        <v>97</v>
      </c>
      <c r="AA20" s="75" t="s">
        <v>97</v>
      </c>
      <c r="AB20" s="75" t="s">
        <v>97</v>
      </c>
      <c r="AC20" s="86" t="s">
        <v>97</v>
      </c>
      <c r="AD20" s="78" t="s">
        <v>97</v>
      </c>
      <c r="AE20" s="78" t="s">
        <v>97</v>
      </c>
      <c r="AF20" s="78" t="s">
        <v>97</v>
      </c>
      <c r="AG20" s="78" t="s">
        <v>97</v>
      </c>
      <c r="AH20" s="78" t="s">
        <v>97</v>
      </c>
      <c r="AK20" s="79" t="str">
        <f t="shared" si="0"/>
        <v/>
      </c>
      <c r="AL20" s="79" t="str">
        <f t="shared" si="0"/>
        <v/>
      </c>
      <c r="AM20" s="79" t="str">
        <f t="shared" si="0"/>
        <v/>
      </c>
      <c r="AN20" s="79" t="str">
        <f t="shared" si="0"/>
        <v/>
      </c>
      <c r="AO20" s="79" t="str">
        <f t="shared" si="0"/>
        <v/>
      </c>
      <c r="AP20" s="79" t="str">
        <f t="shared" si="0"/>
        <v/>
      </c>
      <c r="AQ20" s="79" t="str">
        <f t="shared" si="0"/>
        <v/>
      </c>
      <c r="AR20" s="79" t="str">
        <f t="shared" si="0"/>
        <v/>
      </c>
      <c r="AS20" s="79" t="str">
        <f t="shared" si="0"/>
        <v/>
      </c>
      <c r="AT20" s="79" t="str">
        <f t="shared" si="0"/>
        <v/>
      </c>
      <c r="AU20" s="42"/>
      <c r="AV20" s="80"/>
      <c r="AW20" s="81" t="s">
        <v>139</v>
      </c>
      <c r="AX20" s="82" t="str">
        <f t="shared" si="1"/>
        <v>---</v>
      </c>
      <c r="AY20" s="83" t="e">
        <f>VALUE(IF(AX20="---","",VLOOKUP(AX20,List1678[],2,FALSE)))</f>
        <v>#VALUE!</v>
      </c>
      <c r="AZ20" s="42" t="str">
        <f t="shared" si="2"/>
        <v>---</v>
      </c>
      <c r="BA20" s="42" t="e">
        <f>VALUE(IF(AZ20="---","",VLOOKUP(AZ20,List1678[],2,FALSE)))</f>
        <v>#VALUE!</v>
      </c>
      <c r="BB20" s="42" t="str">
        <f t="shared" si="3"/>
        <v>---</v>
      </c>
      <c r="BC20" s="42" t="str">
        <f t="shared" si="4"/>
        <v>---</v>
      </c>
      <c r="BD20" s="42"/>
      <c r="BE20" s="42"/>
      <c r="BF20" s="42"/>
      <c r="BG20" s="42"/>
      <c r="BH20" s="42"/>
      <c r="BI20" s="81" t="s">
        <v>139</v>
      </c>
      <c r="BJ20" s="85" t="str">
        <f>IF(H20="---","",VLOOKUP(H20,List1678[],2,FALSE))</f>
        <v/>
      </c>
      <c r="BK20" s="85" t="str">
        <f>IF(I20="---","",VLOOKUP(I20,List1678[],2,FALSE))</f>
        <v/>
      </c>
      <c r="BL20" s="85" t="str">
        <f>IF(J20="---","",VLOOKUP(J20,List1678[],2,FALSE))</f>
        <v/>
      </c>
      <c r="BM20" s="85" t="str">
        <f>IF(K20="---","",VLOOKUP(K20,List1678[],2,FALSE))</f>
        <v/>
      </c>
      <c r="BN20" s="85" t="str">
        <f>IF(L20="---","",VLOOKUP(L20,List1678[],2,FALSE))</f>
        <v/>
      </c>
      <c r="BO20" s="85" t="str">
        <f>IF(M20="---","",VLOOKUP(M20,List1678[],2,FALSE))</f>
        <v/>
      </c>
      <c r="BP20" s="85" t="str">
        <f>IF(N20="---","",VLOOKUP(N20,List1678[],2,FALSE))</f>
        <v/>
      </c>
      <c r="BQ20" s="85" t="str">
        <f>IF(O20="---","",VLOOKUP(O20,List1678[],2,FALSE))</f>
        <v/>
      </c>
      <c r="BR20" s="85" t="str">
        <f>IF(P20="---","",VLOOKUP(P20,List1678[],2,FALSE))</f>
        <v/>
      </c>
      <c r="BS20" s="85" t="str">
        <f>IF(Q20="---","",VLOOKUP(Q20,List1678[],2,FALSE))</f>
        <v/>
      </c>
      <c r="BT20" s="85" t="str">
        <f>IF(R20="---","",VLOOKUP(R20,List1678[],2,FALSE))</f>
        <v/>
      </c>
      <c r="BU20" s="81" t="s">
        <v>139</v>
      </c>
      <c r="BV20" s="85" t="str">
        <f>IF(Y20="---","",VLOOKUP(Y20,List1678[],2,FALSE))</f>
        <v/>
      </c>
      <c r="BW20" s="85" t="str">
        <f>IF(Z20="---","",VLOOKUP(Z20,List1678[],2,FALSE))</f>
        <v/>
      </c>
      <c r="BX20" s="85" t="str">
        <f>IF(AA20="---","",VLOOKUP(AA20,List1678[],2,FALSE))</f>
        <v/>
      </c>
      <c r="BY20" s="85" t="str">
        <f>IF(AB20="---","",VLOOKUP(AB20,List1678[],2,FALSE))</f>
        <v/>
      </c>
      <c r="BZ20" s="85" t="str">
        <f>IF(AC20="---","",VLOOKUP(AC20,List1678[],2,FALSE))</f>
        <v/>
      </c>
      <c r="CA20" s="85" t="str">
        <f>IF(AD20="---","",VLOOKUP(AD20,List1678[],2,FALSE))</f>
        <v/>
      </c>
      <c r="CB20" s="85" t="str">
        <f>IF(AE20="---","",VLOOKUP(AE20,List1678[],2,FALSE))</f>
        <v/>
      </c>
      <c r="CC20" s="85" t="str">
        <f>IF(AF20="---","",VLOOKUP(AF20,List1678[],2,FALSE))</f>
        <v/>
      </c>
      <c r="CD20" s="85" t="str">
        <f>IF(AG20="---","",VLOOKUP(AG20,List1678[],2,FALSE))</f>
        <v/>
      </c>
      <c r="CE20" s="85" t="str">
        <f>IF(AH20="---","",VLOOKUP(AH20,List1678[],2,FALSE))</f>
        <v/>
      </c>
      <c r="CG20" s="42"/>
      <c r="CI20" s="42"/>
      <c r="CK20" s="42"/>
      <c r="CM20" s="42"/>
    </row>
    <row r="21" spans="2:91" s="49" customFormat="1" ht="13.5" customHeight="1" thickBot="1" x14ac:dyDescent="0.2">
      <c r="B21" s="276"/>
      <c r="C21" s="280" t="s">
        <v>140</v>
      </c>
      <c r="D21" s="281"/>
      <c r="E21" s="71" t="s">
        <v>141</v>
      </c>
      <c r="F21" s="72"/>
      <c r="G21" s="73"/>
      <c r="H21" s="75" t="s">
        <v>97</v>
      </c>
      <c r="I21" s="75" t="s">
        <v>97</v>
      </c>
      <c r="J21" s="75" t="s">
        <v>97</v>
      </c>
      <c r="K21" s="75" t="s">
        <v>97</v>
      </c>
      <c r="L21" s="75" t="s">
        <v>97</v>
      </c>
      <c r="M21" s="75" t="s">
        <v>97</v>
      </c>
      <c r="N21" s="75" t="s">
        <v>97</v>
      </c>
      <c r="O21" s="75" t="s">
        <v>97</v>
      </c>
      <c r="P21" s="75" t="s">
        <v>97</v>
      </c>
      <c r="Q21" s="75" t="s">
        <v>97</v>
      </c>
      <c r="R21" s="86" t="s">
        <v>97</v>
      </c>
      <c r="S21" s="42"/>
      <c r="T21" s="42"/>
      <c r="U21" s="42"/>
      <c r="V21" s="42"/>
      <c r="W21" s="42"/>
      <c r="X21" s="42"/>
      <c r="Y21" s="75" t="s">
        <v>97</v>
      </c>
      <c r="Z21" s="75" t="s">
        <v>97</v>
      </c>
      <c r="AA21" s="75" t="s">
        <v>97</v>
      </c>
      <c r="AB21" s="75" t="s">
        <v>97</v>
      </c>
      <c r="AC21" s="86" t="s">
        <v>97</v>
      </c>
      <c r="AD21" s="78" t="s">
        <v>97</v>
      </c>
      <c r="AE21" s="78" t="s">
        <v>97</v>
      </c>
      <c r="AF21" s="78" t="s">
        <v>97</v>
      </c>
      <c r="AG21" s="78" t="s">
        <v>97</v>
      </c>
      <c r="AH21" s="78" t="s">
        <v>97</v>
      </c>
      <c r="AK21" s="79" t="str">
        <f t="shared" si="0"/>
        <v/>
      </c>
      <c r="AL21" s="79" t="str">
        <f t="shared" si="0"/>
        <v/>
      </c>
      <c r="AM21" s="79" t="str">
        <f t="shared" si="0"/>
        <v/>
      </c>
      <c r="AN21" s="79" t="str">
        <f t="shared" si="0"/>
        <v/>
      </c>
      <c r="AO21" s="79" t="str">
        <f t="shared" si="0"/>
        <v/>
      </c>
      <c r="AP21" s="79" t="str">
        <f t="shared" si="0"/>
        <v/>
      </c>
      <c r="AQ21" s="79" t="str">
        <f t="shared" si="0"/>
        <v/>
      </c>
      <c r="AR21" s="79" t="str">
        <f t="shared" si="0"/>
        <v/>
      </c>
      <c r="AS21" s="79" t="str">
        <f t="shared" si="0"/>
        <v/>
      </c>
      <c r="AT21" s="79" t="str">
        <f t="shared" si="0"/>
        <v/>
      </c>
      <c r="AU21" s="42"/>
      <c r="AV21" s="80"/>
      <c r="AW21" s="81" t="s">
        <v>142</v>
      </c>
      <c r="AX21" s="82" t="str">
        <f t="shared" si="1"/>
        <v>---</v>
      </c>
      <c r="AY21" s="83" t="e">
        <f>VALUE(IF(AX21="---","",VLOOKUP(AX21,List1678[],2,FALSE)))</f>
        <v>#VALUE!</v>
      </c>
      <c r="AZ21" s="42" t="str">
        <f t="shared" si="2"/>
        <v>---</v>
      </c>
      <c r="BA21" s="42" t="e">
        <f>VALUE(IF(AZ21="---","",VLOOKUP(AZ21,List1678[],2,FALSE)))</f>
        <v>#VALUE!</v>
      </c>
      <c r="BB21" s="42" t="str">
        <f t="shared" si="3"/>
        <v>---</v>
      </c>
      <c r="BC21" s="42" t="str">
        <f t="shared" si="4"/>
        <v>---</v>
      </c>
      <c r="BD21" s="42"/>
      <c r="BE21" s="42"/>
      <c r="BF21" s="42"/>
      <c r="BG21" s="42"/>
      <c r="BH21" s="42"/>
      <c r="BI21" s="81" t="s">
        <v>142</v>
      </c>
      <c r="BJ21" s="85" t="str">
        <f>IF(H21="---","",VLOOKUP(H21,List1678[],2,FALSE))</f>
        <v/>
      </c>
      <c r="BK21" s="85" t="str">
        <f>IF(I21="---","",VLOOKUP(I21,List1678[],2,FALSE))</f>
        <v/>
      </c>
      <c r="BL21" s="85" t="str">
        <f>IF(J21="---","",VLOOKUP(J21,List1678[],2,FALSE))</f>
        <v/>
      </c>
      <c r="BM21" s="85" t="str">
        <f>IF(K21="---","",VLOOKUP(K21,List1678[],2,FALSE))</f>
        <v/>
      </c>
      <c r="BN21" s="85" t="str">
        <f>IF(L21="---","",VLOOKUP(L21,List1678[],2,FALSE))</f>
        <v/>
      </c>
      <c r="BO21" s="85" t="str">
        <f>IF(M21="---","",VLOOKUP(M21,List1678[],2,FALSE))</f>
        <v/>
      </c>
      <c r="BP21" s="85" t="str">
        <f>IF(N21="---","",VLOOKUP(N21,List1678[],2,FALSE))</f>
        <v/>
      </c>
      <c r="BQ21" s="85" t="str">
        <f>IF(O21="---","",VLOOKUP(O21,List1678[],2,FALSE))</f>
        <v/>
      </c>
      <c r="BR21" s="85" t="str">
        <f>IF(P21="---","",VLOOKUP(P21,List1678[],2,FALSE))</f>
        <v/>
      </c>
      <c r="BS21" s="85" t="str">
        <f>IF(Q21="---","",VLOOKUP(Q21,List1678[],2,FALSE))</f>
        <v/>
      </c>
      <c r="BT21" s="85" t="str">
        <f>IF(R21="---","",VLOOKUP(R21,List1678[],2,FALSE))</f>
        <v/>
      </c>
      <c r="BU21" s="81" t="s">
        <v>142</v>
      </c>
      <c r="BV21" s="85" t="str">
        <f>IF(Y21="---","",VLOOKUP(Y21,List1678[],2,FALSE))</f>
        <v/>
      </c>
      <c r="BW21" s="85" t="str">
        <f>IF(Z21="---","",VLOOKUP(Z21,List1678[],2,FALSE))</f>
        <v/>
      </c>
      <c r="BX21" s="85" t="str">
        <f>IF(AA21="---","",VLOOKUP(AA21,List1678[],2,FALSE))</f>
        <v/>
      </c>
      <c r="BY21" s="85" t="str">
        <f>IF(AB21="---","",VLOOKUP(AB21,List1678[],2,FALSE))</f>
        <v/>
      </c>
      <c r="BZ21" s="85" t="str">
        <f>IF(AC21="---","",VLOOKUP(AC21,List1678[],2,FALSE))</f>
        <v/>
      </c>
      <c r="CA21" s="85" t="str">
        <f>IF(AD21="---","",VLOOKUP(AD21,List1678[],2,FALSE))</f>
        <v/>
      </c>
      <c r="CB21" s="85" t="str">
        <f>IF(AE21="---","",VLOOKUP(AE21,List1678[],2,FALSE))</f>
        <v/>
      </c>
      <c r="CC21" s="85" t="str">
        <f>IF(AF21="---","",VLOOKUP(AF21,List1678[],2,FALSE))</f>
        <v/>
      </c>
      <c r="CD21" s="85" t="str">
        <f>IF(AG21="---","",VLOOKUP(AG21,List1678[],2,FALSE))</f>
        <v/>
      </c>
      <c r="CE21" s="85" t="str">
        <f>IF(AH21="---","",VLOOKUP(AH21,List1678[],2,FALSE))</f>
        <v/>
      </c>
      <c r="CG21" s="42"/>
      <c r="CI21" s="42"/>
      <c r="CK21" s="42"/>
      <c r="CM21" s="42"/>
    </row>
    <row r="22" spans="2:91" s="49" customFormat="1" ht="13.5" customHeight="1" thickBot="1" x14ac:dyDescent="0.2">
      <c r="B22" s="276"/>
      <c r="C22" s="280"/>
      <c r="D22" s="281"/>
      <c r="E22" s="71" t="s">
        <v>143</v>
      </c>
      <c r="F22" s="72"/>
      <c r="G22" s="73"/>
      <c r="H22" s="75" t="s">
        <v>97</v>
      </c>
      <c r="I22" s="75" t="s">
        <v>97</v>
      </c>
      <c r="J22" s="75" t="s">
        <v>97</v>
      </c>
      <c r="K22" s="75" t="s">
        <v>97</v>
      </c>
      <c r="L22" s="75" t="s">
        <v>97</v>
      </c>
      <c r="M22" s="75" t="s">
        <v>97</v>
      </c>
      <c r="N22" s="75" t="s">
        <v>97</v>
      </c>
      <c r="O22" s="75" t="s">
        <v>97</v>
      </c>
      <c r="P22" s="75" t="s">
        <v>97</v>
      </c>
      <c r="Q22" s="75" t="s">
        <v>97</v>
      </c>
      <c r="R22" s="86" t="s">
        <v>97</v>
      </c>
      <c r="S22" s="42"/>
      <c r="T22" s="42"/>
      <c r="U22" s="42"/>
      <c r="V22" s="42"/>
      <c r="W22" s="42"/>
      <c r="X22" s="42"/>
      <c r="Y22" s="75" t="s">
        <v>97</v>
      </c>
      <c r="Z22" s="75" t="s">
        <v>97</v>
      </c>
      <c r="AA22" s="75" t="s">
        <v>97</v>
      </c>
      <c r="AB22" s="75" t="s">
        <v>97</v>
      </c>
      <c r="AC22" s="86" t="s">
        <v>97</v>
      </c>
      <c r="AD22" s="78" t="s">
        <v>97</v>
      </c>
      <c r="AE22" s="78" t="s">
        <v>97</v>
      </c>
      <c r="AF22" s="78" t="s">
        <v>97</v>
      </c>
      <c r="AG22" s="78" t="s">
        <v>97</v>
      </c>
      <c r="AH22" s="78" t="s">
        <v>97</v>
      </c>
      <c r="AK22" s="79" t="str">
        <f t="shared" si="0"/>
        <v/>
      </c>
      <c r="AL22" s="79" t="str">
        <f t="shared" si="0"/>
        <v/>
      </c>
      <c r="AM22" s="79" t="str">
        <f t="shared" si="0"/>
        <v/>
      </c>
      <c r="AN22" s="79" t="str">
        <f t="shared" si="0"/>
        <v/>
      </c>
      <c r="AO22" s="79" t="str">
        <f t="shared" si="0"/>
        <v/>
      </c>
      <c r="AP22" s="79" t="str">
        <f t="shared" si="0"/>
        <v/>
      </c>
      <c r="AQ22" s="79" t="str">
        <f t="shared" si="0"/>
        <v/>
      </c>
      <c r="AR22" s="79" t="str">
        <f t="shared" si="0"/>
        <v/>
      </c>
      <c r="AS22" s="79" t="str">
        <f t="shared" si="0"/>
        <v/>
      </c>
      <c r="AT22" s="79" t="str">
        <f t="shared" si="0"/>
        <v/>
      </c>
      <c r="AU22" s="42"/>
      <c r="AV22" s="80"/>
      <c r="AW22" s="81" t="s">
        <v>144</v>
      </c>
      <c r="AX22" s="82" t="str">
        <f t="shared" si="1"/>
        <v>---</v>
      </c>
      <c r="AY22" s="83" t="e">
        <f>VALUE(IF(AX22="---","",VLOOKUP(AX22,List1678[],2,FALSE)))</f>
        <v>#VALUE!</v>
      </c>
      <c r="AZ22" s="42" t="str">
        <f t="shared" si="2"/>
        <v>---</v>
      </c>
      <c r="BA22" s="42" t="e">
        <f>VALUE(IF(AZ22="---","",VLOOKUP(AZ22,List1678[],2,FALSE)))</f>
        <v>#VALUE!</v>
      </c>
      <c r="BB22" s="42" t="str">
        <f t="shared" si="3"/>
        <v>---</v>
      </c>
      <c r="BC22" s="42" t="str">
        <f t="shared" si="4"/>
        <v>---</v>
      </c>
      <c r="BD22" s="42"/>
      <c r="BE22" s="42"/>
      <c r="BF22" s="42"/>
      <c r="BG22" s="42"/>
      <c r="BH22" s="42"/>
      <c r="BI22" s="81" t="s">
        <v>144</v>
      </c>
      <c r="BJ22" s="85" t="str">
        <f>IF(H22="---","",VLOOKUP(H22,List1678[],2,FALSE))</f>
        <v/>
      </c>
      <c r="BK22" s="85" t="str">
        <f>IF(I22="---","",VLOOKUP(I22,List1678[],2,FALSE))</f>
        <v/>
      </c>
      <c r="BL22" s="85" t="str">
        <f>IF(J22="---","",VLOOKUP(J22,List1678[],2,FALSE))</f>
        <v/>
      </c>
      <c r="BM22" s="85" t="str">
        <f>IF(K22="---","",VLOOKUP(K22,List1678[],2,FALSE))</f>
        <v/>
      </c>
      <c r="BN22" s="85" t="str">
        <f>IF(L22="---","",VLOOKUP(L22,List1678[],2,FALSE))</f>
        <v/>
      </c>
      <c r="BO22" s="85" t="str">
        <f>IF(M22="---","",VLOOKUP(M22,List1678[],2,FALSE))</f>
        <v/>
      </c>
      <c r="BP22" s="85" t="str">
        <f>IF(N22="---","",VLOOKUP(N22,List1678[],2,FALSE))</f>
        <v/>
      </c>
      <c r="BQ22" s="85" t="str">
        <f>IF(O22="---","",VLOOKUP(O22,List1678[],2,FALSE))</f>
        <v/>
      </c>
      <c r="BR22" s="85" t="str">
        <f>IF(P22="---","",VLOOKUP(P22,List1678[],2,FALSE))</f>
        <v/>
      </c>
      <c r="BS22" s="85" t="str">
        <f>IF(Q22="---","",VLOOKUP(Q22,List1678[],2,FALSE))</f>
        <v/>
      </c>
      <c r="BT22" s="85" t="str">
        <f>IF(R22="---","",VLOOKUP(R22,List1678[],2,FALSE))</f>
        <v/>
      </c>
      <c r="BU22" s="81" t="s">
        <v>144</v>
      </c>
      <c r="BV22" s="85" t="str">
        <f>IF(Y22="---","",VLOOKUP(Y22,List1678[],2,FALSE))</f>
        <v/>
      </c>
      <c r="BW22" s="85" t="str">
        <f>IF(Z22="---","",VLOOKUP(Z22,List1678[],2,FALSE))</f>
        <v/>
      </c>
      <c r="BX22" s="85" t="str">
        <f>IF(AA22="---","",VLOOKUP(AA22,List1678[],2,FALSE))</f>
        <v/>
      </c>
      <c r="BY22" s="85" t="str">
        <f>IF(AB22="---","",VLOOKUP(AB22,List1678[],2,FALSE))</f>
        <v/>
      </c>
      <c r="BZ22" s="85" t="str">
        <f>IF(AC22="---","",VLOOKUP(AC22,List1678[],2,FALSE))</f>
        <v/>
      </c>
      <c r="CA22" s="85" t="str">
        <f>IF(AD22="---","",VLOOKUP(AD22,List1678[],2,FALSE))</f>
        <v/>
      </c>
      <c r="CB22" s="85" t="str">
        <f>IF(AE22="---","",VLOOKUP(AE22,List1678[],2,FALSE))</f>
        <v/>
      </c>
      <c r="CC22" s="85" t="str">
        <f>IF(AF22="---","",VLOOKUP(AF22,List1678[],2,FALSE))</f>
        <v/>
      </c>
      <c r="CD22" s="85" t="str">
        <f>IF(AG22="---","",VLOOKUP(AG22,List1678[],2,FALSE))</f>
        <v/>
      </c>
      <c r="CE22" s="85" t="str">
        <f>IF(AH22="---","",VLOOKUP(AH22,List1678[],2,FALSE))</f>
        <v/>
      </c>
      <c r="CG22" s="42"/>
      <c r="CI22" s="42"/>
      <c r="CK22" s="42"/>
      <c r="CM22" s="42"/>
    </row>
    <row r="23" spans="2:91" s="49" customFormat="1" ht="13.5" customHeight="1" thickBot="1" x14ac:dyDescent="0.2">
      <c r="B23" s="277"/>
      <c r="C23" s="280"/>
      <c r="D23" s="281"/>
      <c r="E23" s="71" t="s">
        <v>145</v>
      </c>
      <c r="F23" s="72"/>
      <c r="G23" s="73"/>
      <c r="H23" s="75" t="s">
        <v>97</v>
      </c>
      <c r="I23" s="75" t="s">
        <v>97</v>
      </c>
      <c r="J23" s="75" t="s">
        <v>97</v>
      </c>
      <c r="K23" s="75" t="s">
        <v>97</v>
      </c>
      <c r="L23" s="75" t="s">
        <v>97</v>
      </c>
      <c r="M23" s="75" t="s">
        <v>97</v>
      </c>
      <c r="N23" s="75" t="s">
        <v>97</v>
      </c>
      <c r="O23" s="75" t="s">
        <v>97</v>
      </c>
      <c r="P23" s="75" t="s">
        <v>97</v>
      </c>
      <c r="Q23" s="75" t="s">
        <v>97</v>
      </c>
      <c r="R23" s="86" t="s">
        <v>97</v>
      </c>
      <c r="S23" s="42"/>
      <c r="T23" s="42"/>
      <c r="U23" s="42"/>
      <c r="V23" s="42"/>
      <c r="W23" s="42"/>
      <c r="X23" s="42"/>
      <c r="Y23" s="75" t="s">
        <v>97</v>
      </c>
      <c r="Z23" s="75" t="s">
        <v>97</v>
      </c>
      <c r="AA23" s="75" t="s">
        <v>97</v>
      </c>
      <c r="AB23" s="75" t="s">
        <v>97</v>
      </c>
      <c r="AC23" s="86" t="s">
        <v>97</v>
      </c>
      <c r="AD23" s="78" t="s">
        <v>97</v>
      </c>
      <c r="AE23" s="78" t="s">
        <v>97</v>
      </c>
      <c r="AF23" s="78" t="s">
        <v>97</v>
      </c>
      <c r="AG23" s="78" t="s">
        <v>97</v>
      </c>
      <c r="AH23" s="78" t="s">
        <v>97</v>
      </c>
      <c r="AK23" s="79" t="str">
        <f t="shared" si="0"/>
        <v/>
      </c>
      <c r="AL23" s="79" t="str">
        <f t="shared" si="0"/>
        <v/>
      </c>
      <c r="AM23" s="79" t="str">
        <f t="shared" si="0"/>
        <v/>
      </c>
      <c r="AN23" s="79" t="str">
        <f t="shared" si="0"/>
        <v/>
      </c>
      <c r="AO23" s="79" t="str">
        <f t="shared" si="0"/>
        <v/>
      </c>
      <c r="AP23" s="79" t="str">
        <f t="shared" si="0"/>
        <v/>
      </c>
      <c r="AQ23" s="79" t="str">
        <f t="shared" si="0"/>
        <v/>
      </c>
      <c r="AR23" s="79" t="str">
        <f t="shared" si="0"/>
        <v/>
      </c>
      <c r="AS23" s="79" t="str">
        <f t="shared" si="0"/>
        <v/>
      </c>
      <c r="AT23" s="79" t="str">
        <f t="shared" si="0"/>
        <v/>
      </c>
      <c r="AU23" s="42"/>
      <c r="AV23" s="80"/>
      <c r="AW23" s="81" t="s">
        <v>146</v>
      </c>
      <c r="AX23" s="82" t="str">
        <f t="shared" si="1"/>
        <v>---</v>
      </c>
      <c r="AY23" s="83" t="e">
        <f>VALUE(IF(AX23="---","",VLOOKUP(AX23,List1678[],2,FALSE)))</f>
        <v>#VALUE!</v>
      </c>
      <c r="AZ23" s="42" t="str">
        <f t="shared" si="2"/>
        <v>---</v>
      </c>
      <c r="BA23" s="42" t="e">
        <f>VALUE(IF(AZ23="---","",VLOOKUP(AZ23,List1678[],2,FALSE)))</f>
        <v>#VALUE!</v>
      </c>
      <c r="BB23" s="42" t="str">
        <f t="shared" si="3"/>
        <v>---</v>
      </c>
      <c r="BC23" s="42" t="str">
        <f t="shared" si="4"/>
        <v>---</v>
      </c>
      <c r="BD23" s="42"/>
      <c r="BE23" s="42"/>
      <c r="BF23" s="42"/>
      <c r="BG23" s="42"/>
      <c r="BH23" s="42"/>
      <c r="BI23" s="81" t="s">
        <v>146</v>
      </c>
      <c r="BJ23" s="85" t="str">
        <f>IF(H23="---","",VLOOKUP(H23,List1678[],2,FALSE))</f>
        <v/>
      </c>
      <c r="BK23" s="85" t="str">
        <f>IF(I23="---","",VLOOKUP(I23,List1678[],2,FALSE))</f>
        <v/>
      </c>
      <c r="BL23" s="85" t="str">
        <f>IF(J23="---","",VLOOKUP(J23,List1678[],2,FALSE))</f>
        <v/>
      </c>
      <c r="BM23" s="85" t="str">
        <f>IF(K23="---","",VLOOKUP(K23,List1678[],2,FALSE))</f>
        <v/>
      </c>
      <c r="BN23" s="85" t="str">
        <f>IF(L23="---","",VLOOKUP(L23,List1678[],2,FALSE))</f>
        <v/>
      </c>
      <c r="BO23" s="85" t="str">
        <f>IF(M23="---","",VLOOKUP(M23,List1678[],2,FALSE))</f>
        <v/>
      </c>
      <c r="BP23" s="85" t="str">
        <f>IF(N23="---","",VLOOKUP(N23,List1678[],2,FALSE))</f>
        <v/>
      </c>
      <c r="BQ23" s="85" t="str">
        <f>IF(O23="---","",VLOOKUP(O23,List1678[],2,FALSE))</f>
        <v/>
      </c>
      <c r="BR23" s="85" t="str">
        <f>IF(P23="---","",VLOOKUP(P23,List1678[],2,FALSE))</f>
        <v/>
      </c>
      <c r="BS23" s="85" t="str">
        <f>IF(Q23="---","",VLOOKUP(Q23,List1678[],2,FALSE))</f>
        <v/>
      </c>
      <c r="BT23" s="85" t="str">
        <f>IF(R23="---","",VLOOKUP(R23,List1678[],2,FALSE))</f>
        <v/>
      </c>
      <c r="BU23" s="81" t="s">
        <v>146</v>
      </c>
      <c r="BV23" s="85" t="str">
        <f>IF(Y23="---","",VLOOKUP(Y23,List1678[],2,FALSE))</f>
        <v/>
      </c>
      <c r="BW23" s="85" t="str">
        <f>IF(Z23="---","",VLOOKUP(Z23,List1678[],2,FALSE))</f>
        <v/>
      </c>
      <c r="BX23" s="85" t="str">
        <f>IF(AA23="---","",VLOOKUP(AA23,List1678[],2,FALSE))</f>
        <v/>
      </c>
      <c r="BY23" s="85" t="str">
        <f>IF(AB23="---","",VLOOKUP(AB23,List1678[],2,FALSE))</f>
        <v/>
      </c>
      <c r="BZ23" s="85" t="str">
        <f>IF(AC23="---","",VLOOKUP(AC23,List1678[],2,FALSE))</f>
        <v/>
      </c>
      <c r="CA23" s="85" t="str">
        <f>IF(AD23="---","",VLOOKUP(AD23,List1678[],2,FALSE))</f>
        <v/>
      </c>
      <c r="CB23" s="85" t="str">
        <f>IF(AE23="---","",VLOOKUP(AE23,List1678[],2,FALSE))</f>
        <v/>
      </c>
      <c r="CC23" s="85" t="str">
        <f>IF(AF23="---","",VLOOKUP(AF23,List1678[],2,FALSE))</f>
        <v/>
      </c>
      <c r="CD23" s="85" t="str">
        <f>IF(AG23="---","",VLOOKUP(AG23,List1678[],2,FALSE))</f>
        <v/>
      </c>
      <c r="CE23" s="85" t="str">
        <f>IF(AH23="---","",VLOOKUP(AH23,List1678[],2,FALSE))</f>
        <v/>
      </c>
      <c r="CG23" s="42"/>
      <c r="CI23" s="42"/>
      <c r="CK23" s="42"/>
      <c r="CM23" s="42"/>
    </row>
    <row r="24" spans="2:91" s="49" customFormat="1" ht="13.5" customHeight="1" thickBot="1" x14ac:dyDescent="0.2">
      <c r="B24" s="275">
        <v>3</v>
      </c>
      <c r="C24" s="278" t="s">
        <v>147</v>
      </c>
      <c r="D24" s="279"/>
      <c r="E24" s="71" t="s">
        <v>148</v>
      </c>
      <c r="F24" s="72"/>
      <c r="G24" s="73"/>
      <c r="H24" s="75" t="s">
        <v>97</v>
      </c>
      <c r="I24" s="75" t="s">
        <v>97</v>
      </c>
      <c r="J24" s="75" t="s">
        <v>97</v>
      </c>
      <c r="K24" s="75" t="s">
        <v>97</v>
      </c>
      <c r="L24" s="75" t="s">
        <v>97</v>
      </c>
      <c r="M24" s="75" t="s">
        <v>97</v>
      </c>
      <c r="N24" s="75" t="s">
        <v>97</v>
      </c>
      <c r="O24" s="75" t="s">
        <v>97</v>
      </c>
      <c r="P24" s="75" t="s">
        <v>97</v>
      </c>
      <c r="Q24" s="75" t="s">
        <v>97</v>
      </c>
      <c r="R24" s="86" t="s">
        <v>97</v>
      </c>
      <c r="S24" s="42"/>
      <c r="T24" s="42"/>
      <c r="U24" s="42"/>
      <c r="V24" s="42"/>
      <c r="W24" s="42"/>
      <c r="X24" s="42"/>
      <c r="Y24" s="75" t="s">
        <v>97</v>
      </c>
      <c r="Z24" s="75" t="s">
        <v>97</v>
      </c>
      <c r="AA24" s="75" t="s">
        <v>97</v>
      </c>
      <c r="AB24" s="75" t="s">
        <v>97</v>
      </c>
      <c r="AC24" s="86" t="s">
        <v>97</v>
      </c>
      <c r="AD24" s="78" t="s">
        <v>97</v>
      </c>
      <c r="AE24" s="78" t="s">
        <v>97</v>
      </c>
      <c r="AF24" s="78" t="s">
        <v>97</v>
      </c>
      <c r="AG24" s="78" t="s">
        <v>97</v>
      </c>
      <c r="AH24" s="78" t="s">
        <v>97</v>
      </c>
      <c r="AK24" s="79" t="str">
        <f t="shared" si="0"/>
        <v/>
      </c>
      <c r="AL24" s="79" t="str">
        <f t="shared" si="0"/>
        <v/>
      </c>
      <c r="AM24" s="79" t="str">
        <f t="shared" si="0"/>
        <v/>
      </c>
      <c r="AN24" s="79" t="str">
        <f t="shared" si="0"/>
        <v/>
      </c>
      <c r="AO24" s="79" t="str">
        <f t="shared" si="0"/>
        <v/>
      </c>
      <c r="AP24" s="79" t="str">
        <f t="shared" si="0"/>
        <v/>
      </c>
      <c r="AQ24" s="79" t="str">
        <f t="shared" si="0"/>
        <v/>
      </c>
      <c r="AR24" s="79" t="str">
        <f t="shared" si="0"/>
        <v/>
      </c>
      <c r="AS24" s="79" t="str">
        <f t="shared" si="0"/>
        <v/>
      </c>
      <c r="AT24" s="79" t="str">
        <f t="shared" si="0"/>
        <v/>
      </c>
      <c r="AU24" s="42"/>
      <c r="AV24" s="80"/>
      <c r="AW24" s="81" t="s">
        <v>149</v>
      </c>
      <c r="AX24" s="82" t="str">
        <f t="shared" si="1"/>
        <v>---</v>
      </c>
      <c r="AY24" s="83" t="e">
        <f>VALUE(IF(AX24="---","",VLOOKUP(AX24,List1678[],2,FALSE)))</f>
        <v>#VALUE!</v>
      </c>
      <c r="AZ24" s="42" t="str">
        <f t="shared" si="2"/>
        <v>---</v>
      </c>
      <c r="BA24" s="42" t="e">
        <f>VALUE(IF(AZ24="---","",VLOOKUP(AZ24,List1678[],2,FALSE)))</f>
        <v>#VALUE!</v>
      </c>
      <c r="BB24" s="42" t="str">
        <f t="shared" si="3"/>
        <v>---</v>
      </c>
      <c r="BC24" s="42" t="str">
        <f t="shared" si="4"/>
        <v>---</v>
      </c>
      <c r="BD24" s="42"/>
      <c r="BE24" s="42"/>
      <c r="BF24" s="42"/>
      <c r="BG24" s="42"/>
      <c r="BH24" s="42"/>
      <c r="BI24" s="81" t="s">
        <v>149</v>
      </c>
      <c r="BJ24" s="85" t="str">
        <f>IF(H24="---","",VLOOKUP(H24,List1678[],2,FALSE))</f>
        <v/>
      </c>
      <c r="BK24" s="85" t="str">
        <f>IF(I24="---","",VLOOKUP(I24,List1678[],2,FALSE))</f>
        <v/>
      </c>
      <c r="BL24" s="85" t="str">
        <f>IF(J24="---","",VLOOKUP(J24,List1678[],2,FALSE))</f>
        <v/>
      </c>
      <c r="BM24" s="85" t="str">
        <f>IF(K24="---","",VLOOKUP(K24,List1678[],2,FALSE))</f>
        <v/>
      </c>
      <c r="BN24" s="85" t="str">
        <f>IF(L24="---","",VLOOKUP(L24,List1678[],2,FALSE))</f>
        <v/>
      </c>
      <c r="BO24" s="85" t="str">
        <f>IF(M24="---","",VLOOKUP(M24,List1678[],2,FALSE))</f>
        <v/>
      </c>
      <c r="BP24" s="85" t="str">
        <f>IF(N24="---","",VLOOKUP(N24,List1678[],2,FALSE))</f>
        <v/>
      </c>
      <c r="BQ24" s="85" t="str">
        <f>IF(O24="---","",VLOOKUP(O24,List1678[],2,FALSE))</f>
        <v/>
      </c>
      <c r="BR24" s="85" t="str">
        <f>IF(P24="---","",VLOOKUP(P24,List1678[],2,FALSE))</f>
        <v/>
      </c>
      <c r="BS24" s="85" t="str">
        <f>IF(Q24="---","",VLOOKUP(Q24,List1678[],2,FALSE))</f>
        <v/>
      </c>
      <c r="BT24" s="85" t="str">
        <f>IF(R24="---","",VLOOKUP(R24,List1678[],2,FALSE))</f>
        <v/>
      </c>
      <c r="BU24" s="81" t="s">
        <v>149</v>
      </c>
      <c r="BV24" s="85" t="str">
        <f>IF(Y24="---","",VLOOKUP(Y24,List1678[],2,FALSE))</f>
        <v/>
      </c>
      <c r="BW24" s="85" t="str">
        <f>IF(Z24="---","",VLOOKUP(Z24,List1678[],2,FALSE))</f>
        <v/>
      </c>
      <c r="BX24" s="85" t="str">
        <f>IF(AA24="---","",VLOOKUP(AA24,List1678[],2,FALSE))</f>
        <v/>
      </c>
      <c r="BY24" s="85" t="str">
        <f>IF(AB24="---","",VLOOKUP(AB24,List1678[],2,FALSE))</f>
        <v/>
      </c>
      <c r="BZ24" s="85" t="str">
        <f>IF(AC24="---","",VLOOKUP(AC24,List1678[],2,FALSE))</f>
        <v/>
      </c>
      <c r="CA24" s="85" t="str">
        <f>IF(AD24="---","",VLOOKUP(AD24,List1678[],2,FALSE))</f>
        <v/>
      </c>
      <c r="CB24" s="85" t="str">
        <f>IF(AE24="---","",VLOOKUP(AE24,List1678[],2,FALSE))</f>
        <v/>
      </c>
      <c r="CC24" s="85" t="str">
        <f>IF(AF24="---","",VLOOKUP(AF24,List1678[],2,FALSE))</f>
        <v/>
      </c>
      <c r="CD24" s="85" t="str">
        <f>IF(AG24="---","",VLOOKUP(AG24,List1678[],2,FALSE))</f>
        <v/>
      </c>
      <c r="CE24" s="85" t="str">
        <f>IF(AH24="---","",VLOOKUP(AH24,List1678[],2,FALSE))</f>
        <v/>
      </c>
      <c r="CG24" s="42"/>
      <c r="CI24" s="42"/>
      <c r="CK24" s="42"/>
      <c r="CM24" s="42"/>
    </row>
    <row r="25" spans="2:91" s="49" customFormat="1" ht="12.6" thickBot="1" x14ac:dyDescent="0.2">
      <c r="B25" s="276"/>
      <c r="C25" s="278"/>
      <c r="D25" s="279"/>
      <c r="E25" s="71" t="s">
        <v>150</v>
      </c>
      <c r="F25" s="72"/>
      <c r="G25" s="73"/>
      <c r="H25" s="75" t="s">
        <v>97</v>
      </c>
      <c r="I25" s="75" t="s">
        <v>97</v>
      </c>
      <c r="J25" s="75" t="s">
        <v>97</v>
      </c>
      <c r="K25" s="75" t="s">
        <v>97</v>
      </c>
      <c r="L25" s="75" t="s">
        <v>97</v>
      </c>
      <c r="M25" s="75" t="s">
        <v>97</v>
      </c>
      <c r="N25" s="75" t="s">
        <v>97</v>
      </c>
      <c r="O25" s="75" t="s">
        <v>97</v>
      </c>
      <c r="P25" s="75" t="s">
        <v>97</v>
      </c>
      <c r="Q25" s="75" t="s">
        <v>97</v>
      </c>
      <c r="R25" s="86" t="s">
        <v>97</v>
      </c>
      <c r="S25" s="42"/>
      <c r="T25" s="42"/>
      <c r="U25" s="42"/>
      <c r="V25" s="42"/>
      <c r="W25" s="42"/>
      <c r="X25" s="42"/>
      <c r="Y25" s="75" t="s">
        <v>97</v>
      </c>
      <c r="Z25" s="75" t="s">
        <v>97</v>
      </c>
      <c r="AA25" s="75" t="s">
        <v>97</v>
      </c>
      <c r="AB25" s="75" t="s">
        <v>97</v>
      </c>
      <c r="AC25" s="86" t="s">
        <v>97</v>
      </c>
      <c r="AD25" s="78" t="s">
        <v>97</v>
      </c>
      <c r="AE25" s="78" t="s">
        <v>97</v>
      </c>
      <c r="AF25" s="78" t="s">
        <v>97</v>
      </c>
      <c r="AG25" s="78" t="s">
        <v>97</v>
      </c>
      <c r="AH25" s="78" t="s">
        <v>97</v>
      </c>
      <c r="AK25" s="79" t="str">
        <f t="shared" si="0"/>
        <v/>
      </c>
      <c r="AL25" s="79" t="str">
        <f t="shared" si="0"/>
        <v/>
      </c>
      <c r="AM25" s="79" t="str">
        <f t="shared" si="0"/>
        <v/>
      </c>
      <c r="AN25" s="79" t="str">
        <f t="shared" si="0"/>
        <v/>
      </c>
      <c r="AO25" s="79" t="str">
        <f t="shared" si="0"/>
        <v/>
      </c>
      <c r="AP25" s="79" t="str">
        <f t="shared" si="0"/>
        <v/>
      </c>
      <c r="AQ25" s="79" t="str">
        <f t="shared" si="0"/>
        <v/>
      </c>
      <c r="AR25" s="79" t="str">
        <f t="shared" si="0"/>
        <v/>
      </c>
      <c r="AS25" s="79" t="str">
        <f t="shared" si="0"/>
        <v/>
      </c>
      <c r="AT25" s="79" t="str">
        <f t="shared" si="0"/>
        <v/>
      </c>
      <c r="AU25" s="42"/>
      <c r="AV25" s="80"/>
      <c r="AW25" s="81" t="s">
        <v>151</v>
      </c>
      <c r="AX25" s="82" t="str">
        <f t="shared" si="1"/>
        <v>---</v>
      </c>
      <c r="AY25" s="83" t="e">
        <f>VALUE(IF(AX25="---","",VLOOKUP(AX25,List1678[],2,FALSE)))</f>
        <v>#VALUE!</v>
      </c>
      <c r="AZ25" s="42" t="str">
        <f t="shared" si="2"/>
        <v>---</v>
      </c>
      <c r="BA25" s="42" t="e">
        <f>VALUE(IF(AZ25="---","",VLOOKUP(AZ25,List1678[],2,FALSE)))</f>
        <v>#VALUE!</v>
      </c>
      <c r="BB25" s="42" t="str">
        <f t="shared" si="3"/>
        <v>---</v>
      </c>
      <c r="BC25" s="42" t="str">
        <f t="shared" si="4"/>
        <v>---</v>
      </c>
      <c r="BD25" s="42"/>
      <c r="BE25" s="42"/>
      <c r="BF25" s="42"/>
      <c r="BG25" s="42"/>
      <c r="BH25" s="42"/>
      <c r="BI25" s="81" t="s">
        <v>151</v>
      </c>
      <c r="BJ25" s="85" t="str">
        <f>IF(H25="---","",VLOOKUP(H25,List1678[],2,FALSE))</f>
        <v/>
      </c>
      <c r="BK25" s="85" t="str">
        <f>IF(I25="---","",VLOOKUP(I25,List1678[],2,FALSE))</f>
        <v/>
      </c>
      <c r="BL25" s="85" t="str">
        <f>IF(J25="---","",VLOOKUP(J25,List1678[],2,FALSE))</f>
        <v/>
      </c>
      <c r="BM25" s="85" t="str">
        <f>IF(K25="---","",VLOOKUP(K25,List1678[],2,FALSE))</f>
        <v/>
      </c>
      <c r="BN25" s="85" t="str">
        <f>IF(L25="---","",VLOOKUP(L25,List1678[],2,FALSE))</f>
        <v/>
      </c>
      <c r="BO25" s="85" t="str">
        <f>IF(M25="---","",VLOOKUP(M25,List1678[],2,FALSE))</f>
        <v/>
      </c>
      <c r="BP25" s="85" t="str">
        <f>IF(N25="---","",VLOOKUP(N25,List1678[],2,FALSE))</f>
        <v/>
      </c>
      <c r="BQ25" s="85" t="str">
        <f>IF(O25="---","",VLOOKUP(O25,List1678[],2,FALSE))</f>
        <v/>
      </c>
      <c r="BR25" s="85" t="str">
        <f>IF(P25="---","",VLOOKUP(P25,List1678[],2,FALSE))</f>
        <v/>
      </c>
      <c r="BS25" s="85" t="str">
        <f>IF(Q25="---","",VLOOKUP(Q25,List1678[],2,FALSE))</f>
        <v/>
      </c>
      <c r="BT25" s="85" t="str">
        <f>IF(R25="---","",VLOOKUP(R25,List1678[],2,FALSE))</f>
        <v/>
      </c>
      <c r="BU25" s="81" t="s">
        <v>151</v>
      </c>
      <c r="BV25" s="85" t="str">
        <f>IF(Y25="---","",VLOOKUP(Y25,List1678[],2,FALSE))</f>
        <v/>
      </c>
      <c r="BW25" s="85" t="str">
        <f>IF(Z25="---","",VLOOKUP(Z25,List1678[],2,FALSE))</f>
        <v/>
      </c>
      <c r="BX25" s="85" t="str">
        <f>IF(AA25="---","",VLOOKUP(AA25,List1678[],2,FALSE))</f>
        <v/>
      </c>
      <c r="BY25" s="85" t="str">
        <f>IF(AB25="---","",VLOOKUP(AB25,List1678[],2,FALSE))</f>
        <v/>
      </c>
      <c r="BZ25" s="85" t="str">
        <f>IF(AC25="---","",VLOOKUP(AC25,List1678[],2,FALSE))</f>
        <v/>
      </c>
      <c r="CA25" s="85" t="str">
        <f>IF(AD25="---","",VLOOKUP(AD25,List1678[],2,FALSE))</f>
        <v/>
      </c>
      <c r="CB25" s="85" t="str">
        <f>IF(AE25="---","",VLOOKUP(AE25,List1678[],2,FALSE))</f>
        <v/>
      </c>
      <c r="CC25" s="85" t="str">
        <f>IF(AF25="---","",VLOOKUP(AF25,List1678[],2,FALSE))</f>
        <v/>
      </c>
      <c r="CD25" s="85" t="str">
        <f>IF(AG25="---","",VLOOKUP(AG25,List1678[],2,FALSE))</f>
        <v/>
      </c>
      <c r="CE25" s="85" t="str">
        <f>IF(AH25="---","",VLOOKUP(AH25,List1678[],2,FALSE))</f>
        <v/>
      </c>
      <c r="CG25" s="42"/>
      <c r="CI25" s="42"/>
      <c r="CK25" s="42"/>
      <c r="CM25" s="42"/>
    </row>
    <row r="26" spans="2:91" s="49" customFormat="1" ht="13.5" customHeight="1" thickBot="1" x14ac:dyDescent="0.2">
      <c r="B26" s="276"/>
      <c r="C26" s="278"/>
      <c r="D26" s="279"/>
      <c r="E26" s="71" t="s">
        <v>152</v>
      </c>
      <c r="F26" s="72"/>
      <c r="G26" s="73"/>
      <c r="H26" s="75" t="s">
        <v>97</v>
      </c>
      <c r="I26" s="75" t="s">
        <v>97</v>
      </c>
      <c r="J26" s="75" t="s">
        <v>97</v>
      </c>
      <c r="K26" s="75" t="s">
        <v>97</v>
      </c>
      <c r="L26" s="75" t="s">
        <v>97</v>
      </c>
      <c r="M26" s="75" t="s">
        <v>97</v>
      </c>
      <c r="N26" s="75" t="s">
        <v>97</v>
      </c>
      <c r="O26" s="75" t="s">
        <v>97</v>
      </c>
      <c r="P26" s="75" t="s">
        <v>97</v>
      </c>
      <c r="Q26" s="75" t="s">
        <v>97</v>
      </c>
      <c r="R26" s="86" t="s">
        <v>97</v>
      </c>
      <c r="S26" s="42"/>
      <c r="T26" s="42"/>
      <c r="U26" s="42"/>
      <c r="V26" s="42"/>
      <c r="W26" s="42"/>
      <c r="X26" s="42"/>
      <c r="Y26" s="75" t="s">
        <v>97</v>
      </c>
      <c r="Z26" s="75" t="s">
        <v>97</v>
      </c>
      <c r="AA26" s="75" t="s">
        <v>97</v>
      </c>
      <c r="AB26" s="75" t="s">
        <v>97</v>
      </c>
      <c r="AC26" s="86" t="s">
        <v>97</v>
      </c>
      <c r="AD26" s="78" t="s">
        <v>97</v>
      </c>
      <c r="AE26" s="78" t="s">
        <v>97</v>
      </c>
      <c r="AF26" s="78" t="s">
        <v>97</v>
      </c>
      <c r="AG26" s="78" t="s">
        <v>97</v>
      </c>
      <c r="AH26" s="78" t="s">
        <v>97</v>
      </c>
      <c r="AK26" s="79" t="str">
        <f t="shared" si="0"/>
        <v/>
      </c>
      <c r="AL26" s="79" t="str">
        <f t="shared" si="0"/>
        <v/>
      </c>
      <c r="AM26" s="79" t="str">
        <f t="shared" si="0"/>
        <v/>
      </c>
      <c r="AN26" s="79" t="str">
        <f t="shared" si="0"/>
        <v/>
      </c>
      <c r="AO26" s="79" t="str">
        <f t="shared" si="0"/>
        <v/>
      </c>
      <c r="AP26" s="79" t="str">
        <f t="shared" si="0"/>
        <v/>
      </c>
      <c r="AQ26" s="79" t="str">
        <f t="shared" si="0"/>
        <v/>
      </c>
      <c r="AR26" s="79" t="str">
        <f t="shared" si="0"/>
        <v/>
      </c>
      <c r="AS26" s="79" t="str">
        <f t="shared" si="0"/>
        <v/>
      </c>
      <c r="AT26" s="79" t="str">
        <f t="shared" si="0"/>
        <v/>
      </c>
      <c r="AU26" s="42"/>
      <c r="AV26" s="80"/>
      <c r="AW26" s="81" t="s">
        <v>153</v>
      </c>
      <c r="AX26" s="82" t="str">
        <f t="shared" si="1"/>
        <v>---</v>
      </c>
      <c r="AY26" s="83" t="e">
        <f>VALUE(IF(AX26="---","",VLOOKUP(AX26,List1678[],2,FALSE)))</f>
        <v>#VALUE!</v>
      </c>
      <c r="AZ26" s="42" t="str">
        <f t="shared" si="2"/>
        <v>---</v>
      </c>
      <c r="BA26" s="42" t="e">
        <f>VALUE(IF(AZ26="---","",VLOOKUP(AZ26,List1678[],2,FALSE)))</f>
        <v>#VALUE!</v>
      </c>
      <c r="BB26" s="42" t="str">
        <f t="shared" si="3"/>
        <v>---</v>
      </c>
      <c r="BC26" s="42" t="str">
        <f t="shared" si="4"/>
        <v>---</v>
      </c>
      <c r="BD26" s="42"/>
      <c r="BE26" s="42"/>
      <c r="BF26" s="42"/>
      <c r="BG26" s="42"/>
      <c r="BH26" s="42"/>
      <c r="BI26" s="81" t="s">
        <v>153</v>
      </c>
      <c r="BJ26" s="85" t="str">
        <f>IF(H26="---","",VLOOKUP(H26,List1678[],2,FALSE))</f>
        <v/>
      </c>
      <c r="BK26" s="85" t="str">
        <f>IF(I26="---","",VLOOKUP(I26,List1678[],2,FALSE))</f>
        <v/>
      </c>
      <c r="BL26" s="85" t="str">
        <f>IF(J26="---","",VLOOKUP(J26,List1678[],2,FALSE))</f>
        <v/>
      </c>
      <c r="BM26" s="85" t="str">
        <f>IF(K26="---","",VLOOKUP(K26,List1678[],2,FALSE))</f>
        <v/>
      </c>
      <c r="BN26" s="85" t="str">
        <f>IF(L26="---","",VLOOKUP(L26,List1678[],2,FALSE))</f>
        <v/>
      </c>
      <c r="BO26" s="85" t="str">
        <f>IF(M26="---","",VLOOKUP(M26,List1678[],2,FALSE))</f>
        <v/>
      </c>
      <c r="BP26" s="85" t="str">
        <f>IF(N26="---","",VLOOKUP(N26,List1678[],2,FALSE))</f>
        <v/>
      </c>
      <c r="BQ26" s="85" t="str">
        <f>IF(O26="---","",VLOOKUP(O26,List1678[],2,FALSE))</f>
        <v/>
      </c>
      <c r="BR26" s="85" t="str">
        <f>IF(P26="---","",VLOOKUP(P26,List1678[],2,FALSE))</f>
        <v/>
      </c>
      <c r="BS26" s="85" t="str">
        <f>IF(Q26="---","",VLOOKUP(Q26,List1678[],2,FALSE))</f>
        <v/>
      </c>
      <c r="BT26" s="85" t="str">
        <f>IF(R26="---","",VLOOKUP(R26,List1678[],2,FALSE))</f>
        <v/>
      </c>
      <c r="BU26" s="81" t="s">
        <v>153</v>
      </c>
      <c r="BV26" s="85" t="str">
        <f>IF(Y26="---","",VLOOKUP(Y26,List1678[],2,FALSE))</f>
        <v/>
      </c>
      <c r="BW26" s="85" t="str">
        <f>IF(Z26="---","",VLOOKUP(Z26,List1678[],2,FALSE))</f>
        <v/>
      </c>
      <c r="BX26" s="85" t="str">
        <f>IF(AA26="---","",VLOOKUP(AA26,List1678[],2,FALSE))</f>
        <v/>
      </c>
      <c r="BY26" s="85" t="str">
        <f>IF(AB26="---","",VLOOKUP(AB26,List1678[],2,FALSE))</f>
        <v/>
      </c>
      <c r="BZ26" s="85" t="str">
        <f>IF(AC26="---","",VLOOKUP(AC26,List1678[],2,FALSE))</f>
        <v/>
      </c>
      <c r="CA26" s="85" t="str">
        <f>IF(AD26="---","",VLOOKUP(AD26,List1678[],2,FALSE))</f>
        <v/>
      </c>
      <c r="CB26" s="85" t="str">
        <f>IF(AE26="---","",VLOOKUP(AE26,List1678[],2,FALSE))</f>
        <v/>
      </c>
      <c r="CC26" s="85" t="str">
        <f>IF(AF26="---","",VLOOKUP(AF26,List1678[],2,FALSE))</f>
        <v/>
      </c>
      <c r="CD26" s="85" t="str">
        <f>IF(AG26="---","",VLOOKUP(AG26,List1678[],2,FALSE))</f>
        <v/>
      </c>
      <c r="CE26" s="85" t="str">
        <f>IF(AH26="---","",VLOOKUP(AH26,List1678[],2,FALSE))</f>
        <v/>
      </c>
      <c r="CG26" s="42"/>
      <c r="CI26" s="42"/>
      <c r="CK26" s="42"/>
      <c r="CM26" s="42"/>
    </row>
    <row r="27" spans="2:91" s="49" customFormat="1" ht="13.95" customHeight="1" thickBot="1" x14ac:dyDescent="0.2">
      <c r="B27" s="276"/>
      <c r="C27" s="278" t="s">
        <v>154</v>
      </c>
      <c r="D27" s="279"/>
      <c r="E27" s="71" t="s">
        <v>155</v>
      </c>
      <c r="F27" s="72"/>
      <c r="G27" s="73"/>
      <c r="H27" s="75" t="s">
        <v>97</v>
      </c>
      <c r="I27" s="75" t="s">
        <v>97</v>
      </c>
      <c r="J27" s="75" t="s">
        <v>97</v>
      </c>
      <c r="K27" s="75" t="s">
        <v>97</v>
      </c>
      <c r="L27" s="75" t="s">
        <v>97</v>
      </c>
      <c r="M27" s="75" t="s">
        <v>97</v>
      </c>
      <c r="N27" s="75" t="s">
        <v>97</v>
      </c>
      <c r="O27" s="75" t="s">
        <v>97</v>
      </c>
      <c r="P27" s="75" t="s">
        <v>97</v>
      </c>
      <c r="Q27" s="75" t="s">
        <v>97</v>
      </c>
      <c r="R27" s="86" t="s">
        <v>97</v>
      </c>
      <c r="S27" s="42"/>
      <c r="T27" s="42"/>
      <c r="U27" s="42"/>
      <c r="V27" s="42"/>
      <c r="W27" s="42"/>
      <c r="X27" s="42"/>
      <c r="Y27" s="75" t="s">
        <v>97</v>
      </c>
      <c r="Z27" s="75" t="s">
        <v>97</v>
      </c>
      <c r="AA27" s="75" t="s">
        <v>97</v>
      </c>
      <c r="AB27" s="75" t="s">
        <v>97</v>
      </c>
      <c r="AC27" s="86" t="s">
        <v>97</v>
      </c>
      <c r="AD27" s="78" t="s">
        <v>97</v>
      </c>
      <c r="AE27" s="78" t="s">
        <v>97</v>
      </c>
      <c r="AF27" s="78" t="s">
        <v>97</v>
      </c>
      <c r="AG27" s="78" t="s">
        <v>97</v>
      </c>
      <c r="AH27" s="78" t="s">
        <v>97</v>
      </c>
      <c r="AK27" s="79" t="str">
        <f t="shared" si="0"/>
        <v/>
      </c>
      <c r="AL27" s="79" t="str">
        <f t="shared" si="0"/>
        <v/>
      </c>
      <c r="AM27" s="79" t="str">
        <f t="shared" si="0"/>
        <v/>
      </c>
      <c r="AN27" s="79" t="str">
        <f t="shared" si="0"/>
        <v/>
      </c>
      <c r="AO27" s="79" t="str">
        <f t="shared" si="0"/>
        <v/>
      </c>
      <c r="AP27" s="79" t="str">
        <f t="shared" si="0"/>
        <v/>
      </c>
      <c r="AQ27" s="79" t="str">
        <f t="shared" si="0"/>
        <v/>
      </c>
      <c r="AR27" s="79" t="str">
        <f t="shared" si="0"/>
        <v/>
      </c>
      <c r="AS27" s="79" t="str">
        <f t="shared" si="0"/>
        <v/>
      </c>
      <c r="AT27" s="79" t="str">
        <f t="shared" si="0"/>
        <v/>
      </c>
      <c r="AU27" s="42"/>
      <c r="AV27" s="80"/>
      <c r="AW27" s="81" t="s">
        <v>156</v>
      </c>
      <c r="AX27" s="82" t="str">
        <f t="shared" si="1"/>
        <v>---</v>
      </c>
      <c r="AY27" s="83" t="e">
        <f>VALUE(IF(AX27="---","",VLOOKUP(AX27,List1678[],2,FALSE)))</f>
        <v>#VALUE!</v>
      </c>
      <c r="AZ27" s="42" t="str">
        <f t="shared" si="2"/>
        <v>---</v>
      </c>
      <c r="BA27" s="42" t="e">
        <f>VALUE(IF(AZ27="---","",VLOOKUP(AZ27,List1678[],2,FALSE)))</f>
        <v>#VALUE!</v>
      </c>
      <c r="BB27" s="42" t="str">
        <f t="shared" si="3"/>
        <v>---</v>
      </c>
      <c r="BC27" s="42" t="str">
        <f t="shared" si="4"/>
        <v>---</v>
      </c>
      <c r="BD27" s="42"/>
      <c r="BE27" s="42"/>
      <c r="BF27" s="42"/>
      <c r="BG27" s="42"/>
      <c r="BH27" s="42"/>
      <c r="BI27" s="81" t="s">
        <v>156</v>
      </c>
      <c r="BJ27" s="85" t="str">
        <f>IF(H27="---","",VLOOKUP(H27,List1678[],2,FALSE))</f>
        <v/>
      </c>
      <c r="BK27" s="85" t="str">
        <f>IF(I27="---","",VLOOKUP(I27,List1678[],2,FALSE))</f>
        <v/>
      </c>
      <c r="BL27" s="85" t="str">
        <f>IF(J27="---","",VLOOKUP(J27,List1678[],2,FALSE))</f>
        <v/>
      </c>
      <c r="BM27" s="85" t="str">
        <f>IF(K27="---","",VLOOKUP(K27,List1678[],2,FALSE))</f>
        <v/>
      </c>
      <c r="BN27" s="85" t="str">
        <f>IF(L27="---","",VLOOKUP(L27,List1678[],2,FALSE))</f>
        <v/>
      </c>
      <c r="BO27" s="85" t="str">
        <f>IF(M27="---","",VLOOKUP(M27,List1678[],2,FALSE))</f>
        <v/>
      </c>
      <c r="BP27" s="85" t="str">
        <f>IF(N27="---","",VLOOKUP(N27,List1678[],2,FALSE))</f>
        <v/>
      </c>
      <c r="BQ27" s="85" t="str">
        <f>IF(O27="---","",VLOOKUP(O27,List1678[],2,FALSE))</f>
        <v/>
      </c>
      <c r="BR27" s="85" t="str">
        <f>IF(P27="---","",VLOOKUP(P27,List1678[],2,FALSE))</f>
        <v/>
      </c>
      <c r="BS27" s="85" t="str">
        <f>IF(Q27="---","",VLOOKUP(Q27,List1678[],2,FALSE))</f>
        <v/>
      </c>
      <c r="BT27" s="85" t="str">
        <f>IF(R27="---","",VLOOKUP(R27,List1678[],2,FALSE))</f>
        <v/>
      </c>
      <c r="BU27" s="81" t="s">
        <v>156</v>
      </c>
      <c r="BV27" s="85" t="str">
        <f>IF(Y27="---","",VLOOKUP(Y27,List1678[],2,FALSE))</f>
        <v/>
      </c>
      <c r="BW27" s="85" t="str">
        <f>IF(Z27="---","",VLOOKUP(Z27,List1678[],2,FALSE))</f>
        <v/>
      </c>
      <c r="BX27" s="85" t="str">
        <f>IF(AA27="---","",VLOOKUP(AA27,List1678[],2,FALSE))</f>
        <v/>
      </c>
      <c r="BY27" s="85" t="str">
        <f>IF(AB27="---","",VLOOKUP(AB27,List1678[],2,FALSE))</f>
        <v/>
      </c>
      <c r="BZ27" s="85" t="str">
        <f>IF(AC27="---","",VLOOKUP(AC27,List1678[],2,FALSE))</f>
        <v/>
      </c>
      <c r="CA27" s="85" t="str">
        <f>IF(AD27="---","",VLOOKUP(AD27,List1678[],2,FALSE))</f>
        <v/>
      </c>
      <c r="CB27" s="85" t="str">
        <f>IF(AE27="---","",VLOOKUP(AE27,List1678[],2,FALSE))</f>
        <v/>
      </c>
      <c r="CC27" s="85" t="str">
        <f>IF(AF27="---","",VLOOKUP(AF27,List1678[],2,FALSE))</f>
        <v/>
      </c>
      <c r="CD27" s="85" t="str">
        <f>IF(AG27="---","",VLOOKUP(AG27,List1678[],2,FALSE))</f>
        <v/>
      </c>
      <c r="CE27" s="85" t="str">
        <f>IF(AH27="---","",VLOOKUP(AH27,List1678[],2,FALSE))</f>
        <v/>
      </c>
      <c r="CG27" s="42"/>
      <c r="CI27" s="42"/>
      <c r="CK27" s="42"/>
      <c r="CM27" s="42"/>
    </row>
    <row r="28" spans="2:91" s="49" customFormat="1" ht="13.5" customHeight="1" thickBot="1" x14ac:dyDescent="0.2">
      <c r="B28" s="276"/>
      <c r="C28" s="278"/>
      <c r="D28" s="279"/>
      <c r="E28" s="71" t="s">
        <v>157</v>
      </c>
      <c r="F28" s="72"/>
      <c r="G28" s="73"/>
      <c r="H28" s="75" t="s">
        <v>97</v>
      </c>
      <c r="I28" s="75" t="s">
        <v>97</v>
      </c>
      <c r="J28" s="75" t="s">
        <v>97</v>
      </c>
      <c r="K28" s="75" t="s">
        <v>97</v>
      </c>
      <c r="L28" s="75" t="s">
        <v>97</v>
      </c>
      <c r="M28" s="75" t="s">
        <v>97</v>
      </c>
      <c r="N28" s="75" t="s">
        <v>97</v>
      </c>
      <c r="O28" s="75" t="s">
        <v>97</v>
      </c>
      <c r="P28" s="75" t="s">
        <v>97</v>
      </c>
      <c r="Q28" s="75" t="s">
        <v>97</v>
      </c>
      <c r="R28" s="86" t="s">
        <v>97</v>
      </c>
      <c r="S28" s="42"/>
      <c r="T28" s="42"/>
      <c r="U28" s="42"/>
      <c r="V28" s="42"/>
      <c r="W28" s="42"/>
      <c r="X28" s="42"/>
      <c r="Y28" s="75" t="s">
        <v>97</v>
      </c>
      <c r="Z28" s="75" t="s">
        <v>97</v>
      </c>
      <c r="AA28" s="75" t="s">
        <v>97</v>
      </c>
      <c r="AB28" s="75" t="s">
        <v>97</v>
      </c>
      <c r="AC28" s="86" t="s">
        <v>97</v>
      </c>
      <c r="AD28" s="78" t="s">
        <v>97</v>
      </c>
      <c r="AE28" s="78" t="s">
        <v>97</v>
      </c>
      <c r="AF28" s="78" t="s">
        <v>97</v>
      </c>
      <c r="AG28" s="78" t="s">
        <v>97</v>
      </c>
      <c r="AH28" s="78" t="s">
        <v>97</v>
      </c>
      <c r="AK28" s="79" t="str">
        <f t="shared" si="0"/>
        <v/>
      </c>
      <c r="AL28" s="79" t="str">
        <f t="shared" si="0"/>
        <v/>
      </c>
      <c r="AM28" s="79" t="str">
        <f t="shared" si="0"/>
        <v/>
      </c>
      <c r="AN28" s="79" t="str">
        <f t="shared" si="0"/>
        <v/>
      </c>
      <c r="AO28" s="79" t="str">
        <f t="shared" si="0"/>
        <v/>
      </c>
      <c r="AP28" s="79" t="str">
        <f t="shared" ref="AP28:AT30" si="5">IFERROR(IF(N28="---","",IF(AD28="---","No Target Set",IF(CA28=BP28,"On Target",IF(CA28&gt;BP28,"Behind",IF(CA28&lt;BP28,"Ahead"))))),"")</f>
        <v/>
      </c>
      <c r="AQ28" s="79" t="str">
        <f t="shared" si="5"/>
        <v/>
      </c>
      <c r="AR28" s="79" t="str">
        <f t="shared" si="5"/>
        <v/>
      </c>
      <c r="AS28" s="79" t="str">
        <f t="shared" si="5"/>
        <v/>
      </c>
      <c r="AT28" s="79" t="str">
        <f t="shared" si="5"/>
        <v/>
      </c>
      <c r="AU28" s="42"/>
      <c r="AV28" s="80"/>
      <c r="AW28" s="81" t="s">
        <v>158</v>
      </c>
      <c r="AX28" s="82" t="str">
        <f t="shared" si="1"/>
        <v>---</v>
      </c>
      <c r="AY28" s="83" t="e">
        <f>VALUE(IF(AX28="---","",VLOOKUP(AX28,List1678[],2,FALSE)))</f>
        <v>#VALUE!</v>
      </c>
      <c r="AZ28" s="42" t="str">
        <f t="shared" si="2"/>
        <v>---</v>
      </c>
      <c r="BA28" s="42" t="e">
        <f>VALUE(IF(AZ28="---","",VLOOKUP(AZ28,List1678[],2,FALSE)))</f>
        <v>#VALUE!</v>
      </c>
      <c r="BB28" s="42" t="str">
        <f t="shared" si="3"/>
        <v>---</v>
      </c>
      <c r="BC28" s="42" t="str">
        <f t="shared" si="4"/>
        <v>---</v>
      </c>
      <c r="BD28" s="42"/>
      <c r="BE28" s="42"/>
      <c r="BF28" s="42"/>
      <c r="BG28" s="42"/>
      <c r="BH28" s="42"/>
      <c r="BI28" s="81" t="s">
        <v>158</v>
      </c>
      <c r="BJ28" s="85" t="str">
        <f>IF(H28="---","",VLOOKUP(H28,List1678[],2,FALSE))</f>
        <v/>
      </c>
      <c r="BK28" s="85" t="str">
        <f>IF(I28="---","",VLOOKUP(I28,List1678[],2,FALSE))</f>
        <v/>
      </c>
      <c r="BL28" s="85" t="str">
        <f>IF(J28="---","",VLOOKUP(J28,List1678[],2,FALSE))</f>
        <v/>
      </c>
      <c r="BM28" s="85" t="str">
        <f>IF(K28="---","",VLOOKUP(K28,List1678[],2,FALSE))</f>
        <v/>
      </c>
      <c r="BN28" s="85" t="str">
        <f>IF(L28="---","",VLOOKUP(L28,List1678[],2,FALSE))</f>
        <v/>
      </c>
      <c r="BO28" s="85" t="str">
        <f>IF(M28="---","",VLOOKUP(M28,List1678[],2,FALSE))</f>
        <v/>
      </c>
      <c r="BP28" s="85" t="str">
        <f>IF(N28="---","",VLOOKUP(N28,List1678[],2,FALSE))</f>
        <v/>
      </c>
      <c r="BQ28" s="85" t="str">
        <f>IF(O28="---","",VLOOKUP(O28,List1678[],2,FALSE))</f>
        <v/>
      </c>
      <c r="BR28" s="85" t="str">
        <f>IF(P28="---","",VLOOKUP(P28,List1678[],2,FALSE))</f>
        <v/>
      </c>
      <c r="BS28" s="85" t="str">
        <f>IF(Q28="---","",VLOOKUP(Q28,List1678[],2,FALSE))</f>
        <v/>
      </c>
      <c r="BT28" s="85" t="str">
        <f>IF(R28="---","",VLOOKUP(R28,List1678[],2,FALSE))</f>
        <v/>
      </c>
      <c r="BU28" s="81" t="s">
        <v>158</v>
      </c>
      <c r="BV28" s="85" t="str">
        <f>IF(Y28="---","",VLOOKUP(Y28,List1678[],2,FALSE))</f>
        <v/>
      </c>
      <c r="BW28" s="85" t="str">
        <f>IF(Z28="---","",VLOOKUP(Z28,List1678[],2,FALSE))</f>
        <v/>
      </c>
      <c r="BX28" s="85" t="str">
        <f>IF(AA28="---","",VLOOKUP(AA28,List1678[],2,FALSE))</f>
        <v/>
      </c>
      <c r="BY28" s="85" t="str">
        <f>IF(AB28="---","",VLOOKUP(AB28,List1678[],2,FALSE))</f>
        <v/>
      </c>
      <c r="BZ28" s="85" t="str">
        <f>IF(AC28="---","",VLOOKUP(AC28,List1678[],2,FALSE))</f>
        <v/>
      </c>
      <c r="CA28" s="85" t="str">
        <f>IF(AD28="---","",VLOOKUP(AD28,List1678[],2,FALSE))</f>
        <v/>
      </c>
      <c r="CB28" s="85" t="str">
        <f>IF(AE28="---","",VLOOKUP(AE28,List1678[],2,FALSE))</f>
        <v/>
      </c>
      <c r="CC28" s="85" t="str">
        <f>IF(AF28="---","",VLOOKUP(AF28,List1678[],2,FALSE))</f>
        <v/>
      </c>
      <c r="CD28" s="85" t="str">
        <f>IF(AG28="---","",VLOOKUP(AG28,List1678[],2,FALSE))</f>
        <v/>
      </c>
      <c r="CE28" s="85" t="str">
        <f>IF(AH28="---","",VLOOKUP(AH28,List1678[],2,FALSE))</f>
        <v/>
      </c>
      <c r="CG28" s="42"/>
      <c r="CI28" s="42"/>
      <c r="CK28" s="42"/>
      <c r="CM28" s="42"/>
    </row>
    <row r="29" spans="2:91" s="49" customFormat="1" ht="13.5" customHeight="1" thickBot="1" x14ac:dyDescent="0.2">
      <c r="B29" s="276"/>
      <c r="C29" s="278"/>
      <c r="D29" s="279"/>
      <c r="E29" s="71" t="s">
        <v>159</v>
      </c>
      <c r="F29" s="72"/>
      <c r="G29" s="73"/>
      <c r="H29" s="75" t="s">
        <v>97</v>
      </c>
      <c r="I29" s="75" t="s">
        <v>97</v>
      </c>
      <c r="J29" s="75" t="s">
        <v>97</v>
      </c>
      <c r="K29" s="75" t="s">
        <v>97</v>
      </c>
      <c r="L29" s="75" t="s">
        <v>97</v>
      </c>
      <c r="M29" s="75" t="s">
        <v>97</v>
      </c>
      <c r="N29" s="75" t="s">
        <v>97</v>
      </c>
      <c r="O29" s="75" t="s">
        <v>97</v>
      </c>
      <c r="P29" s="75" t="s">
        <v>97</v>
      </c>
      <c r="Q29" s="75" t="s">
        <v>97</v>
      </c>
      <c r="R29" s="86" t="s">
        <v>97</v>
      </c>
      <c r="S29" s="42"/>
      <c r="T29" s="42"/>
      <c r="U29" s="42"/>
      <c r="V29" s="42"/>
      <c r="W29" s="42"/>
      <c r="X29" s="42"/>
      <c r="Y29" s="75" t="s">
        <v>97</v>
      </c>
      <c r="Z29" s="75" t="s">
        <v>97</v>
      </c>
      <c r="AA29" s="75" t="s">
        <v>97</v>
      </c>
      <c r="AB29" s="75" t="s">
        <v>97</v>
      </c>
      <c r="AC29" s="86" t="s">
        <v>97</v>
      </c>
      <c r="AD29" s="78" t="s">
        <v>97</v>
      </c>
      <c r="AE29" s="78" t="s">
        <v>97</v>
      </c>
      <c r="AF29" s="78" t="s">
        <v>97</v>
      </c>
      <c r="AG29" s="78" t="s">
        <v>97</v>
      </c>
      <c r="AH29" s="78" t="s">
        <v>97</v>
      </c>
      <c r="AK29" s="79" t="str">
        <f t="shared" ref="AK29:AO30" si="6">IFERROR(IF(I29="---","",IF(Y29="---","No Target Set",IF(BV29=BK29,"On Target",IF(BV29&gt;BK29,"Behind",IF(BV29&lt;BK29,"Ahead"))))),"")</f>
        <v/>
      </c>
      <c r="AL29" s="79" t="str">
        <f t="shared" si="6"/>
        <v/>
      </c>
      <c r="AM29" s="79" t="str">
        <f t="shared" si="6"/>
        <v/>
      </c>
      <c r="AN29" s="79" t="str">
        <f t="shared" si="6"/>
        <v/>
      </c>
      <c r="AO29" s="79" t="str">
        <f t="shared" si="6"/>
        <v/>
      </c>
      <c r="AP29" s="79" t="str">
        <f t="shared" si="5"/>
        <v/>
      </c>
      <c r="AQ29" s="79" t="str">
        <f t="shared" si="5"/>
        <v/>
      </c>
      <c r="AR29" s="79" t="str">
        <f t="shared" si="5"/>
        <v/>
      </c>
      <c r="AS29" s="79" t="str">
        <f t="shared" si="5"/>
        <v/>
      </c>
      <c r="AT29" s="79" t="str">
        <f t="shared" si="5"/>
        <v/>
      </c>
      <c r="AU29" s="42"/>
      <c r="AV29" s="80"/>
      <c r="AW29" s="81" t="s">
        <v>160</v>
      </c>
      <c r="AX29" s="82" t="str">
        <f t="shared" si="1"/>
        <v>---</v>
      </c>
      <c r="AY29" s="83" t="e">
        <f>VALUE(IF(AX29="---","",VLOOKUP(AX29,List1678[],2,FALSE)))</f>
        <v>#VALUE!</v>
      </c>
      <c r="AZ29" s="42" t="str">
        <f t="shared" si="2"/>
        <v>---</v>
      </c>
      <c r="BA29" s="42" t="e">
        <f>VALUE(IF(AZ29="---","",VLOOKUP(AZ29,List1678[],2,FALSE)))</f>
        <v>#VALUE!</v>
      </c>
      <c r="BB29" s="42" t="str">
        <f t="shared" si="3"/>
        <v>---</v>
      </c>
      <c r="BC29" s="42" t="str">
        <f t="shared" si="4"/>
        <v>---</v>
      </c>
      <c r="BD29" s="42"/>
      <c r="BE29" s="42"/>
      <c r="BF29" s="42"/>
      <c r="BG29" s="42"/>
      <c r="BH29" s="42"/>
      <c r="BI29" s="81" t="s">
        <v>160</v>
      </c>
      <c r="BJ29" s="85" t="str">
        <f>IF(H29="---","",VLOOKUP(H29,List1678[],2,FALSE))</f>
        <v/>
      </c>
      <c r="BK29" s="85" t="str">
        <f>IF(I29="---","",VLOOKUP(I29,List1678[],2,FALSE))</f>
        <v/>
      </c>
      <c r="BL29" s="85" t="str">
        <f>IF(J29="---","",VLOOKUP(J29,List1678[],2,FALSE))</f>
        <v/>
      </c>
      <c r="BM29" s="85" t="str">
        <f>IF(K29="---","",VLOOKUP(K29,List1678[],2,FALSE))</f>
        <v/>
      </c>
      <c r="BN29" s="85" t="str">
        <f>IF(L29="---","",VLOOKUP(L29,List1678[],2,FALSE))</f>
        <v/>
      </c>
      <c r="BO29" s="85" t="str">
        <f>IF(M29="---","",VLOOKUP(M29,List1678[],2,FALSE))</f>
        <v/>
      </c>
      <c r="BP29" s="85" t="str">
        <f>IF(N29="---","",VLOOKUP(N29,List1678[],2,FALSE))</f>
        <v/>
      </c>
      <c r="BQ29" s="85" t="str">
        <f>IF(O29="---","",VLOOKUP(O29,List1678[],2,FALSE))</f>
        <v/>
      </c>
      <c r="BR29" s="85" t="str">
        <f>IF(P29="---","",VLOOKUP(P29,List1678[],2,FALSE))</f>
        <v/>
      </c>
      <c r="BS29" s="85" t="str">
        <f>IF(Q29="---","",VLOOKUP(Q29,List1678[],2,FALSE))</f>
        <v/>
      </c>
      <c r="BT29" s="85" t="str">
        <f>IF(R29="---","",VLOOKUP(R29,List1678[],2,FALSE))</f>
        <v/>
      </c>
      <c r="BU29" s="81" t="s">
        <v>160</v>
      </c>
      <c r="BV29" s="85" t="str">
        <f>IF(Y29="---","",VLOOKUP(Y29,List1678[],2,FALSE))</f>
        <v/>
      </c>
      <c r="BW29" s="85" t="str">
        <f>IF(Z29="---","",VLOOKUP(Z29,List1678[],2,FALSE))</f>
        <v/>
      </c>
      <c r="BX29" s="85" t="str">
        <f>IF(AA29="---","",VLOOKUP(AA29,List1678[],2,FALSE))</f>
        <v/>
      </c>
      <c r="BY29" s="85" t="str">
        <f>IF(AB29="---","",VLOOKUP(AB29,List1678[],2,FALSE))</f>
        <v/>
      </c>
      <c r="BZ29" s="85" t="str">
        <f>IF(AC29="---","",VLOOKUP(AC29,List1678[],2,FALSE))</f>
        <v/>
      </c>
      <c r="CA29" s="85" t="str">
        <f>IF(AD29="---","",VLOOKUP(AD29,List1678[],2,FALSE))</f>
        <v/>
      </c>
      <c r="CB29" s="85" t="str">
        <f>IF(AE29="---","",VLOOKUP(AE29,List1678[],2,FALSE))</f>
        <v/>
      </c>
      <c r="CC29" s="85" t="str">
        <f>IF(AF29="---","",VLOOKUP(AF29,List1678[],2,FALSE))</f>
        <v/>
      </c>
      <c r="CD29" s="85" t="str">
        <f>IF(AG29="---","",VLOOKUP(AG29,List1678[],2,FALSE))</f>
        <v/>
      </c>
      <c r="CE29" s="85" t="str">
        <f>IF(AH29="---","",VLOOKUP(AH29,List1678[],2,FALSE))</f>
        <v/>
      </c>
      <c r="CG29" s="42"/>
      <c r="CI29" s="42"/>
      <c r="CK29" s="42"/>
      <c r="CM29" s="42"/>
    </row>
    <row r="30" spans="2:91" s="49" customFormat="1" ht="12.6" thickBot="1" x14ac:dyDescent="0.2">
      <c r="B30" s="277"/>
      <c r="C30" s="278"/>
      <c r="D30" s="279"/>
      <c r="E30" s="71" t="s">
        <v>161</v>
      </c>
      <c r="F30" s="72"/>
      <c r="G30" s="73"/>
      <c r="H30" s="90" t="s">
        <v>97</v>
      </c>
      <c r="I30" s="90" t="s">
        <v>97</v>
      </c>
      <c r="J30" s="90" t="s">
        <v>97</v>
      </c>
      <c r="K30" s="90" t="s">
        <v>97</v>
      </c>
      <c r="L30" s="90" t="s">
        <v>97</v>
      </c>
      <c r="M30" s="90" t="s">
        <v>97</v>
      </c>
      <c r="N30" s="90" t="s">
        <v>97</v>
      </c>
      <c r="O30" s="90" t="s">
        <v>97</v>
      </c>
      <c r="P30" s="90" t="s">
        <v>97</v>
      </c>
      <c r="Q30" s="90" t="s">
        <v>97</v>
      </c>
      <c r="R30" s="91" t="s">
        <v>97</v>
      </c>
      <c r="S30" s="42"/>
      <c r="T30" s="42"/>
      <c r="U30" s="42"/>
      <c r="V30" s="42"/>
      <c r="W30" s="42"/>
      <c r="X30" s="42"/>
      <c r="Y30" s="75" t="s">
        <v>97</v>
      </c>
      <c r="Z30" s="75" t="s">
        <v>97</v>
      </c>
      <c r="AA30" s="75" t="s">
        <v>97</v>
      </c>
      <c r="AB30" s="75" t="s">
        <v>97</v>
      </c>
      <c r="AC30" s="92" t="s">
        <v>97</v>
      </c>
      <c r="AD30" s="78" t="s">
        <v>97</v>
      </c>
      <c r="AE30" s="78" t="s">
        <v>97</v>
      </c>
      <c r="AF30" s="78" t="s">
        <v>97</v>
      </c>
      <c r="AG30" s="78" t="s">
        <v>97</v>
      </c>
      <c r="AH30" s="78" t="s">
        <v>97</v>
      </c>
      <c r="AK30" s="79" t="str">
        <f t="shared" si="6"/>
        <v/>
      </c>
      <c r="AL30" s="79" t="str">
        <f t="shared" si="6"/>
        <v/>
      </c>
      <c r="AM30" s="79" t="str">
        <f t="shared" si="6"/>
        <v/>
      </c>
      <c r="AN30" s="79" t="str">
        <f t="shared" si="6"/>
        <v/>
      </c>
      <c r="AO30" s="79" t="str">
        <f t="shared" si="6"/>
        <v/>
      </c>
      <c r="AP30" s="79" t="str">
        <f t="shared" si="5"/>
        <v/>
      </c>
      <c r="AQ30" s="79" t="str">
        <f t="shared" si="5"/>
        <v/>
      </c>
      <c r="AR30" s="79" t="str">
        <f t="shared" si="5"/>
        <v/>
      </c>
      <c r="AS30" s="79" t="str">
        <f t="shared" si="5"/>
        <v/>
      </c>
      <c r="AT30" s="79" t="str">
        <f t="shared" si="5"/>
        <v/>
      </c>
      <c r="AU30" s="42"/>
      <c r="AV30" s="80"/>
      <c r="AW30" s="81" t="s">
        <v>162</v>
      </c>
      <c r="AX30" s="82" t="str">
        <f t="shared" si="1"/>
        <v>---</v>
      </c>
      <c r="AY30" s="83" t="e">
        <f>VALUE(IF(AX30="---","",VLOOKUP(AX30,List1678[],2,FALSE)))</f>
        <v>#VALUE!</v>
      </c>
      <c r="AZ30" s="42" t="str">
        <f t="shared" si="2"/>
        <v>---</v>
      </c>
      <c r="BA30" s="42" t="e">
        <f>VALUE(IF(AZ30="---","",VLOOKUP(AZ30,List1678[],2,FALSE)))</f>
        <v>#VALUE!</v>
      </c>
      <c r="BB30" s="42" t="str">
        <f t="shared" si="3"/>
        <v>---</v>
      </c>
      <c r="BC30" s="42" t="str">
        <f t="shared" si="4"/>
        <v>---</v>
      </c>
      <c r="BD30" s="42"/>
      <c r="BE30" s="42"/>
      <c r="BF30" s="42"/>
      <c r="BG30" s="42"/>
      <c r="BH30" s="42"/>
      <c r="BI30" s="81" t="s">
        <v>162</v>
      </c>
      <c r="BJ30" s="85" t="str">
        <f>IF(H30="---","",VLOOKUP(H30,List1678[],2,FALSE))</f>
        <v/>
      </c>
      <c r="BK30" s="85" t="str">
        <f>IF(I30="---","",VLOOKUP(I30,List1678[],2,FALSE))</f>
        <v/>
      </c>
      <c r="BL30" s="85" t="str">
        <f>IF(J30="---","",VLOOKUP(J30,List1678[],2,FALSE))</f>
        <v/>
      </c>
      <c r="BM30" s="85" t="str">
        <f>IF(K30="---","",VLOOKUP(K30,List1678[],2,FALSE))</f>
        <v/>
      </c>
      <c r="BN30" s="85" t="str">
        <f>IF(L30="---","",VLOOKUP(L30,List1678[],2,FALSE))</f>
        <v/>
      </c>
      <c r="BO30" s="85" t="str">
        <f>IF(M30="---","",VLOOKUP(M30,List1678[],2,FALSE))</f>
        <v/>
      </c>
      <c r="BP30" s="85" t="str">
        <f>IF(N30="---","",VLOOKUP(N30,List1678[],2,FALSE))</f>
        <v/>
      </c>
      <c r="BQ30" s="85" t="str">
        <f>IF(O30="---","",VLOOKUP(O30,List1678[],2,FALSE))</f>
        <v/>
      </c>
      <c r="BR30" s="85" t="str">
        <f>IF(P30="---","",VLOOKUP(P30,List1678[],2,FALSE))</f>
        <v/>
      </c>
      <c r="BS30" s="85" t="str">
        <f>IF(Q30="---","",VLOOKUP(Q30,List1678[],2,FALSE))</f>
        <v/>
      </c>
      <c r="BT30" s="85" t="str">
        <f>IF(R30="---","",VLOOKUP(R30,List1678[],2,FALSE))</f>
        <v/>
      </c>
      <c r="BU30" s="81" t="s">
        <v>162</v>
      </c>
      <c r="BV30" s="85" t="str">
        <f>IF(Y30="---","",VLOOKUP(Y30,List1678[],2,FALSE))</f>
        <v/>
      </c>
      <c r="BW30" s="85" t="str">
        <f>IF(Z30="---","",VLOOKUP(Z30,List1678[],2,FALSE))</f>
        <v/>
      </c>
      <c r="BX30" s="85" t="str">
        <f>IF(AA30="---","",VLOOKUP(AA30,List1678[],2,FALSE))</f>
        <v/>
      </c>
      <c r="BY30" s="85" t="str">
        <f>IF(AB30="---","",VLOOKUP(AB30,List1678[],2,FALSE))</f>
        <v/>
      </c>
      <c r="BZ30" s="85" t="str">
        <f>IF(AC30="---","",VLOOKUP(AC30,List1678[],2,FALSE))</f>
        <v/>
      </c>
      <c r="CA30" s="85" t="str">
        <f>IF(AD30="---","",VLOOKUP(AD30,List1678[],2,FALSE))</f>
        <v/>
      </c>
      <c r="CB30" s="85" t="str">
        <f>IF(AE30="---","",VLOOKUP(AE30,List1678[],2,FALSE))</f>
        <v/>
      </c>
      <c r="CC30" s="85" t="str">
        <f>IF(AF30="---","",VLOOKUP(AF30,List1678[],2,FALSE))</f>
        <v/>
      </c>
      <c r="CD30" s="85" t="str">
        <f>IF(AG30="---","",VLOOKUP(AG30,List1678[],2,FALSE))</f>
        <v/>
      </c>
      <c r="CE30" s="85" t="str">
        <f>IF(AH30="---","",VLOOKUP(AH30,List1678[],2,FALSE))</f>
        <v/>
      </c>
      <c r="CG30" s="42"/>
      <c r="CI30" s="42"/>
      <c r="CK30" s="42"/>
      <c r="CM30" s="42"/>
    </row>
    <row r="31" spans="2:91" s="49" customFormat="1" ht="13.5" customHeight="1" thickBot="1" x14ac:dyDescent="0.2">
      <c r="B31" s="272" t="s">
        <v>163</v>
      </c>
      <c r="C31" s="273"/>
      <c r="D31" s="273"/>
      <c r="E31" s="273"/>
      <c r="F31" s="273"/>
      <c r="G31" s="274"/>
      <c r="H31" s="93">
        <f>COUNTIF(Year0Range,BE4)</f>
        <v>0</v>
      </c>
      <c r="I31" s="93" t="str">
        <f>IF(COUNTIF(Year1Range,BE4)=0,"",COUNTIF(Year1Range,BE4))</f>
        <v/>
      </c>
      <c r="J31" s="93" t="str">
        <f>IF(COUNTIF(Year2Range,BE4)=0,"",COUNTIF(Year2Range,BE4))</f>
        <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0</v>
      </c>
      <c r="Z31" s="93" t="str">
        <f>IF(COUNTIF(Year2Expected,$BE$4)=0,"",COUNTIF(Year2Expected,$BE$4))</f>
        <v/>
      </c>
      <c r="AA31" s="93" t="str">
        <f>IF(COUNTIF(Year3Expected,$BE$4)=0,"",COUNTIF(Year3Expected,$BE$4))</f>
        <v/>
      </c>
      <c r="AB31" s="93" t="str">
        <f>IF(COUNTIF(Year4Expected,$BE$4)=0,"",COUNTIF(Year4Expected,$BE$4))</f>
        <v/>
      </c>
      <c r="AC31" s="93" t="str">
        <f>IF(COUNTIF(Year5Expected,$BE$4)=0,"",COUNTIF(Year5Expected,$BE$4))</f>
        <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K31" s="42"/>
      <c r="AL31" s="42"/>
      <c r="AM31" s="42"/>
      <c r="AN31" s="42"/>
      <c r="AO31" s="42"/>
      <c r="AP31" s="42"/>
      <c r="AQ31" s="42"/>
      <c r="AR31" s="42"/>
      <c r="AS31" s="42"/>
      <c r="AT31" s="42"/>
      <c r="AU31" s="42"/>
      <c r="AV31" s="42"/>
      <c r="AW31" s="42"/>
      <c r="AX31" s="42" t="e">
        <f>LOOKUP(2,1/(H34:R34&lt;&gt;""),H$2:R$2)</f>
        <v>#N/A</v>
      </c>
      <c r="AY31" s="42"/>
      <c r="AZ31" s="42" t="e">
        <f>AX31</f>
        <v>#N/A</v>
      </c>
      <c r="BA31" s="42"/>
      <c r="BB31" s="42"/>
      <c r="BC31" s="42"/>
      <c r="BD31" s="42"/>
      <c r="BE31" s="42"/>
      <c r="BF31" s="42"/>
      <c r="BG31" s="42"/>
      <c r="BH31" s="42"/>
      <c r="BI31" s="81" t="s">
        <v>164</v>
      </c>
      <c r="BJ31" s="94">
        <f t="shared" ref="BJ31:BT31" si="7">COUNTIF(BJ3:BJ30,1)</f>
        <v>0</v>
      </c>
      <c r="BK31" s="94">
        <f t="shared" si="7"/>
        <v>0</v>
      </c>
      <c r="BL31" s="94">
        <f t="shared" si="7"/>
        <v>0</v>
      </c>
      <c r="BM31" s="94">
        <f t="shared" si="7"/>
        <v>0</v>
      </c>
      <c r="BN31" s="94">
        <f t="shared" si="7"/>
        <v>0</v>
      </c>
      <c r="BO31" s="94">
        <f t="shared" si="7"/>
        <v>0</v>
      </c>
      <c r="BP31" s="94">
        <f t="shared" si="7"/>
        <v>0</v>
      </c>
      <c r="BQ31" s="94">
        <f t="shared" si="7"/>
        <v>0</v>
      </c>
      <c r="BR31" s="94">
        <f t="shared" si="7"/>
        <v>0</v>
      </c>
      <c r="BS31" s="94">
        <f t="shared" si="7"/>
        <v>0</v>
      </c>
      <c r="BT31" s="94">
        <f t="shared" si="7"/>
        <v>0</v>
      </c>
      <c r="BU31" s="81" t="s">
        <v>164</v>
      </c>
      <c r="BV31" s="95">
        <f t="shared" ref="BV31:CE31" si="8">COUNTIF(BV3:BV30,1)</f>
        <v>0</v>
      </c>
      <c r="BW31" s="95">
        <f t="shared" si="8"/>
        <v>0</v>
      </c>
      <c r="BX31" s="95">
        <f t="shared" si="8"/>
        <v>0</v>
      </c>
      <c r="BY31" s="95">
        <f t="shared" si="8"/>
        <v>0</v>
      </c>
      <c r="BZ31" s="95">
        <f t="shared" si="8"/>
        <v>0</v>
      </c>
      <c r="CA31" s="95">
        <f t="shared" si="8"/>
        <v>0</v>
      </c>
      <c r="CB31" s="95">
        <f t="shared" si="8"/>
        <v>0</v>
      </c>
      <c r="CC31" s="95">
        <f t="shared" si="8"/>
        <v>0</v>
      </c>
      <c r="CD31" s="95">
        <f t="shared" si="8"/>
        <v>0</v>
      </c>
      <c r="CE31" s="95">
        <f t="shared" si="8"/>
        <v>0</v>
      </c>
      <c r="CG31" s="42"/>
      <c r="CI31" s="42"/>
      <c r="CK31" s="42"/>
      <c r="CM31" s="42"/>
    </row>
    <row r="32" spans="2:91" s="49" customFormat="1" ht="13.5" customHeight="1" thickBot="1" x14ac:dyDescent="0.2">
      <c r="B32" s="272" t="s">
        <v>165</v>
      </c>
      <c r="C32" s="273"/>
      <c r="D32" s="273"/>
      <c r="E32" s="273"/>
      <c r="F32" s="273"/>
      <c r="G32" s="274"/>
      <c r="H32" s="93">
        <f>COUNTIF(Year0Range,BE5)</f>
        <v>0</v>
      </c>
      <c r="I32" s="96" t="str">
        <f>IF(COUNTIF(Year1Range,BE5)=0,"",COUNTIF(Year1Range,BE5))</f>
        <v/>
      </c>
      <c r="J32" s="96" t="str">
        <f>IF(COUNTIF(Year2Range,BE5)=0,"",COUNTIF(Year2Range,BE5))</f>
        <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0</v>
      </c>
      <c r="Z32" s="93" t="str">
        <f>IF(COUNTIF(Year2Expected,$BE$5)=0,"",COUNTIF(Year2Expected,$BE$5))</f>
        <v/>
      </c>
      <c r="AA32" s="93" t="str">
        <f>IF(COUNTIF(Year3Expected,$BE$5)=0,"",COUNTIF(Year3Expected,$BE$5))</f>
        <v/>
      </c>
      <c r="AB32" s="93" t="str">
        <f>IF(COUNTIF(Year4Expected,$BE$5)=0,"",COUNTIF(Year4Expected,$BE$5))</f>
        <v/>
      </c>
      <c r="AC32" s="93" t="str">
        <f>IF(COUNTIF(Year5Expected,$BE$5)=0,"",COUNTIF(Year5Expected,$BE$5))</f>
        <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9">COUNTIF(BJ3:BJ30,0.5)</f>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si="9"/>
        <v>0</v>
      </c>
      <c r="BU32" s="81" t="s">
        <v>166</v>
      </c>
      <c r="BV32" s="95">
        <f t="shared" ref="BV32:CE32" si="10">COUNTIF(BV3:BV30,0.5)</f>
        <v>0</v>
      </c>
      <c r="BW32" s="95">
        <f t="shared" si="10"/>
        <v>0</v>
      </c>
      <c r="BX32" s="95">
        <f t="shared" si="10"/>
        <v>0</v>
      </c>
      <c r="BY32" s="95">
        <f t="shared" si="10"/>
        <v>0</v>
      </c>
      <c r="BZ32" s="95">
        <f t="shared" si="10"/>
        <v>0</v>
      </c>
      <c r="CA32" s="95">
        <f t="shared" si="10"/>
        <v>0</v>
      </c>
      <c r="CB32" s="95">
        <f t="shared" si="10"/>
        <v>0</v>
      </c>
      <c r="CC32" s="95">
        <f t="shared" si="10"/>
        <v>0</v>
      </c>
      <c r="CD32" s="95">
        <f t="shared" si="10"/>
        <v>0</v>
      </c>
      <c r="CE32" s="95">
        <f t="shared" si="10"/>
        <v>0</v>
      </c>
      <c r="CG32" s="42"/>
      <c r="CI32" s="42"/>
      <c r="CK32" s="42"/>
      <c r="CM32" s="42"/>
    </row>
    <row r="33" spans="1:92" ht="13.5" customHeight="1" thickBot="1" x14ac:dyDescent="0.2">
      <c r="B33" s="272" t="s">
        <v>167</v>
      </c>
      <c r="C33" s="273"/>
      <c r="D33" s="273"/>
      <c r="E33" s="273"/>
      <c r="F33" s="273"/>
      <c r="G33" s="274"/>
      <c r="H33" s="93">
        <f>COUNTIF(Year0Range,"*60")</f>
        <v>0</v>
      </c>
      <c r="I33" s="96" t="str">
        <f>IF(COUNTIF(Year1Range,"*60")=0,"",COUNTIF(Year1Range,"*60"))</f>
        <v/>
      </c>
      <c r="J33" s="96" t="str">
        <f>IF(COUNTIF(Year2Range,"*60")=0,"",COUNTIF(Year2Range,"*60"))</f>
        <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0</v>
      </c>
      <c r="Z33" s="93" t="str">
        <f>IF(COUNTIF(Year2Expected,"*60")=0,"",COUNTIF(Year2Expected,"*60"))</f>
        <v/>
      </c>
      <c r="AA33" s="93" t="str">
        <f>IF(COUNTIF(Year3Expected,"*60")=0,"",COUNTIF(Year3Expected,"*60"))</f>
        <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1">COUNTIF(BJ3:BJ30,0)</f>
        <v>0</v>
      </c>
      <c r="BK33" s="94">
        <f t="shared" si="11"/>
        <v>0</v>
      </c>
      <c r="BL33" s="94">
        <f t="shared" si="11"/>
        <v>0</v>
      </c>
      <c r="BM33" s="94">
        <f t="shared" si="11"/>
        <v>0</v>
      </c>
      <c r="BN33" s="94">
        <f t="shared" si="11"/>
        <v>0</v>
      </c>
      <c r="BO33" s="94">
        <f t="shared" si="11"/>
        <v>0</v>
      </c>
      <c r="BP33" s="94">
        <f t="shared" si="11"/>
        <v>0</v>
      </c>
      <c r="BQ33" s="94">
        <f t="shared" si="11"/>
        <v>0</v>
      </c>
      <c r="BR33" s="94">
        <f t="shared" si="11"/>
        <v>0</v>
      </c>
      <c r="BS33" s="94">
        <f t="shared" si="11"/>
        <v>0</v>
      </c>
      <c r="BT33" s="94">
        <f t="shared" si="11"/>
        <v>0</v>
      </c>
      <c r="BU33" s="81" t="s">
        <v>168</v>
      </c>
      <c r="BV33" s="95">
        <f t="shared" ref="BV33:CE33" si="12">COUNTIF(BV3:BV30,0)</f>
        <v>0</v>
      </c>
      <c r="BW33" s="95">
        <f t="shared" si="12"/>
        <v>0</v>
      </c>
      <c r="BX33" s="95">
        <f t="shared" si="12"/>
        <v>0</v>
      </c>
      <c r="BY33" s="95">
        <f t="shared" si="12"/>
        <v>0</v>
      </c>
      <c r="BZ33" s="95">
        <f t="shared" si="12"/>
        <v>0</v>
      </c>
      <c r="CA33" s="95">
        <f t="shared" si="12"/>
        <v>0</v>
      </c>
      <c r="CB33" s="95">
        <f t="shared" si="12"/>
        <v>0</v>
      </c>
      <c r="CC33" s="95">
        <f t="shared" si="12"/>
        <v>0</v>
      </c>
      <c r="CD33" s="95">
        <f t="shared" si="12"/>
        <v>0</v>
      </c>
      <c r="CE33" s="95">
        <f t="shared" si="12"/>
        <v>0</v>
      </c>
    </row>
    <row r="34" spans="1:92" ht="13.5" customHeight="1" thickBot="1" x14ac:dyDescent="0.2">
      <c r="B34" s="298" t="s">
        <v>169</v>
      </c>
      <c r="C34" s="299"/>
      <c r="D34" s="299"/>
      <c r="E34" s="299"/>
      <c r="F34" s="300"/>
      <c r="G34" s="97"/>
      <c r="H34" s="98" t="str">
        <f t="shared" ref="H34:R34" si="13">IF(ISERROR(AVERAGE(BJ24:BJ30,BJ9:BJ23, BJ3:BJ8)),"",AVERAGE(BJ24:BJ30,BJ9:BJ23, BJ3:BJ8))</f>
        <v/>
      </c>
      <c r="I34" s="98" t="str">
        <f t="shared" si="13"/>
        <v/>
      </c>
      <c r="J34" s="98" t="str">
        <f t="shared" si="13"/>
        <v/>
      </c>
      <c r="K34" s="98" t="str">
        <f>IF(ISERROR(AVERAGE(BM24:BM30,BM9:BM23, BM3:BM8)),"",AVERAGE(BM24:BM30,BM9:BM23, BM3:BM8))</f>
        <v/>
      </c>
      <c r="L34" s="98" t="str">
        <f t="shared" si="13"/>
        <v/>
      </c>
      <c r="M34" s="98" t="str">
        <f t="shared" si="13"/>
        <v/>
      </c>
      <c r="N34" s="98" t="str">
        <f t="shared" si="13"/>
        <v/>
      </c>
      <c r="O34" s="98" t="str">
        <f t="shared" si="13"/>
        <v/>
      </c>
      <c r="P34" s="98" t="str">
        <f t="shared" si="13"/>
        <v/>
      </c>
      <c r="Q34" s="98" t="str">
        <f t="shared" si="13"/>
        <v/>
      </c>
      <c r="R34" s="98" t="str">
        <f t="shared" si="13"/>
        <v/>
      </c>
      <c r="Y34" s="98" t="str">
        <f t="shared" ref="Y34:AH34" si="14">IF(ISERROR(AVERAGE(BV24:BV30,BV9:BV23, BV3:BV8)),"",AVERAGE(BV24:BV30,BV9:BV23, BV3:BV8))</f>
        <v/>
      </c>
      <c r="Z34" s="98" t="str">
        <f t="shared" si="14"/>
        <v/>
      </c>
      <c r="AA34" s="98" t="str">
        <f t="shared" si="14"/>
        <v/>
      </c>
      <c r="AB34" s="98" t="str">
        <f t="shared" si="14"/>
        <v/>
      </c>
      <c r="AC34" s="98" t="str">
        <f t="shared" si="14"/>
        <v/>
      </c>
      <c r="AD34" s="98" t="str">
        <f t="shared" si="14"/>
        <v/>
      </c>
      <c r="AE34" s="98" t="str">
        <f t="shared" si="14"/>
        <v/>
      </c>
      <c r="AF34" s="98" t="str">
        <f t="shared" si="14"/>
        <v/>
      </c>
      <c r="AG34" s="98" t="str">
        <f t="shared" si="14"/>
        <v/>
      </c>
      <c r="AH34" s="98" t="str">
        <f t="shared" si="14"/>
        <v/>
      </c>
      <c r="AI34" s="42"/>
      <c r="AJ34" s="42"/>
      <c r="BB34" s="99"/>
      <c r="BC34" s="99"/>
      <c r="BD34" s="99"/>
      <c r="BE34" s="99"/>
      <c r="BG34" s="49"/>
      <c r="BH34" s="49"/>
      <c r="BI34" s="81" t="s">
        <v>170</v>
      </c>
      <c r="BJ34" s="100" t="str">
        <f>IF(ISERROR(AVERAGE(BJ24:BJ30,BJ9:BJ23,BJ3:BJ8)),"",(AVERAGE(BJ24:BJ30,BJ9:BJ23,BJ3:BJ8)))</f>
        <v/>
      </c>
      <c r="BK34" s="100" t="str">
        <f t="shared" ref="BK34:BT34" si="15">IF(ISERROR(AVERAGE(BK24:BK30,BK9:BK23,BK3:BK8)),"",(AVERAGE(BK24:BK30,BK9:BK23,BK3:BK8)))</f>
        <v/>
      </c>
      <c r="BL34" s="100" t="str">
        <f t="shared" si="15"/>
        <v/>
      </c>
      <c r="BM34" s="100" t="str">
        <f t="shared" si="15"/>
        <v/>
      </c>
      <c r="BN34" s="100" t="str">
        <f t="shared" si="15"/>
        <v/>
      </c>
      <c r="BO34" s="100" t="str">
        <f t="shared" si="15"/>
        <v/>
      </c>
      <c r="BP34" s="100" t="str">
        <f t="shared" si="15"/>
        <v/>
      </c>
      <c r="BQ34" s="100" t="str">
        <f t="shared" si="15"/>
        <v/>
      </c>
      <c r="BR34" s="100" t="str">
        <f t="shared" si="15"/>
        <v/>
      </c>
      <c r="BS34" s="100" t="str">
        <f t="shared" si="15"/>
        <v/>
      </c>
      <c r="BT34" s="100" t="str">
        <f t="shared" si="15"/>
        <v/>
      </c>
      <c r="BU34" s="81" t="s">
        <v>170</v>
      </c>
      <c r="BV34" s="100" t="str">
        <f t="shared" ref="BV34:CE34" si="16">IF(ISERROR(AVERAGE(BV24:BV30,BV9:BV23,BV3:BV8)),"",(AVERAGE(BV24:BV30,BV9:BV23,BV3:BV8)))</f>
        <v/>
      </c>
      <c r="BW34" s="100" t="str">
        <f t="shared" si="16"/>
        <v/>
      </c>
      <c r="BX34" s="100" t="str">
        <f t="shared" si="16"/>
        <v/>
      </c>
      <c r="BY34" s="100" t="str">
        <f t="shared" si="16"/>
        <v/>
      </c>
      <c r="BZ34" s="100" t="str">
        <f t="shared" si="16"/>
        <v/>
      </c>
      <c r="CA34" s="100" t="str">
        <f t="shared" si="16"/>
        <v/>
      </c>
      <c r="CB34" s="100" t="str">
        <f t="shared" si="16"/>
        <v/>
      </c>
      <c r="CC34" s="100" t="str">
        <f t="shared" si="16"/>
        <v/>
      </c>
      <c r="CD34" s="100" t="str">
        <f t="shared" si="16"/>
        <v/>
      </c>
      <c r="CE34" s="100" t="str">
        <f t="shared" si="16"/>
        <v/>
      </c>
      <c r="CF34" s="42"/>
      <c r="CH34" s="42"/>
      <c r="CJ34" s="42"/>
      <c r="CL34" s="42"/>
      <c r="CN34" s="42"/>
    </row>
    <row r="35" spans="1:92" ht="13.5" customHeight="1" thickBot="1" x14ac:dyDescent="0.2">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t="str">
        <f>IF(ISERROR(AVERAGE(BJ3:BJ8)),"",(AVERAGE(BJ3:BJ8)))</f>
        <v/>
      </c>
      <c r="BK35" s="106" t="str">
        <f t="shared" ref="BK35:BT35" si="17">IF(ISERROR(AVERAGE(BK3:BK8)),"",(AVERAGE(BK3:BK8)))</f>
        <v/>
      </c>
      <c r="BL35" s="106" t="str">
        <f t="shared" si="17"/>
        <v/>
      </c>
      <c r="BM35" s="106" t="str">
        <f t="shared" si="17"/>
        <v/>
      </c>
      <c r="BN35" s="106" t="str">
        <f t="shared" si="17"/>
        <v/>
      </c>
      <c r="BO35" s="106" t="str">
        <f t="shared" si="17"/>
        <v/>
      </c>
      <c r="BP35" s="106" t="str">
        <f t="shared" si="17"/>
        <v/>
      </c>
      <c r="BQ35" s="106" t="str">
        <f t="shared" si="17"/>
        <v/>
      </c>
      <c r="BR35" s="106" t="str">
        <f t="shared" si="17"/>
        <v/>
      </c>
      <c r="BS35" s="106" t="str">
        <f t="shared" si="17"/>
        <v/>
      </c>
      <c r="BT35" s="106" t="str">
        <f t="shared" si="17"/>
        <v/>
      </c>
      <c r="BU35" s="81" t="s">
        <v>172</v>
      </c>
      <c r="BV35" s="106" t="str">
        <f t="shared" ref="BV35:CE35" si="18">IF(ISERROR(AVERAGE(BV3:BV8)),"",(AVERAGE(BV3:BV8)))</f>
        <v/>
      </c>
      <c r="BW35" s="106" t="str">
        <f t="shared" si="18"/>
        <v/>
      </c>
      <c r="BX35" s="106" t="str">
        <f t="shared" si="18"/>
        <v/>
      </c>
      <c r="BY35" s="106" t="str">
        <f t="shared" si="18"/>
        <v/>
      </c>
      <c r="BZ35" s="106" t="str">
        <f t="shared" si="18"/>
        <v/>
      </c>
      <c r="CA35" s="106" t="str">
        <f t="shared" si="18"/>
        <v/>
      </c>
      <c r="CB35" s="106" t="str">
        <f t="shared" si="18"/>
        <v/>
      </c>
      <c r="CC35" s="106" t="str">
        <f t="shared" si="18"/>
        <v/>
      </c>
      <c r="CD35" s="106" t="str">
        <f t="shared" si="18"/>
        <v/>
      </c>
      <c r="CE35" s="106" t="str">
        <f t="shared" si="18"/>
        <v/>
      </c>
      <c r="CF35" s="102"/>
      <c r="CH35" s="102"/>
      <c r="CJ35" s="102"/>
      <c r="CL35" s="102"/>
      <c r="CN35" s="102"/>
    </row>
    <row r="36" spans="1:92" ht="13.8" thickBot="1" x14ac:dyDescent="0.2">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0</v>
      </c>
      <c r="AZ36" s="83">
        <f>VALUE(COUNTIF(AY3:AY8,0))</f>
        <v>0</v>
      </c>
      <c r="BA36" s="83" t="e">
        <f>AVERAGEIF(AY3:AY8,"&gt;=0")</f>
        <v>#DIV/0!</v>
      </c>
      <c r="BI36" s="81" t="s">
        <v>175</v>
      </c>
      <c r="BJ36" s="108" t="str">
        <f>IF(ISERROR(AVERAGE(BJ9:BJ23)),"",(AVERAGE(BJ9:BJ23)))</f>
        <v/>
      </c>
      <c r="BK36" s="108" t="str">
        <f>IF(ISERROR(AVERAGE(BK9:BK23)),"",(AVERAGE(BK9:BK23)))</f>
        <v/>
      </c>
      <c r="BL36" s="108" t="str">
        <f>IF(ISERROR(AVERAGE(BL9:BL23)),"",(AVERAGE(BL9:BL23)))</f>
        <v/>
      </c>
      <c r="BM36" s="108" t="str">
        <f>IF(ISERROR(AVERAGE(BM9:BM23)),"",(AVERAGE(BM9:BM23)))</f>
        <v/>
      </c>
      <c r="BN36" s="108" t="str">
        <f t="shared" ref="BN36:BT36" si="19">IF(ISERROR(AVERAGE(BN9:BN23)),"",(AVERAGE(BN9:BN23)))</f>
        <v/>
      </c>
      <c r="BO36" s="108" t="str">
        <f t="shared" si="19"/>
        <v/>
      </c>
      <c r="BP36" s="108" t="str">
        <f t="shared" si="19"/>
        <v/>
      </c>
      <c r="BQ36" s="108" t="str">
        <f t="shared" si="19"/>
        <v/>
      </c>
      <c r="BR36" s="108" t="str">
        <f t="shared" si="19"/>
        <v/>
      </c>
      <c r="BS36" s="108" t="str">
        <f t="shared" si="19"/>
        <v/>
      </c>
      <c r="BT36" s="108" t="str">
        <f t="shared" si="19"/>
        <v/>
      </c>
      <c r="BU36" s="81" t="s">
        <v>175</v>
      </c>
      <c r="BV36" s="108" t="str">
        <f>IF(ISERROR(AVERAGE(BV9:BV23)),"",(AVERAGE(BV9:BV23)))</f>
        <v/>
      </c>
      <c r="BW36" s="108" t="str">
        <f t="shared" ref="BW36:CE36" si="20">IF(ISERROR(AVERAGE(BW9:BW23)),"",(AVERAGE(BW9:BW23)))</f>
        <v/>
      </c>
      <c r="BX36" s="108" t="str">
        <f t="shared" si="20"/>
        <v/>
      </c>
      <c r="BY36" s="108" t="str">
        <f t="shared" si="20"/>
        <v/>
      </c>
      <c r="BZ36" s="108" t="str">
        <f t="shared" si="20"/>
        <v/>
      </c>
      <c r="CA36" s="108" t="str">
        <f t="shared" si="20"/>
        <v/>
      </c>
      <c r="CB36" s="108" t="str">
        <f t="shared" si="20"/>
        <v/>
      </c>
      <c r="CC36" s="108" t="str">
        <f t="shared" si="20"/>
        <v/>
      </c>
      <c r="CD36" s="108" t="str">
        <f t="shared" si="20"/>
        <v/>
      </c>
      <c r="CE36" s="108" t="str">
        <f t="shared" si="20"/>
        <v/>
      </c>
      <c r="CF36" s="102"/>
      <c r="CH36" s="102"/>
      <c r="CJ36" s="102"/>
      <c r="CL36" s="102"/>
      <c r="CN36" s="102"/>
    </row>
    <row r="37" spans="1:92" ht="13.5" customHeight="1" thickBot="1" x14ac:dyDescent="0.25">
      <c r="B37" s="301"/>
      <c r="C37" s="301"/>
      <c r="D37" s="109"/>
      <c r="E37" s="109"/>
      <c r="F37" s="49"/>
      <c r="G37" s="49"/>
      <c r="AW37" s="107" t="s">
        <v>176</v>
      </c>
      <c r="AX37" s="83">
        <f>COUNTIF(AY9:AY23,BF4)</f>
        <v>0</v>
      </c>
      <c r="AY37" s="83">
        <f>VALUE(COUNTIF(AY9:AY23,BF5))</f>
        <v>0</v>
      </c>
      <c r="AZ37" s="83">
        <f>VALUE(COUNTIF(AY9:AY23,0))</f>
        <v>0</v>
      </c>
      <c r="BA37" s="83" t="e">
        <f>AVERAGEIF(AY9:AY23,"&gt;=0")</f>
        <v>#DIV/0!</v>
      </c>
      <c r="BI37" s="81" t="s">
        <v>177</v>
      </c>
      <c r="BJ37" s="110" t="str">
        <f>IF(ISERROR(AVERAGE(BJ24:BJ30)),"",(AVERAGE(BJ24:BJ30)))</f>
        <v/>
      </c>
      <c r="BK37" s="110" t="str">
        <f t="shared" ref="BK37:BT37" si="21">IF(ISERROR(AVERAGE(BK24:BK30)),"",(AVERAGE(BK24:BK30)))</f>
        <v/>
      </c>
      <c r="BL37" s="110" t="str">
        <f t="shared" si="21"/>
        <v/>
      </c>
      <c r="BM37" s="110" t="str">
        <f t="shared" si="21"/>
        <v/>
      </c>
      <c r="BN37" s="110" t="str">
        <f t="shared" si="21"/>
        <v/>
      </c>
      <c r="BO37" s="110" t="str">
        <f t="shared" si="21"/>
        <v/>
      </c>
      <c r="BP37" s="110" t="str">
        <f t="shared" si="21"/>
        <v/>
      </c>
      <c r="BQ37" s="110" t="str">
        <f t="shared" si="21"/>
        <v/>
      </c>
      <c r="BR37" s="110" t="str">
        <f t="shared" si="21"/>
        <v/>
      </c>
      <c r="BS37" s="110" t="str">
        <f t="shared" si="21"/>
        <v/>
      </c>
      <c r="BT37" s="110" t="str">
        <f t="shared" si="21"/>
        <v/>
      </c>
      <c r="BU37" s="81" t="s">
        <v>177</v>
      </c>
      <c r="BV37" s="110" t="str">
        <f t="shared" ref="BV37:CE37" si="22">IF(ISERROR(AVERAGE(BV24:BV30)),"",(AVERAGE(BV24:BV30)))</f>
        <v/>
      </c>
      <c r="BW37" s="110" t="str">
        <f t="shared" si="22"/>
        <v/>
      </c>
      <c r="BX37" s="110" t="str">
        <f t="shared" si="22"/>
        <v/>
      </c>
      <c r="BY37" s="110" t="str">
        <f t="shared" si="22"/>
        <v/>
      </c>
      <c r="BZ37" s="110" t="str">
        <f t="shared" si="22"/>
        <v/>
      </c>
      <c r="CA37" s="110" t="str">
        <f t="shared" si="22"/>
        <v/>
      </c>
      <c r="CB37" s="110" t="str">
        <f t="shared" si="22"/>
        <v/>
      </c>
      <c r="CC37" s="110" t="str">
        <f t="shared" si="22"/>
        <v/>
      </c>
      <c r="CD37" s="110" t="str">
        <f t="shared" si="22"/>
        <v/>
      </c>
      <c r="CE37" s="110" t="str">
        <f t="shared" si="22"/>
        <v/>
      </c>
    </row>
    <row r="38" spans="1:92" ht="22.95" customHeight="1" x14ac:dyDescent="0.15">
      <c r="B38" s="305" t="s">
        <v>178</v>
      </c>
      <c r="C38" s="306"/>
      <c r="D38" s="306"/>
      <c r="E38" s="306"/>
      <c r="F38" s="306"/>
      <c r="G38" s="306"/>
      <c r="H38" s="306"/>
      <c r="I38" s="306"/>
      <c r="J38" s="306"/>
      <c r="K38" s="307"/>
      <c r="AW38" s="107" t="s">
        <v>179</v>
      </c>
      <c r="AX38" s="83">
        <f>COUNTIF(AY24:AY30,BF4)</f>
        <v>0</v>
      </c>
      <c r="AY38" s="83">
        <f>COUNTIF(AY24:AY30,BF5)</f>
        <v>0</v>
      </c>
      <c r="AZ38" s="83">
        <f>VALUE(COUNTIF(AY24:AY30,0))</f>
        <v>0</v>
      </c>
      <c r="BA38" s="83" t="e">
        <f>AVERAGEIF(AY24:AY30,"&gt;=0")</f>
        <v>#DIV/0!</v>
      </c>
      <c r="BG38" s="49"/>
      <c r="BH38" s="49"/>
      <c r="BI38" s="49"/>
      <c r="BJ38" s="49"/>
      <c r="BK38" s="49"/>
      <c r="BO38" s="42"/>
      <c r="BP38" s="42"/>
      <c r="BQ38" s="42"/>
      <c r="BR38" s="42"/>
      <c r="BS38" s="42"/>
      <c r="BT38" s="42"/>
      <c r="CB38" s="42"/>
    </row>
    <row r="39" spans="1:92" ht="21" customHeight="1" x14ac:dyDescent="0.15">
      <c r="A39" s="49"/>
      <c r="B39" s="308" t="s">
        <v>4</v>
      </c>
      <c r="C39" s="309"/>
      <c r="D39" s="310"/>
      <c r="E39" s="311" t="s">
        <v>269</v>
      </c>
      <c r="F39" s="312"/>
      <c r="G39" s="312"/>
      <c r="H39" s="313"/>
      <c r="I39" s="311" t="s">
        <v>180</v>
      </c>
      <c r="J39" s="312"/>
      <c r="K39" s="313"/>
      <c r="AW39" s="42" t="s">
        <v>181</v>
      </c>
      <c r="AX39" s="83">
        <f>VALUE(SUM(AX36:AX38))</f>
        <v>0</v>
      </c>
      <c r="AY39" s="83">
        <f>VALUE(SUM(AY36:AY38))</f>
        <v>0</v>
      </c>
      <c r="AZ39" s="83">
        <f>VALUE(SUM(AZ36:AZ38))</f>
        <v>0</v>
      </c>
      <c r="BA39" s="83" t="e">
        <f>AVERAGEIF(AY3:AY30,"&gt;=0")</f>
        <v>#DIV/0!</v>
      </c>
    </row>
    <row r="40" spans="1:92" ht="22.2" customHeight="1" x14ac:dyDescent="0.15">
      <c r="A40" s="49"/>
      <c r="B40" s="314"/>
      <c r="C40" s="315"/>
      <c r="D40" s="316"/>
      <c r="E40" s="317"/>
      <c r="F40" s="318"/>
      <c r="G40" s="318"/>
      <c r="H40" s="319"/>
      <c r="I40" s="320"/>
      <c r="J40" s="318"/>
      <c r="K40" s="319"/>
      <c r="AW40" s="107" t="s">
        <v>182</v>
      </c>
      <c r="BA40" s="83" t="str">
        <f>IF(ISERROR(AVERAGE(AY24:AY30,AY9:AY23,AY3:AY8)),"",(AVERAGE(AY24:AY30,AY9:AY23,AY3:AY8)))</f>
        <v/>
      </c>
      <c r="BK40" s="49"/>
      <c r="CB40" s="42"/>
    </row>
    <row r="41" spans="1:92" x14ac:dyDescent="0.15">
      <c r="A41" s="49"/>
      <c r="B41" s="49"/>
      <c r="C41" s="49"/>
      <c r="D41" s="49"/>
      <c r="E41" s="49"/>
      <c r="F41" s="49"/>
      <c r="G41" s="49"/>
      <c r="AK41" s="107"/>
      <c r="AX41" s="103" t="s">
        <v>101</v>
      </c>
      <c r="AY41" s="104" t="s">
        <v>105</v>
      </c>
      <c r="AZ41" s="105" t="s">
        <v>107</v>
      </c>
      <c r="BA41" s="42" t="s">
        <v>171</v>
      </c>
      <c r="BK41" s="49"/>
      <c r="CB41" s="42"/>
    </row>
    <row r="42" spans="1:92" ht="19.2" customHeight="1" x14ac:dyDescent="0.15">
      <c r="B42" s="111" t="s">
        <v>183</v>
      </c>
      <c r="C42" s="112"/>
      <c r="D42" s="113"/>
      <c r="E42" s="113"/>
      <c r="F42" s="113"/>
      <c r="G42" s="113"/>
      <c r="H42" s="113"/>
      <c r="AW42" s="107" t="s">
        <v>184</v>
      </c>
      <c r="AX42" s="83">
        <f>COUNTIF(BA3:BA8,BF4)</f>
        <v>0</v>
      </c>
      <c r="AY42" s="83">
        <f>COUNTIF(BA3:BA8,BF5)</f>
        <v>0</v>
      </c>
      <c r="AZ42" s="83">
        <f>COUNTIF(BA3:BA8,0)</f>
        <v>0</v>
      </c>
      <c r="BA42" s="83" t="e">
        <f>AVERAGEIF(AY9:AY14,"&gt;=0")</f>
        <v>#DIV/0!</v>
      </c>
      <c r="BK42" s="49"/>
      <c r="CB42" s="42"/>
    </row>
    <row r="43" spans="1:92" ht="15" thickBot="1" x14ac:dyDescent="0.2">
      <c r="B43" s="114" t="s">
        <v>185</v>
      </c>
      <c r="C43" s="114"/>
      <c r="D43" s="115" t="str">
        <f>_xlfn.IFNA(AX31,"")</f>
        <v/>
      </c>
      <c r="E43" s="115"/>
      <c r="F43" s="113"/>
      <c r="G43" s="116"/>
      <c r="H43" s="116"/>
      <c r="AW43" s="107" t="s">
        <v>186</v>
      </c>
      <c r="AX43" s="83">
        <f>COUNTIF(BA9:BA23,BF4)</f>
        <v>0</v>
      </c>
      <c r="AY43" s="83">
        <f>COUNTIF(BA9:BA23,BF5)</f>
        <v>0</v>
      </c>
      <c r="AZ43" s="83">
        <f>COUNTIF(BA9:BA23,0)</f>
        <v>0</v>
      </c>
      <c r="BA43" s="83" t="e">
        <f>AVERAGEIF(BA9:BA23,"&gt;=0")</f>
        <v>#DIV/0!</v>
      </c>
      <c r="BK43" s="49"/>
      <c r="CB43" s="42"/>
    </row>
    <row r="44" spans="1:92" ht="14.4" x14ac:dyDescent="0.15">
      <c r="B44" s="117"/>
      <c r="C44" s="118"/>
      <c r="D44" s="119" t="s">
        <v>187</v>
      </c>
      <c r="E44" s="120"/>
      <c r="F44" s="121" t="s">
        <v>188</v>
      </c>
      <c r="G44" s="122"/>
      <c r="H44" s="121" t="s">
        <v>189</v>
      </c>
      <c r="I44" s="122"/>
      <c r="J44" s="121" t="s">
        <v>190</v>
      </c>
      <c r="K44" s="123"/>
      <c r="AW44" s="107" t="s">
        <v>191</v>
      </c>
      <c r="AX44" s="83">
        <f>COUNTIF(BA24:BA30,BF4)</f>
        <v>0</v>
      </c>
      <c r="AY44" s="83">
        <f>COUNTIF(BA24:BA30,BF5)</f>
        <v>0</v>
      </c>
      <c r="AZ44" s="83">
        <f>COUNTIF(BA24:BA30,0)</f>
        <v>0</v>
      </c>
      <c r="BA44" s="83" t="e">
        <f>AVERAGEIF(BA24:BA30,"&gt;=0")</f>
        <v>#DIV/0!</v>
      </c>
      <c r="BK44" s="49"/>
      <c r="CB44" s="42"/>
    </row>
    <row r="45" spans="1:92" ht="14.4" x14ac:dyDescent="0.15">
      <c r="B45" s="124" t="s">
        <v>192</v>
      </c>
      <c r="C45" s="125"/>
      <c r="D45" s="126"/>
      <c r="E45" s="127"/>
      <c r="F45" s="128" t="s">
        <v>193</v>
      </c>
      <c r="G45" s="129"/>
      <c r="H45" s="128" t="s">
        <v>193</v>
      </c>
      <c r="I45" s="129"/>
      <c r="J45" s="128" t="s">
        <v>193</v>
      </c>
      <c r="K45" s="130"/>
      <c r="AW45" s="42" t="s">
        <v>194</v>
      </c>
      <c r="AX45" s="83">
        <f>SUM(AX42:AX44)</f>
        <v>0</v>
      </c>
      <c r="AY45" s="83">
        <f>SUM(AY42:AY44)</f>
        <v>0</v>
      </c>
      <c r="AZ45" s="83">
        <f>SUM(AZ42:AZ44)</f>
        <v>0</v>
      </c>
      <c r="BA45" s="83"/>
      <c r="BK45" s="49"/>
      <c r="CB45" s="42"/>
    </row>
    <row r="46" spans="1:92" ht="14.4" x14ac:dyDescent="0.15">
      <c r="B46" s="131" t="str">
        <f>BE4</f>
        <v>≥80</v>
      </c>
      <c r="C46" s="132"/>
      <c r="D46" s="133" t="e">
        <f>IF(AX39=0,NA(),AX39)</f>
        <v>#N/A</v>
      </c>
      <c r="E46" s="133"/>
      <c r="F46" s="133" t="e">
        <f>IF(AX36=0,NA(),AX36)</f>
        <v>#N/A</v>
      </c>
      <c r="G46" s="133"/>
      <c r="H46" s="133" t="e">
        <f>IF(AX37=0,NA(),AX37)</f>
        <v>#N/A</v>
      </c>
      <c r="I46" s="133"/>
      <c r="J46" s="133" t="e">
        <f>IF(AX38=0,NA(),AX38)</f>
        <v>#N/A</v>
      </c>
      <c r="K46" s="133"/>
      <c r="AW46" s="107" t="s">
        <v>195</v>
      </c>
      <c r="AX46" s="83"/>
      <c r="AY46" s="83"/>
      <c r="AZ46" s="83"/>
      <c r="BA46" s="83" t="str">
        <f>IF(ISERROR(AVERAGE(BA24:BA30,BA9:BA23,BA3:BA8)),"",(AVERAGE(BA24:BA30,BA9:BA23,BA3:BA8)))</f>
        <v/>
      </c>
      <c r="BK46" s="49"/>
      <c r="CB46" s="42"/>
    </row>
    <row r="47" spans="1:92" ht="14.4" x14ac:dyDescent="0.15">
      <c r="B47" s="134" t="str">
        <f>BE5</f>
        <v>60-79</v>
      </c>
      <c r="C47" s="135"/>
      <c r="D47" s="133" t="e">
        <f>IF(AY39=0,NA(),AY39)</f>
        <v>#N/A</v>
      </c>
      <c r="E47" s="133"/>
      <c r="F47" s="133" t="e">
        <f>IF(AY36=0,NA(),AY36)</f>
        <v>#N/A</v>
      </c>
      <c r="G47" s="133"/>
      <c r="H47" s="133" t="e">
        <f>IF(AY37=0,NA(),AY37)</f>
        <v>#N/A</v>
      </c>
      <c r="I47" s="133"/>
      <c r="J47" s="133" t="e">
        <f>IF(AY38=0,NA(),AY38)</f>
        <v>#N/A</v>
      </c>
      <c r="K47" s="133"/>
      <c r="AQ47" s="49"/>
      <c r="BK47" s="49"/>
      <c r="CB47" s="42"/>
    </row>
    <row r="48" spans="1:92" ht="14.4" x14ac:dyDescent="0.15">
      <c r="B48" s="136" t="str">
        <f>BE6</f>
        <v>&lt;60</v>
      </c>
      <c r="C48" s="137"/>
      <c r="D48" s="133" t="e">
        <f>IF(AZ39=0,NA(),AZ39)</f>
        <v>#N/A</v>
      </c>
      <c r="E48" s="133"/>
      <c r="F48" s="133" t="e">
        <f>IF(AZ36=0,NA(),AZ36)</f>
        <v>#N/A</v>
      </c>
      <c r="G48" s="133"/>
      <c r="H48" s="133" t="e">
        <f>IF(AZ37=0,NA(),AZ37)</f>
        <v>#N/A</v>
      </c>
      <c r="I48" s="133"/>
      <c r="J48" s="133" t="e">
        <f>IF(AZ38=0,NA(),AZ38)</f>
        <v>#N/A</v>
      </c>
      <c r="K48" s="133"/>
      <c r="AQ48" s="49"/>
      <c r="BK48" s="49"/>
      <c r="CB48" s="42"/>
    </row>
    <row r="49" spans="2:91" s="49" customFormat="1" ht="15" thickBot="1" x14ac:dyDescent="0.2">
      <c r="B49" s="138" t="s">
        <v>196</v>
      </c>
      <c r="C49" s="139"/>
      <c r="D49" s="140" t="str">
        <f>IFERROR(BA39,"n/a")</f>
        <v>n/a</v>
      </c>
      <c r="E49" s="141"/>
      <c r="F49" s="140" t="str">
        <f>IFERROR(BA36,"n/a")</f>
        <v>n/a</v>
      </c>
      <c r="G49" s="141"/>
      <c r="H49" s="140" t="str">
        <f>IFERROR(BA37,"n/a")</f>
        <v>n/a</v>
      </c>
      <c r="I49" s="141"/>
      <c r="J49" s="140" t="str">
        <f>IFERROR(BA38,"n/a")</f>
        <v>n/a</v>
      </c>
      <c r="K49" s="142"/>
      <c r="Q49" s="42"/>
      <c r="R49" s="42"/>
      <c r="S49" s="42"/>
      <c r="T49" s="42"/>
      <c r="U49" s="42"/>
      <c r="V49" s="42"/>
      <c r="W49" s="42"/>
      <c r="X49" s="42"/>
      <c r="Y49" s="42"/>
      <c r="Z49" s="42"/>
      <c r="AB49" s="42"/>
      <c r="AC49" s="42"/>
      <c r="AK49" s="42"/>
      <c r="AL49" s="42"/>
      <c r="AM49" s="42"/>
      <c r="AN49" s="42"/>
      <c r="AO49" s="42"/>
      <c r="AP49" s="42"/>
      <c r="AR49" s="42"/>
      <c r="AS49" s="42"/>
      <c r="AT49" s="42"/>
      <c r="AU49" s="42"/>
      <c r="AV49" s="42"/>
      <c r="AW49" s="42"/>
      <c r="AX49" s="42"/>
      <c r="AY49" s="42"/>
      <c r="AZ49" s="42"/>
      <c r="BA49" s="42"/>
      <c r="BB49" s="42"/>
      <c r="BC49" s="42"/>
      <c r="BD49" s="42"/>
      <c r="BE49" s="42"/>
      <c r="BF49" s="42"/>
      <c r="BG49" s="42"/>
      <c r="BH49" s="42"/>
      <c r="BI49" s="42"/>
      <c r="BJ49" s="42"/>
      <c r="CB49" s="42"/>
      <c r="CG49" s="42"/>
      <c r="CI49" s="42"/>
      <c r="CK49" s="42"/>
      <c r="CM49" s="42"/>
    </row>
    <row r="50" spans="2:91" s="49" customFormat="1" x14ac:dyDescent="0.15">
      <c r="B50" s="102"/>
      <c r="C50" s="102"/>
      <c r="D50" s="42"/>
      <c r="E50" s="42"/>
      <c r="F50" s="42"/>
      <c r="G50" s="42"/>
      <c r="L50" s="102"/>
      <c r="Q50" s="42"/>
      <c r="R50" s="42"/>
      <c r="S50" s="42"/>
      <c r="T50" s="42"/>
      <c r="U50" s="42"/>
      <c r="V50" s="42"/>
      <c r="W50" s="42"/>
      <c r="X50" s="42"/>
      <c r="Y50" s="42"/>
      <c r="Z50" s="42"/>
      <c r="AB50" s="42"/>
      <c r="AC50" s="42"/>
      <c r="AK50" s="42"/>
      <c r="AL50" s="42"/>
      <c r="AM50" s="42"/>
      <c r="AN50" s="42"/>
      <c r="AO50" s="42"/>
      <c r="AP50" s="42"/>
      <c r="AR50" s="42"/>
      <c r="AS50" s="42"/>
      <c r="AT50" s="42"/>
      <c r="AU50" s="42"/>
      <c r="AV50" s="42"/>
      <c r="AW50" s="42"/>
      <c r="AX50" s="42"/>
      <c r="AY50" s="42"/>
      <c r="AZ50" s="42"/>
      <c r="BA50" s="42"/>
      <c r="BB50" s="42"/>
      <c r="BC50" s="42"/>
      <c r="BD50" s="42"/>
      <c r="BE50" s="42"/>
      <c r="BF50" s="42"/>
      <c r="BG50" s="42"/>
      <c r="BH50" s="42"/>
      <c r="BI50" s="42"/>
      <c r="BJ50" s="42"/>
      <c r="CB50" s="42"/>
      <c r="CG50" s="42"/>
      <c r="CI50" s="42"/>
      <c r="CK50" s="42"/>
      <c r="CM50" s="42"/>
    </row>
    <row r="51" spans="2:91" s="49" customFormat="1" x14ac:dyDescent="0.15">
      <c r="B51" s="42"/>
      <c r="C51" s="42"/>
      <c r="D51" s="42"/>
      <c r="E51" s="42"/>
      <c r="F51" s="42"/>
      <c r="G51" s="42"/>
      <c r="Q51" s="42"/>
      <c r="R51" s="42"/>
      <c r="S51" s="42"/>
      <c r="T51" s="42"/>
      <c r="U51" s="42"/>
      <c r="V51" s="42"/>
      <c r="W51" s="42"/>
      <c r="X51" s="42"/>
      <c r="Y51" s="42"/>
      <c r="Z51" s="42"/>
      <c r="AB51" s="42"/>
      <c r="AC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CB51" s="42"/>
      <c r="CG51" s="42"/>
      <c r="CI51" s="42"/>
      <c r="CK51" s="42"/>
      <c r="CM51" s="42"/>
    </row>
    <row r="52" spans="2:91" s="49" customFormat="1" x14ac:dyDescent="0.15">
      <c r="B52" s="42"/>
      <c r="C52" s="42"/>
      <c r="D52" s="42"/>
      <c r="E52" s="42"/>
      <c r="F52" s="42"/>
      <c r="G52" s="42"/>
      <c r="Q52" s="42"/>
      <c r="R52" s="42"/>
      <c r="S52" s="42"/>
      <c r="T52" s="42"/>
      <c r="U52" s="42"/>
      <c r="V52" s="42"/>
      <c r="W52" s="42"/>
      <c r="X52" s="42"/>
      <c r="Y52" s="42"/>
      <c r="Z52" s="42"/>
      <c r="AB52" s="42"/>
      <c r="AC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CB52" s="42"/>
      <c r="CG52" s="42"/>
      <c r="CI52" s="42"/>
      <c r="CK52" s="42"/>
      <c r="CM52" s="42"/>
    </row>
    <row r="53" spans="2:91" s="49" customFormat="1" x14ac:dyDescent="0.15">
      <c r="B53" s="42"/>
      <c r="C53" s="42"/>
      <c r="D53" s="42"/>
      <c r="E53" s="42"/>
      <c r="F53" s="42"/>
      <c r="G53" s="42"/>
      <c r="Q53" s="42"/>
      <c r="R53" s="42"/>
      <c r="S53" s="42"/>
      <c r="T53" s="42"/>
      <c r="U53" s="42"/>
      <c r="V53" s="42"/>
      <c r="W53" s="42"/>
      <c r="X53" s="42"/>
      <c r="Y53" s="42"/>
      <c r="Z53" s="42"/>
      <c r="AB53" s="42"/>
      <c r="AC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CB53" s="42"/>
      <c r="CG53" s="42"/>
      <c r="CI53" s="42"/>
      <c r="CK53" s="42"/>
      <c r="CM53" s="42"/>
    </row>
    <row r="54" spans="2:91" s="49" customFormat="1" x14ac:dyDescent="0.15">
      <c r="B54" s="42"/>
      <c r="C54" s="42"/>
      <c r="D54" s="42"/>
      <c r="E54" s="42"/>
      <c r="F54" s="42"/>
      <c r="G54" s="42"/>
      <c r="Q54" s="42"/>
      <c r="R54" s="42"/>
      <c r="S54" s="42"/>
      <c r="T54" s="42"/>
      <c r="U54" s="42"/>
      <c r="V54" s="42"/>
      <c r="W54" s="42"/>
      <c r="X54" s="42"/>
      <c r="Y54" s="42"/>
      <c r="Z54" s="42"/>
      <c r="AB54" s="42"/>
      <c r="AC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CB54" s="42"/>
      <c r="CG54" s="42"/>
      <c r="CI54" s="42"/>
      <c r="CK54" s="42"/>
      <c r="CM54" s="42"/>
    </row>
    <row r="55" spans="2:91" s="49" customFormat="1" x14ac:dyDescent="0.15">
      <c r="B55" s="42"/>
      <c r="C55" s="42"/>
      <c r="D55" s="42"/>
      <c r="E55" s="42"/>
      <c r="F55" s="42"/>
      <c r="G55" s="42"/>
      <c r="Q55" s="42"/>
      <c r="R55" s="42"/>
      <c r="S55" s="42"/>
      <c r="T55" s="42"/>
      <c r="U55" s="42"/>
      <c r="V55" s="42"/>
      <c r="W55" s="42"/>
      <c r="X55" s="42"/>
      <c r="Y55" s="107"/>
      <c r="Z55" s="42"/>
      <c r="AA55" s="42"/>
      <c r="AB55" s="42"/>
      <c r="AC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CB55" s="42"/>
      <c r="CG55" s="42"/>
      <c r="CI55" s="42"/>
      <c r="CK55" s="42"/>
      <c r="CM55" s="42"/>
    </row>
    <row r="56" spans="2:91" s="49" customFormat="1" x14ac:dyDescent="0.15">
      <c r="B56" s="42"/>
      <c r="C56" s="42"/>
      <c r="D56" s="42"/>
      <c r="E56" s="42"/>
      <c r="F56" s="42"/>
      <c r="G56" s="42"/>
      <c r="Q56" s="42"/>
      <c r="R56" s="42"/>
      <c r="S56" s="42"/>
      <c r="T56" s="42"/>
      <c r="U56" s="42"/>
      <c r="V56" s="42"/>
      <c r="W56" s="42"/>
      <c r="X56" s="42"/>
      <c r="Y56" s="42"/>
      <c r="Z56" s="42"/>
      <c r="AB56" s="42"/>
      <c r="AC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CB56" s="42"/>
      <c r="CG56" s="42"/>
      <c r="CI56" s="42"/>
      <c r="CK56" s="42"/>
      <c r="CM56" s="42"/>
    </row>
    <row r="57" spans="2:91" s="49" customFormat="1" x14ac:dyDescent="0.15">
      <c r="B57" s="42"/>
      <c r="C57" s="42"/>
      <c r="D57" s="42"/>
      <c r="E57" s="42"/>
      <c r="F57" s="42"/>
      <c r="G57" s="42"/>
      <c r="Q57" s="42"/>
      <c r="R57" s="42"/>
      <c r="S57" s="42"/>
      <c r="T57" s="42"/>
      <c r="U57" s="42"/>
      <c r="V57" s="42"/>
      <c r="W57" s="42"/>
      <c r="X57" s="42"/>
      <c r="Y57" s="42"/>
      <c r="Z57" s="42"/>
      <c r="AB57" s="42"/>
      <c r="AC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CB57" s="42"/>
      <c r="CG57" s="42"/>
      <c r="CI57" s="42"/>
      <c r="CK57" s="42"/>
      <c r="CM57" s="42"/>
    </row>
    <row r="58" spans="2:91" s="49" customFormat="1" x14ac:dyDescent="0.15">
      <c r="B58" s="42"/>
      <c r="C58" s="42"/>
      <c r="F58" s="42"/>
      <c r="G58" s="42"/>
      <c r="H58" s="42"/>
      <c r="I58" s="42"/>
      <c r="J58" s="42"/>
      <c r="K58" s="42"/>
      <c r="Q58" s="42"/>
      <c r="R58" s="42"/>
      <c r="S58" s="42"/>
      <c r="T58" s="42"/>
      <c r="U58" s="42"/>
      <c r="V58" s="42"/>
      <c r="W58" s="42"/>
      <c r="X58" s="42"/>
      <c r="Y58" s="42"/>
      <c r="Z58" s="42"/>
      <c r="AB58" s="42"/>
      <c r="AC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CB58" s="42"/>
      <c r="CG58" s="42"/>
      <c r="CI58" s="42"/>
      <c r="CK58" s="42"/>
      <c r="CM58" s="42"/>
    </row>
    <row r="59" spans="2:91" s="49" customFormat="1" x14ac:dyDescent="0.15">
      <c r="B59" s="42"/>
      <c r="C59" s="42"/>
      <c r="I59" s="42"/>
      <c r="J59" s="42"/>
      <c r="K59" s="42"/>
      <c r="L59" s="42"/>
      <c r="M59" s="42"/>
      <c r="Q59" s="42"/>
      <c r="R59" s="42"/>
      <c r="S59" s="42"/>
      <c r="T59" s="42"/>
      <c r="U59" s="42"/>
      <c r="V59" s="42"/>
      <c r="W59" s="42"/>
      <c r="X59" s="42"/>
      <c r="Y59" s="42"/>
      <c r="Z59" s="42"/>
      <c r="AB59" s="42"/>
      <c r="AC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CB59" s="42"/>
      <c r="CG59" s="42"/>
      <c r="CI59" s="42"/>
      <c r="CK59" s="42"/>
      <c r="CM59" s="42"/>
    </row>
    <row r="60" spans="2:91" s="49" customFormat="1" x14ac:dyDescent="0.15">
      <c r="B60" s="42"/>
      <c r="C60" s="42"/>
      <c r="I60" s="42"/>
      <c r="J60" s="42"/>
      <c r="K60" s="42"/>
      <c r="L60" s="42"/>
      <c r="M60" s="42"/>
      <c r="Q60" s="42"/>
      <c r="R60" s="42"/>
      <c r="S60" s="42"/>
      <c r="T60" s="42"/>
      <c r="U60" s="42"/>
      <c r="V60" s="42"/>
      <c r="W60" s="42"/>
      <c r="X60" s="42"/>
      <c r="Y60" s="42"/>
      <c r="Z60" s="42"/>
      <c r="AB60" s="42"/>
      <c r="AC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CB60" s="42"/>
      <c r="CG60" s="42"/>
      <c r="CI60" s="42"/>
      <c r="CK60" s="42"/>
      <c r="CM60" s="42"/>
    </row>
    <row r="61" spans="2:91" s="49" customFormat="1" ht="16.2" x14ac:dyDescent="0.2">
      <c r="B61" s="42"/>
      <c r="C61" s="42"/>
      <c r="F61" s="143"/>
      <c r="G61" s="143"/>
      <c r="H61" s="42"/>
      <c r="Q61" s="42"/>
      <c r="R61" s="42"/>
      <c r="S61" s="42"/>
      <c r="T61" s="42"/>
      <c r="U61" s="42"/>
      <c r="V61" s="42"/>
      <c r="W61" s="42"/>
      <c r="X61" s="42"/>
      <c r="Y61" s="42"/>
      <c r="Z61" s="42"/>
      <c r="AB61" s="42"/>
      <c r="AC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CB61" s="42"/>
      <c r="CG61" s="42"/>
      <c r="CI61" s="42"/>
      <c r="CK61" s="42"/>
      <c r="CM61" s="42"/>
    </row>
    <row r="62" spans="2:91" s="49" customFormat="1" x14ac:dyDescent="0.15">
      <c r="B62" s="42"/>
      <c r="C62" s="42"/>
      <c r="F62" s="42"/>
      <c r="G62" s="42"/>
      <c r="H62" s="42"/>
      <c r="Q62" s="42"/>
      <c r="R62" s="42"/>
      <c r="S62" s="42"/>
      <c r="T62" s="42"/>
      <c r="U62" s="42"/>
      <c r="V62" s="42"/>
      <c r="W62" s="42"/>
      <c r="X62" s="42"/>
      <c r="Y62" s="42"/>
      <c r="Z62" s="42"/>
      <c r="AB62" s="42"/>
      <c r="AC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CB62" s="42"/>
      <c r="CG62" s="42"/>
      <c r="CI62" s="42"/>
      <c r="CK62" s="42"/>
      <c r="CM62" s="42"/>
    </row>
    <row r="63" spans="2:91" s="49" customFormat="1" x14ac:dyDescent="0.15">
      <c r="B63" s="42"/>
      <c r="C63" s="42"/>
      <c r="F63" s="42"/>
      <c r="G63" s="42"/>
      <c r="H63" s="42"/>
      <c r="Q63" s="42"/>
      <c r="R63" s="42"/>
      <c r="S63" s="42"/>
      <c r="T63" s="42"/>
      <c r="U63" s="42"/>
      <c r="V63" s="42"/>
      <c r="W63" s="42"/>
      <c r="X63" s="42"/>
      <c r="Y63" s="42"/>
      <c r="Z63" s="42"/>
      <c r="AB63" s="42"/>
      <c r="AC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CB63" s="42"/>
      <c r="CG63" s="42"/>
      <c r="CI63" s="42"/>
      <c r="CK63" s="42"/>
      <c r="CM63" s="42"/>
    </row>
    <row r="64" spans="2:91" s="49" customFormat="1" x14ac:dyDescent="0.15">
      <c r="B64" s="42"/>
      <c r="C64" s="42"/>
      <c r="F64" s="42"/>
      <c r="G64" s="42"/>
      <c r="H64" s="42"/>
      <c r="Q64" s="42"/>
      <c r="R64" s="42"/>
      <c r="S64" s="42"/>
      <c r="T64" s="42"/>
      <c r="U64" s="42"/>
      <c r="V64" s="42"/>
      <c r="W64" s="42"/>
      <c r="X64" s="42"/>
      <c r="Y64" s="42"/>
      <c r="Z64" s="42"/>
      <c r="AB64" s="42"/>
      <c r="AC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CB64" s="42"/>
      <c r="CG64" s="42"/>
      <c r="CI64" s="42"/>
      <c r="CK64" s="42"/>
      <c r="CM64" s="42"/>
    </row>
    <row r="65" spans="2:91" s="49" customFormat="1" x14ac:dyDescent="0.15">
      <c r="B65" s="42"/>
      <c r="C65" s="42"/>
      <c r="F65" s="42"/>
      <c r="G65" s="42"/>
      <c r="H65" s="42"/>
      <c r="Q65" s="42"/>
      <c r="R65" s="42"/>
      <c r="S65" s="42"/>
      <c r="T65" s="42"/>
      <c r="U65" s="42"/>
      <c r="V65" s="42"/>
      <c r="W65" s="42"/>
      <c r="X65" s="42"/>
      <c r="Y65" s="42"/>
      <c r="Z65" s="42"/>
      <c r="AB65" s="42"/>
      <c r="AC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CB65" s="42"/>
      <c r="CG65" s="42"/>
      <c r="CI65" s="42"/>
      <c r="CK65" s="42"/>
      <c r="CM65" s="42"/>
    </row>
    <row r="66" spans="2:91" s="49" customFormat="1" x14ac:dyDescent="0.15">
      <c r="B66" s="42"/>
      <c r="C66" s="42"/>
      <c r="F66" s="42"/>
      <c r="G66" s="42"/>
      <c r="H66" s="42"/>
      <c r="Q66" s="42"/>
      <c r="R66" s="42"/>
      <c r="S66" s="42"/>
      <c r="T66" s="42"/>
      <c r="U66" s="42"/>
      <c r="V66" s="42"/>
      <c r="W66" s="42"/>
      <c r="X66" s="42"/>
      <c r="Y66" s="42"/>
      <c r="Z66" s="42"/>
      <c r="AB66" s="42"/>
      <c r="AC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CB66" s="42"/>
      <c r="CG66" s="42"/>
      <c r="CI66" s="42"/>
      <c r="CK66" s="42"/>
      <c r="CM66" s="42"/>
    </row>
    <row r="67" spans="2:91" s="49" customFormat="1" x14ac:dyDescent="0.15">
      <c r="B67" s="42"/>
      <c r="C67" s="42"/>
      <c r="F67" s="42"/>
      <c r="G67" s="42"/>
      <c r="H67" s="42"/>
      <c r="Q67" s="42"/>
      <c r="R67" s="42"/>
      <c r="S67" s="42"/>
      <c r="T67" s="42"/>
      <c r="U67" s="42"/>
      <c r="V67" s="42"/>
      <c r="W67" s="42"/>
      <c r="X67" s="42"/>
      <c r="Y67" s="42"/>
      <c r="Z67" s="42"/>
      <c r="AB67" s="42"/>
      <c r="AC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CK67" s="42"/>
      <c r="CM67" s="42"/>
    </row>
    <row r="68" spans="2:91" s="49" customFormat="1" x14ac:dyDescent="0.15">
      <c r="B68" s="42"/>
      <c r="C68" s="42"/>
      <c r="F68" s="42"/>
      <c r="G68" s="42"/>
      <c r="H68" s="42"/>
      <c r="Q68" s="42"/>
      <c r="R68" s="42"/>
      <c r="S68" s="42"/>
      <c r="T68" s="42"/>
      <c r="U68" s="42"/>
      <c r="V68" s="42"/>
      <c r="W68" s="42"/>
      <c r="X68" s="42"/>
      <c r="Y68" s="42"/>
      <c r="Z68" s="42"/>
      <c r="AB68" s="42"/>
      <c r="AC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CK68" s="42"/>
      <c r="CM68" s="42"/>
    </row>
    <row r="69" spans="2:91" s="49" customFormat="1" x14ac:dyDescent="0.15">
      <c r="B69" s="42"/>
      <c r="C69" s="42"/>
      <c r="F69" s="42"/>
      <c r="G69" s="42"/>
      <c r="H69" s="42"/>
      <c r="Q69" s="42"/>
      <c r="R69" s="42"/>
      <c r="S69" s="42"/>
      <c r="T69" s="42"/>
      <c r="U69" s="42"/>
      <c r="V69" s="42"/>
      <c r="W69" s="42"/>
      <c r="X69" s="42"/>
      <c r="Y69" s="42"/>
      <c r="Z69" s="42"/>
      <c r="AB69" s="42"/>
      <c r="AC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CK69" s="42"/>
      <c r="CM69" s="42"/>
    </row>
    <row r="70" spans="2:91" s="49" customFormat="1" x14ac:dyDescent="0.15">
      <c r="B70" s="42"/>
      <c r="C70" s="42"/>
      <c r="F70" s="42"/>
      <c r="G70" s="42"/>
      <c r="H70" s="42"/>
      <c r="Q70" s="42"/>
      <c r="R70" s="42"/>
      <c r="S70" s="42"/>
      <c r="T70" s="42"/>
      <c r="U70" s="42"/>
      <c r="V70" s="42"/>
      <c r="W70" s="42"/>
      <c r="X70" s="42"/>
      <c r="Y70" s="42"/>
      <c r="Z70" s="42"/>
      <c r="AB70" s="42"/>
      <c r="AC70" s="42"/>
      <c r="AK70" s="42"/>
      <c r="AL70" s="42"/>
      <c r="AM70" s="42"/>
      <c r="AN70" s="42"/>
      <c r="AO70" s="42"/>
      <c r="AP70" s="42"/>
      <c r="AR70" s="42"/>
      <c r="AS70" s="42"/>
      <c r="AT70" s="42"/>
      <c r="AU70" s="107"/>
      <c r="AV70" s="107"/>
      <c r="AW70" s="107"/>
      <c r="AX70" s="42"/>
      <c r="AY70" s="42"/>
      <c r="AZ70" s="42"/>
      <c r="BA70" s="42"/>
      <c r="BB70" s="42"/>
      <c r="BC70" s="42"/>
      <c r="BD70" s="144"/>
      <c r="BE70" s="42"/>
      <c r="BF70" s="42"/>
      <c r="BG70" s="42"/>
      <c r="BH70" s="42"/>
      <c r="BI70" s="42"/>
      <c r="BJ70" s="42"/>
      <c r="BK70" s="42"/>
      <c r="CK70" s="42"/>
      <c r="CM70" s="42"/>
    </row>
    <row r="71" spans="2:91" s="49" customFormat="1" x14ac:dyDescent="0.15">
      <c r="B71" s="42"/>
      <c r="C71" s="42"/>
      <c r="F71" s="42"/>
      <c r="G71" s="42"/>
      <c r="H71" s="42"/>
      <c r="Q71" s="42"/>
      <c r="R71" s="42"/>
      <c r="S71" s="42"/>
      <c r="T71" s="42"/>
      <c r="U71" s="42"/>
      <c r="V71" s="42"/>
      <c r="W71" s="42"/>
      <c r="X71" s="42"/>
      <c r="Y71" s="42"/>
      <c r="Z71" s="42"/>
      <c r="AB71" s="42"/>
      <c r="AC71" s="42"/>
      <c r="AK71" s="42"/>
      <c r="AL71" s="42"/>
      <c r="AM71" s="42"/>
      <c r="AN71" s="42"/>
      <c r="AO71" s="42"/>
      <c r="AP71" s="42"/>
      <c r="AR71" s="42"/>
      <c r="AS71" s="42"/>
      <c r="AT71" s="42"/>
      <c r="AU71" s="83"/>
      <c r="AV71" s="42"/>
      <c r="AW71" s="42"/>
      <c r="AX71" s="42"/>
      <c r="AY71" s="42"/>
      <c r="AZ71" s="144"/>
      <c r="BA71" s="144"/>
      <c r="BB71" s="144"/>
      <c r="BC71" s="144"/>
      <c r="BD71" s="144"/>
      <c r="BE71" s="42"/>
      <c r="BF71" s="42"/>
      <c r="BG71" s="42"/>
      <c r="BH71" s="42"/>
      <c r="BI71" s="42"/>
      <c r="BJ71" s="42"/>
      <c r="BK71" s="42"/>
      <c r="CK71" s="42"/>
      <c r="CM71" s="42"/>
    </row>
    <row r="72" spans="2:91" s="49" customFormat="1" x14ac:dyDescent="0.15">
      <c r="B72" s="42"/>
      <c r="C72" s="42"/>
      <c r="F72" s="42"/>
      <c r="G72" s="42"/>
      <c r="H72" s="42"/>
      <c r="Q72" s="42"/>
      <c r="R72" s="42"/>
      <c r="S72" s="42"/>
      <c r="T72" s="42"/>
      <c r="U72" s="42"/>
      <c r="V72" s="42"/>
      <c r="W72" s="42"/>
      <c r="X72" s="42"/>
      <c r="Y72" s="42"/>
      <c r="Z72" s="42"/>
      <c r="AB72" s="42"/>
      <c r="AC72" s="42"/>
      <c r="AK72" s="42"/>
      <c r="AL72" s="42"/>
      <c r="AM72" s="42"/>
      <c r="AN72" s="42"/>
      <c r="AO72" s="42"/>
      <c r="AP72" s="42"/>
      <c r="AR72" s="42"/>
      <c r="AS72" s="42"/>
      <c r="AT72" s="42"/>
      <c r="AU72" s="83"/>
      <c r="AV72" s="42"/>
      <c r="AW72" s="42"/>
      <c r="AX72" s="42"/>
      <c r="AY72" s="42"/>
      <c r="AZ72" s="42"/>
      <c r="BA72" s="42"/>
      <c r="BB72" s="42"/>
      <c r="BC72" s="42"/>
      <c r="BD72" s="42"/>
      <c r="BE72" s="42"/>
      <c r="BF72" s="42"/>
      <c r="BG72" s="42"/>
      <c r="BH72" s="42"/>
      <c r="BI72" s="42"/>
      <c r="BJ72" s="42"/>
      <c r="BK72" s="42"/>
      <c r="CK72" s="42"/>
      <c r="CM72" s="42"/>
    </row>
    <row r="73" spans="2:91" s="49" customFormat="1" x14ac:dyDescent="0.15">
      <c r="B73" s="42"/>
      <c r="C73" s="42"/>
      <c r="F73" s="42"/>
      <c r="G73" s="42"/>
      <c r="H73" s="42"/>
      <c r="Q73" s="42"/>
      <c r="R73" s="42"/>
      <c r="S73" s="42"/>
      <c r="T73" s="42"/>
      <c r="U73" s="42"/>
      <c r="V73" s="42"/>
      <c r="W73" s="42"/>
      <c r="X73" s="42"/>
      <c r="Y73" s="42"/>
      <c r="Z73" s="42"/>
      <c r="AB73" s="42"/>
      <c r="AC73" s="42"/>
      <c r="AK73" s="42"/>
      <c r="AL73" s="42"/>
      <c r="AM73" s="42"/>
      <c r="AN73" s="42"/>
      <c r="AO73" s="42"/>
      <c r="AP73" s="42"/>
      <c r="AR73" s="42"/>
      <c r="AS73" s="42"/>
      <c r="AT73" s="42"/>
      <c r="AU73" s="83"/>
      <c r="AV73" s="42"/>
      <c r="AW73" s="42"/>
      <c r="AX73" s="42"/>
      <c r="AY73" s="42"/>
      <c r="AZ73" s="42"/>
      <c r="BA73" s="42"/>
      <c r="BB73" s="42"/>
      <c r="BC73" s="42"/>
      <c r="BD73" s="42"/>
      <c r="BE73" s="42"/>
      <c r="BF73" s="42"/>
      <c r="BG73" s="42"/>
      <c r="BH73" s="42"/>
      <c r="BI73" s="42"/>
      <c r="BJ73" s="42"/>
      <c r="BK73" s="42"/>
      <c r="CK73" s="42"/>
      <c r="CM73" s="42"/>
    </row>
    <row r="74" spans="2:91" s="49" customFormat="1" ht="16.8" thickBot="1" x14ac:dyDescent="0.2">
      <c r="B74" s="111" t="s">
        <v>197</v>
      </c>
      <c r="C74" s="112"/>
      <c r="D74" s="113"/>
      <c r="E74" s="113"/>
      <c r="F74" s="113"/>
      <c r="G74" s="113"/>
      <c r="H74" s="113"/>
      <c r="I74" s="113"/>
      <c r="J74" s="113"/>
      <c r="Q74" s="42"/>
      <c r="R74" s="42"/>
      <c r="S74" s="42"/>
      <c r="T74" s="42"/>
      <c r="U74" s="42"/>
      <c r="V74" s="42"/>
      <c r="W74" s="42"/>
      <c r="X74" s="42"/>
      <c r="Y74" s="42"/>
      <c r="Z74" s="42"/>
      <c r="AA74" s="42"/>
      <c r="AB74" s="42"/>
      <c r="AC74" s="42"/>
      <c r="AK74" s="42"/>
      <c r="AL74" s="42"/>
      <c r="AM74" s="42"/>
      <c r="AN74" s="42"/>
      <c r="AO74" s="42"/>
      <c r="AP74" s="42"/>
      <c r="AR74" s="42"/>
      <c r="AS74" s="42"/>
      <c r="AT74" s="42"/>
      <c r="AU74" s="83"/>
      <c r="AV74" s="42"/>
      <c r="AW74" s="42"/>
      <c r="AX74" s="42"/>
      <c r="AY74" s="42"/>
      <c r="AZ74" s="42"/>
      <c r="BA74" s="42"/>
      <c r="BB74" s="42"/>
      <c r="BC74" s="42"/>
      <c r="BD74" s="42"/>
      <c r="BE74" s="42"/>
      <c r="BF74" s="42"/>
      <c r="BG74" s="42"/>
      <c r="BH74" s="42"/>
      <c r="BI74" s="42"/>
      <c r="BJ74" s="42"/>
      <c r="BK74" s="42"/>
      <c r="CG74" s="42"/>
      <c r="CI74" s="42"/>
      <c r="CK74" s="42"/>
      <c r="CM74" s="42"/>
    </row>
    <row r="75" spans="2:91" s="49" customFormat="1" ht="14.4" x14ac:dyDescent="0.15">
      <c r="B75" s="145"/>
      <c r="C75" s="146"/>
      <c r="D75" s="146"/>
      <c r="E75" s="147" t="s">
        <v>198</v>
      </c>
      <c r="F75" s="146"/>
      <c r="G75" s="148" t="s">
        <v>199</v>
      </c>
      <c r="H75" s="148"/>
      <c r="I75" s="148"/>
      <c r="J75" s="148"/>
      <c r="K75" s="149"/>
      <c r="Q75" s="42"/>
      <c r="R75" s="42"/>
      <c r="S75" s="42"/>
      <c r="T75" s="42"/>
      <c r="U75" s="42"/>
      <c r="V75" s="42"/>
      <c r="W75" s="42"/>
      <c r="X75" s="42"/>
      <c r="Y75" s="42"/>
      <c r="Z75" s="42"/>
      <c r="AA75" s="42"/>
      <c r="AB75" s="42"/>
      <c r="AC75" s="42"/>
      <c r="AK75" s="42"/>
      <c r="AL75" s="42"/>
      <c r="AM75" s="42"/>
      <c r="AN75" s="42"/>
      <c r="AO75" s="42"/>
      <c r="AP75" s="42"/>
      <c r="AR75" s="42"/>
      <c r="AS75" s="42"/>
      <c r="AT75" s="42"/>
      <c r="AU75" s="83"/>
      <c r="AV75" s="42"/>
      <c r="AW75" s="42"/>
      <c r="AX75" s="42"/>
      <c r="AY75" s="42"/>
      <c r="AZ75" s="42"/>
      <c r="BA75" s="42"/>
      <c r="BB75" s="42"/>
      <c r="BC75" s="42"/>
      <c r="BD75" s="42"/>
      <c r="CG75" s="42"/>
      <c r="CI75" s="42"/>
      <c r="CK75" s="42"/>
      <c r="CM75" s="42"/>
    </row>
    <row r="76" spans="2:91" s="49" customFormat="1" ht="14.4" x14ac:dyDescent="0.15">
      <c r="B76" s="150"/>
      <c r="C76" s="151"/>
      <c r="D76" s="152"/>
      <c r="E76" s="153"/>
      <c r="F76" s="153" t="s">
        <v>200</v>
      </c>
      <c r="G76" s="153" t="s">
        <v>201</v>
      </c>
      <c r="H76" s="153" t="s">
        <v>202</v>
      </c>
      <c r="I76" s="153" t="s">
        <v>203</v>
      </c>
      <c r="J76" s="153" t="s">
        <v>204</v>
      </c>
      <c r="K76" s="154" t="s">
        <v>205</v>
      </c>
      <c r="Q76" s="42"/>
      <c r="R76" s="42"/>
      <c r="S76" s="42"/>
      <c r="T76" s="42"/>
      <c r="U76" s="42"/>
      <c r="V76" s="42"/>
      <c r="W76" s="42"/>
      <c r="X76" s="42"/>
      <c r="Y76" s="42"/>
      <c r="Z76" s="42"/>
      <c r="AA76" s="42"/>
      <c r="AB76" s="42"/>
      <c r="AC76" s="42"/>
      <c r="AK76" s="42"/>
      <c r="AL76" s="42"/>
      <c r="AM76" s="42"/>
      <c r="AN76" s="42"/>
      <c r="AO76" s="42"/>
      <c r="AP76" s="42"/>
      <c r="AR76" s="42"/>
      <c r="AS76" s="42"/>
      <c r="AT76" s="42"/>
      <c r="AU76" s="83"/>
      <c r="AV76" s="42"/>
      <c r="AW76" s="42"/>
      <c r="AX76" s="42"/>
      <c r="AY76" s="42"/>
      <c r="AZ76" s="42"/>
      <c r="BA76" s="42"/>
      <c r="BB76" s="42"/>
      <c r="BC76" s="42"/>
      <c r="BD76" s="42"/>
      <c r="CG76" s="42"/>
      <c r="CI76" s="42"/>
      <c r="CK76" s="42"/>
      <c r="CM76" s="42"/>
    </row>
    <row r="77" spans="2:91" s="49" customFormat="1" ht="17.55" customHeight="1" x14ac:dyDescent="0.15">
      <c r="B77" s="155" t="s">
        <v>206</v>
      </c>
      <c r="C77" s="156"/>
      <c r="D77" s="157"/>
      <c r="E77" s="158" t="s">
        <v>207</v>
      </c>
      <c r="F77" s="158" t="str">
        <f>_xlfn.IFNA(S89,"")</f>
        <v/>
      </c>
      <c r="G77" s="158" t="str">
        <f>_xlfn.IFNA(S90,"")</f>
        <v/>
      </c>
      <c r="H77" s="158" t="str">
        <f>_xlfn.IFNA(S91,"")</f>
        <v/>
      </c>
      <c r="I77" s="158" t="str">
        <f>_xlfn.IFNA(S92,"")</f>
        <v/>
      </c>
      <c r="J77" s="158" t="str">
        <f>_xlfn.IFNA(S93,"")</f>
        <v/>
      </c>
      <c r="K77" s="158" t="str">
        <f>_xlfn.IFNA(S94,"")</f>
        <v/>
      </c>
      <c r="Q77" s="42"/>
      <c r="R77" s="42"/>
      <c r="S77" s="42"/>
      <c r="T77" s="42"/>
      <c r="U77" s="42"/>
      <c r="V77" s="42"/>
      <c r="W77" s="42"/>
      <c r="X77" s="42"/>
      <c r="Y77" s="42"/>
      <c r="Z77" s="42"/>
      <c r="AA77" s="42"/>
      <c r="AB77" s="42"/>
      <c r="AC77" s="42"/>
      <c r="AK77" s="42"/>
      <c r="AL77" s="42"/>
      <c r="AM77" s="42"/>
      <c r="AN77" s="42"/>
      <c r="AO77" s="42"/>
      <c r="AP77" s="42"/>
      <c r="AQ77" s="42"/>
      <c r="AR77" s="42"/>
      <c r="AT77" s="42"/>
      <c r="CG77" s="42"/>
      <c r="CI77" s="42"/>
      <c r="CK77" s="42"/>
      <c r="CM77" s="42"/>
    </row>
    <row r="78" spans="2:91" s="49" customFormat="1" ht="17.55" customHeight="1" x14ac:dyDescent="0.15">
      <c r="B78" s="159"/>
      <c r="C78" s="160"/>
      <c r="D78" s="161"/>
      <c r="E78" s="162" t="s">
        <v>208</v>
      </c>
      <c r="F78" s="162"/>
      <c r="G78" s="163" t="str">
        <f>_xlfn.IFNA(R90,"")</f>
        <v/>
      </c>
      <c r="H78" s="163" t="str">
        <f>_xlfn.IFNA(R91,"")</f>
        <v/>
      </c>
      <c r="I78" s="163" t="str">
        <f>_xlfn.IFNA(R92,"")</f>
        <v/>
      </c>
      <c r="J78" s="163" t="str">
        <f>_xlfn.IFNA(R93,"")</f>
        <v/>
      </c>
      <c r="K78" s="163" t="str">
        <f>_xlfn.IFNA(R94,"")</f>
        <v/>
      </c>
      <c r="Q78" s="42"/>
      <c r="R78" s="42"/>
      <c r="S78" s="42"/>
      <c r="T78" s="42"/>
      <c r="U78" s="42"/>
      <c r="V78" s="42"/>
      <c r="W78" s="42"/>
      <c r="X78" s="42"/>
      <c r="Y78" s="42"/>
      <c r="Z78" s="42"/>
      <c r="AA78" s="42"/>
      <c r="AB78" s="42"/>
      <c r="AC78" s="42"/>
      <c r="AK78" s="42"/>
      <c r="AL78" s="42"/>
      <c r="AO78" s="42"/>
      <c r="AP78" s="42"/>
      <c r="AQ78" s="42"/>
      <c r="AR78" s="42"/>
      <c r="AS78" s="42"/>
      <c r="AT78" s="42"/>
      <c r="CG78" s="42"/>
      <c r="CI78" s="42"/>
      <c r="CK78" s="42"/>
      <c r="CM78" s="42"/>
    </row>
    <row r="79" spans="2:91" s="49" customFormat="1" ht="17.55" customHeight="1" x14ac:dyDescent="0.15">
      <c r="B79" s="155" t="s">
        <v>209</v>
      </c>
      <c r="C79" s="156"/>
      <c r="D79" s="157"/>
      <c r="E79" s="158" t="s">
        <v>207</v>
      </c>
      <c r="F79" s="158" t="str">
        <f>_xlfn.IFNA(U89,"")</f>
        <v/>
      </c>
      <c r="G79" s="158" t="str">
        <f>_xlfn.IFNA(U90,"")</f>
        <v/>
      </c>
      <c r="H79" s="158" t="str">
        <f>_xlfn.IFNA(U91,"")</f>
        <v/>
      </c>
      <c r="I79" s="158" t="str">
        <f>_xlfn.IFNA(U92,"")</f>
        <v/>
      </c>
      <c r="J79" s="158" t="str">
        <f>_xlfn.IFNA(U93,"")</f>
        <v/>
      </c>
      <c r="K79" s="158" t="str">
        <f>_xlfn.IFNA(U94,"")</f>
        <v/>
      </c>
      <c r="Q79" s="42"/>
      <c r="R79" s="42"/>
      <c r="S79" s="42"/>
      <c r="T79" s="42"/>
      <c r="U79" s="42"/>
      <c r="V79" s="42"/>
      <c r="W79" s="42"/>
      <c r="X79" s="42"/>
      <c r="Y79" s="42"/>
      <c r="Z79" s="42"/>
      <c r="AA79" s="42"/>
      <c r="AB79" s="42"/>
      <c r="AC79" s="42"/>
      <c r="AK79" s="42"/>
      <c r="AL79" s="42"/>
      <c r="AO79" s="42"/>
      <c r="AP79" s="42"/>
      <c r="AQ79" s="42"/>
      <c r="AR79" s="42"/>
      <c r="AS79" s="42"/>
      <c r="AT79" s="42"/>
      <c r="CG79" s="42"/>
      <c r="CI79" s="42"/>
      <c r="CK79" s="42"/>
      <c r="CM79" s="42"/>
    </row>
    <row r="80" spans="2:91" s="49" customFormat="1" ht="17.55" customHeight="1" x14ac:dyDescent="0.15">
      <c r="B80" s="159"/>
      <c r="C80" s="160"/>
      <c r="D80" s="161"/>
      <c r="E80" s="162" t="s">
        <v>208</v>
      </c>
      <c r="F80" s="162"/>
      <c r="G80" s="163" t="str">
        <f>_xlfn.IFNA(T90,"")</f>
        <v/>
      </c>
      <c r="H80" s="163" t="str">
        <f>_xlfn.IFNA(T91,"")</f>
        <v/>
      </c>
      <c r="I80" s="163" t="str">
        <f>_xlfn.IFNA(T92,"")</f>
        <v/>
      </c>
      <c r="J80" s="163" t="str">
        <f>_xlfn.IFNA(T93,"")</f>
        <v/>
      </c>
      <c r="K80" s="163" t="str">
        <f>_xlfn.IFNA(T94,"")</f>
        <v/>
      </c>
      <c r="Q80" s="42"/>
      <c r="R80" s="42"/>
      <c r="S80" s="42"/>
      <c r="T80" s="42"/>
      <c r="U80" s="42"/>
      <c r="V80" s="42"/>
      <c r="W80" s="42"/>
      <c r="X80" s="42"/>
      <c r="Y80" s="42"/>
      <c r="Z80" s="42"/>
      <c r="AA80" s="42"/>
      <c r="AB80" s="42"/>
      <c r="AC80" s="42"/>
      <c r="AK80" s="42"/>
      <c r="AL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CG80" s="42"/>
      <c r="CI80" s="42"/>
      <c r="CK80" s="42"/>
      <c r="CM80" s="42"/>
    </row>
    <row r="81" spans="2:43" ht="17.55" customHeight="1" x14ac:dyDescent="0.15">
      <c r="B81" s="155" t="s">
        <v>210</v>
      </c>
      <c r="C81" s="156"/>
      <c r="D81" s="157"/>
      <c r="E81" s="158" t="s">
        <v>207</v>
      </c>
      <c r="F81" s="158" t="str">
        <f>_xlfn.IFNA(W89,"")</f>
        <v/>
      </c>
      <c r="G81" s="158" t="str">
        <f>_xlfn.IFNA(W90,"")</f>
        <v/>
      </c>
      <c r="H81" s="158" t="str">
        <f>_xlfn.IFNA(W91,"")</f>
        <v/>
      </c>
      <c r="I81" s="158" t="str">
        <f>_xlfn.IFNA(W92,"")</f>
        <v/>
      </c>
      <c r="J81" s="158" t="str">
        <f>_xlfn.IFNA(W93,"")</f>
        <v/>
      </c>
      <c r="K81" s="158" t="str">
        <f>_xlfn.IFNA(W94,"")</f>
        <v/>
      </c>
      <c r="AA81" s="42"/>
      <c r="AM81" s="49"/>
      <c r="AN81" s="49"/>
    </row>
    <row r="82" spans="2:43" ht="17.55" customHeight="1" x14ac:dyDescent="0.15">
      <c r="B82" s="159"/>
      <c r="C82" s="156"/>
      <c r="D82" s="164"/>
      <c r="E82" s="162" t="s">
        <v>208</v>
      </c>
      <c r="F82" s="162"/>
      <c r="G82" s="163" t="str">
        <f>_xlfn.IFNA(V90,"")</f>
        <v/>
      </c>
      <c r="H82" s="163" t="str">
        <f>_xlfn.IFNA(V91,"")</f>
        <v/>
      </c>
      <c r="I82" s="163" t="str">
        <f>_xlfn.IFNA(V92,"")</f>
        <v/>
      </c>
      <c r="J82" s="163" t="str">
        <f>_xlfn.IFNA(V93,"")</f>
        <v/>
      </c>
      <c r="K82" s="163" t="str">
        <f>_xlfn.IFNA(V94,"")</f>
        <v/>
      </c>
      <c r="AA82" s="42"/>
      <c r="AM82" s="49"/>
      <c r="AN82" s="49"/>
    </row>
    <row r="83" spans="2:43" ht="17.55" customHeight="1" x14ac:dyDescent="0.15">
      <c r="B83" s="165" t="s">
        <v>211</v>
      </c>
      <c r="C83" s="166"/>
      <c r="D83" s="167"/>
      <c r="E83" s="158" t="s">
        <v>207</v>
      </c>
      <c r="F83" s="158" t="str">
        <f>_xlfn.IFNA(Q89,"")</f>
        <v/>
      </c>
      <c r="G83" s="158" t="str">
        <f>_xlfn.IFNA(Q90,"")</f>
        <v/>
      </c>
      <c r="H83" s="158" t="str">
        <f>_xlfn.IFNA(Q91,"")</f>
        <v/>
      </c>
      <c r="I83" s="158" t="str">
        <f>_xlfn.IFNA(Q92,"")</f>
        <v/>
      </c>
      <c r="J83" s="158" t="str">
        <f>_xlfn.IFNA(Q93,"")</f>
        <v/>
      </c>
      <c r="K83" s="158" t="str">
        <f>_xlfn.IFNA(Q94,"")</f>
        <v/>
      </c>
      <c r="AA83" s="42"/>
      <c r="AM83" s="49"/>
      <c r="AN83" s="49"/>
    </row>
    <row r="84" spans="2:43" ht="17.55" customHeight="1" x14ac:dyDescent="0.15">
      <c r="B84" s="168"/>
      <c r="C84" s="169"/>
      <c r="D84" s="166"/>
      <c r="E84" s="162" t="s">
        <v>208</v>
      </c>
      <c r="F84" s="162"/>
      <c r="G84" s="170" t="str">
        <f>_xlfn.IFNA(P90,"")</f>
        <v/>
      </c>
      <c r="H84" s="170" t="str">
        <f>_xlfn.IFNA(P91,"")</f>
        <v/>
      </c>
      <c r="I84" s="170" t="str">
        <f>_xlfn.IFNA(P92,"")</f>
        <v/>
      </c>
      <c r="J84" s="170" t="str">
        <f>_xlfn.IFNA(P93,"")</f>
        <v/>
      </c>
      <c r="K84" s="170" t="str">
        <f>_xlfn.IFNA(P94,"")</f>
        <v/>
      </c>
      <c r="AA84" s="42"/>
      <c r="AM84" s="49"/>
      <c r="AN84" s="49"/>
      <c r="AO84" s="49"/>
      <c r="AP84" s="49"/>
      <c r="AQ84" s="49"/>
    </row>
    <row r="85" spans="2:43" x14ac:dyDescent="0.15">
      <c r="AA85" s="42"/>
      <c r="AM85" s="49"/>
      <c r="AN85" s="49"/>
      <c r="AO85" s="49"/>
      <c r="AP85" s="49"/>
      <c r="AQ85" s="49"/>
    </row>
    <row r="86" spans="2:43" x14ac:dyDescent="0.15">
      <c r="AA86" s="42"/>
      <c r="AM86" s="49"/>
      <c r="AN86" s="49"/>
      <c r="AO86" s="49"/>
      <c r="AP86" s="49"/>
      <c r="AQ86" s="49"/>
    </row>
    <row r="87" spans="2:43" x14ac:dyDescent="0.15">
      <c r="O87" s="171" t="s">
        <v>212</v>
      </c>
      <c r="P87" s="46"/>
      <c r="Q87" s="46"/>
      <c r="R87" s="46"/>
      <c r="S87" s="46"/>
      <c r="T87" s="46"/>
      <c r="U87" s="47"/>
      <c r="V87" s="46"/>
      <c r="W87" s="46"/>
      <c r="AA87" s="42"/>
    </row>
    <row r="88" spans="2:43" x14ac:dyDescent="0.15">
      <c r="O88" s="172" t="s">
        <v>71</v>
      </c>
      <c r="P88" s="172" t="s">
        <v>213</v>
      </c>
      <c r="Q88" s="172" t="s">
        <v>214</v>
      </c>
      <c r="R88" s="172" t="s">
        <v>215</v>
      </c>
      <c r="S88" s="172" t="s">
        <v>216</v>
      </c>
      <c r="T88" s="172" t="s">
        <v>217</v>
      </c>
      <c r="U88" s="173" t="s">
        <v>218</v>
      </c>
      <c r="V88" s="172" t="s">
        <v>219</v>
      </c>
      <c r="W88" s="172" t="s">
        <v>220</v>
      </c>
    </row>
    <row r="89" spans="2:43" x14ac:dyDescent="0.15">
      <c r="O89" s="172" t="s">
        <v>200</v>
      </c>
      <c r="P89" s="174"/>
      <c r="Q89" s="175" t="e">
        <f>IF(BJ34="",NA(),BJ34)</f>
        <v>#N/A</v>
      </c>
      <c r="R89" s="176"/>
      <c r="S89" s="175" t="e">
        <f>IF(BJ35="",NA(),BJ35)</f>
        <v>#N/A</v>
      </c>
      <c r="T89" s="176"/>
      <c r="U89" s="175" t="e">
        <f>IF(BJ36="",NA(),BJ36)</f>
        <v>#N/A</v>
      </c>
      <c r="V89" s="176"/>
      <c r="W89" s="175" t="e">
        <f>IF(BJ37="",NA(),BJ37)</f>
        <v>#N/A</v>
      </c>
    </row>
    <row r="90" spans="2:43" x14ac:dyDescent="0.15">
      <c r="O90" s="172" t="s">
        <v>201</v>
      </c>
      <c r="P90" s="177" t="e">
        <f>IF(BV34="",NA(),BV34)</f>
        <v>#N/A</v>
      </c>
      <c r="Q90" s="175" t="e">
        <f>IF(BK34="",NA(),BK34)</f>
        <v>#N/A</v>
      </c>
      <c r="R90" s="177" t="e">
        <f>IF(BV35="",NA(),BV35)</f>
        <v>#N/A</v>
      </c>
      <c r="S90" s="175" t="e">
        <f>IF(BK35="",NA(),BK35)</f>
        <v>#N/A</v>
      </c>
      <c r="T90" s="177" t="e">
        <f>IF(BV36="",NA(),BV36)</f>
        <v>#N/A</v>
      </c>
      <c r="U90" s="175" t="e">
        <f>IF(BK36="",NA(),BK36)</f>
        <v>#N/A</v>
      </c>
      <c r="V90" s="177" t="e">
        <f>IF(BV37="",NA(),BV37)</f>
        <v>#N/A</v>
      </c>
      <c r="W90" s="175" t="e">
        <f>IF(BK37="",NA(),BK37)</f>
        <v>#N/A</v>
      </c>
    </row>
    <row r="91" spans="2:43" x14ac:dyDescent="0.15">
      <c r="O91" s="172" t="s">
        <v>202</v>
      </c>
      <c r="P91" s="177" t="e">
        <f>IF(BW34="",NA(),BW34)</f>
        <v>#N/A</v>
      </c>
      <c r="Q91" s="175" t="e">
        <f>IF(BL34="",NA(),BL34)</f>
        <v>#N/A</v>
      </c>
      <c r="R91" s="177" t="e">
        <f>IF(BW35="",NA(),BW35)</f>
        <v>#N/A</v>
      </c>
      <c r="S91" s="175" t="e">
        <f>IF(BL35="",NA(),BL35)</f>
        <v>#N/A</v>
      </c>
      <c r="T91" s="177" t="e">
        <f>IF(BW36="",NA(),BW36)</f>
        <v>#N/A</v>
      </c>
      <c r="U91" s="175" t="e">
        <f>IF(BL36="",NA(),BL36)</f>
        <v>#N/A</v>
      </c>
      <c r="V91" s="177" t="e">
        <f>IF(BW37="",NA(),BW37)</f>
        <v>#N/A</v>
      </c>
      <c r="W91" s="175" t="e">
        <f>IF(BL37="",NA(),BL37)</f>
        <v>#N/A</v>
      </c>
    </row>
    <row r="92" spans="2:43" x14ac:dyDescent="0.15">
      <c r="O92" s="172" t="s">
        <v>203</v>
      </c>
      <c r="P92" s="177" t="e">
        <f>IF(BX34="",NA(),BX34)</f>
        <v>#N/A</v>
      </c>
      <c r="Q92" s="175" t="e">
        <f>IF(BM34="",NA(),BM34)</f>
        <v>#N/A</v>
      </c>
      <c r="R92" s="178" t="e">
        <f>IF(BX35="",NA(),BX35)</f>
        <v>#N/A</v>
      </c>
      <c r="S92" s="175" t="e">
        <f>IF(BM35="",NA(),BM35)</f>
        <v>#N/A</v>
      </c>
      <c r="T92" s="178" t="e">
        <f>IF(BX36="",NA(),BX36)</f>
        <v>#N/A</v>
      </c>
      <c r="U92" s="175" t="e">
        <f>IF(BM36="",NA(),BM36)</f>
        <v>#N/A</v>
      </c>
      <c r="V92" s="178" t="e">
        <f>IF(BX37="",NA(),BX37)</f>
        <v>#N/A</v>
      </c>
      <c r="W92" s="175" t="e">
        <f>IF(BM37="",NA(),BM37)</f>
        <v>#N/A</v>
      </c>
    </row>
    <row r="93" spans="2:43" x14ac:dyDescent="0.15">
      <c r="O93" s="172" t="s">
        <v>204</v>
      </c>
      <c r="P93" s="177" t="e">
        <f>IF(BY34="",NA(),BY34)</f>
        <v>#N/A</v>
      </c>
      <c r="Q93" s="175" t="e">
        <f>IF(BN34="",NA(),BN34)</f>
        <v>#N/A</v>
      </c>
      <c r="R93" s="178" t="e">
        <f>IF(BY35="",NA(),BY35)</f>
        <v>#N/A</v>
      </c>
      <c r="S93" s="175" t="e">
        <f>IF(BN35="",NA(),BN35)</f>
        <v>#N/A</v>
      </c>
      <c r="T93" s="178" t="e">
        <f>IF(BY36="",NA(),BY36)</f>
        <v>#N/A</v>
      </c>
      <c r="U93" s="175" t="e">
        <f>IF(BN36="",NA(),BN36)</f>
        <v>#N/A</v>
      </c>
      <c r="V93" s="178" t="e">
        <f>IF(BY37="",NA(),BY37)</f>
        <v>#N/A</v>
      </c>
      <c r="W93" s="175" t="e">
        <f>IF(BN37="",NA(),BN37)</f>
        <v>#N/A</v>
      </c>
    </row>
    <row r="94" spans="2:43" x14ac:dyDescent="0.15">
      <c r="O94" s="172" t="s">
        <v>205</v>
      </c>
      <c r="P94" s="177" t="e">
        <f>IF(BZ34="",NA(),BZ34)</f>
        <v>#N/A</v>
      </c>
      <c r="Q94" s="175" t="e">
        <f>IF(BO34="",NA(),BO34)</f>
        <v>#N/A</v>
      </c>
      <c r="R94" s="178" t="e">
        <f>IF(BZ35="",NA(),BZ35)</f>
        <v>#N/A</v>
      </c>
      <c r="S94" s="175" t="e">
        <f>IF(BO35="",NA(),BO35)</f>
        <v>#N/A</v>
      </c>
      <c r="T94" s="178" t="e">
        <f>IF(BZ36="",NA(),BZ36)</f>
        <v>#N/A</v>
      </c>
      <c r="U94" s="175" t="e">
        <f>IF(BO36="",NA(),BO36)</f>
        <v>#N/A</v>
      </c>
      <c r="V94" s="178" t="e">
        <f>IF(BZ37="",NA(),BZ37)</f>
        <v>#N/A</v>
      </c>
      <c r="W94" s="175" t="e">
        <f>IF(BO37="",NA(),BO37)</f>
        <v>#N/A</v>
      </c>
    </row>
    <row r="95" spans="2:43" x14ac:dyDescent="0.15">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15">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2:91" s="49" customFormat="1" x14ac:dyDescent="0.15">
      <c r="B97" s="42"/>
      <c r="C97" s="42"/>
      <c r="D97" s="42"/>
      <c r="E97" s="42"/>
      <c r="F97" s="42"/>
      <c r="G97" s="42"/>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B97" s="42"/>
      <c r="AC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CG97" s="42"/>
      <c r="CI97" s="42"/>
      <c r="CK97" s="42"/>
      <c r="CM97" s="42"/>
    </row>
    <row r="98" spans="2:91" s="49" customFormat="1" x14ac:dyDescent="0.15">
      <c r="B98" s="42"/>
      <c r="C98" s="42"/>
      <c r="D98" s="42"/>
      <c r="E98" s="42"/>
      <c r="F98" s="42"/>
      <c r="G98" s="42"/>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B98" s="42"/>
      <c r="AC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CG98" s="42"/>
      <c r="CI98" s="42"/>
      <c r="CK98" s="42"/>
      <c r="CM98" s="42"/>
    </row>
    <row r="99" spans="2:91" s="49" customFormat="1" x14ac:dyDescent="0.15">
      <c r="B99" s="42"/>
      <c r="C99" s="42"/>
      <c r="D99" s="42"/>
      <c r="E99" s="42"/>
      <c r="F99" s="42"/>
      <c r="G99" s="42"/>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B99" s="42"/>
      <c r="AC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CG99" s="42"/>
      <c r="CI99" s="42"/>
      <c r="CK99" s="42"/>
      <c r="CM99" s="42"/>
    </row>
    <row r="102" spans="2:91" s="49" customFormat="1" ht="15" customHeight="1" x14ac:dyDescent="0.15">
      <c r="B102" s="42"/>
      <c r="C102" s="42"/>
      <c r="D102" s="42"/>
      <c r="E102" s="42"/>
      <c r="F102" s="42"/>
      <c r="G102" s="42"/>
      <c r="Q102" s="42"/>
      <c r="R102" s="42"/>
      <c r="S102" s="42"/>
      <c r="T102" s="42"/>
      <c r="U102" s="42"/>
      <c r="V102" s="42"/>
      <c r="W102" s="42"/>
      <c r="X102" s="42"/>
      <c r="Y102" s="42"/>
      <c r="Z102" s="42"/>
      <c r="AB102" s="42"/>
      <c r="AC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CG102" s="42"/>
      <c r="CI102" s="42"/>
      <c r="CK102" s="42"/>
      <c r="CM102" s="42"/>
    </row>
    <row r="103" spans="2:91" s="49" customFormat="1" ht="15" customHeight="1" x14ac:dyDescent="0.15">
      <c r="B103" s="42"/>
      <c r="C103" s="42"/>
      <c r="D103" s="42"/>
      <c r="E103" s="42"/>
      <c r="F103" s="42"/>
      <c r="G103" s="42"/>
      <c r="Q103" s="42"/>
      <c r="R103" s="42"/>
      <c r="S103" s="42"/>
      <c r="T103" s="42"/>
      <c r="U103" s="42"/>
      <c r="V103" s="42"/>
      <c r="W103" s="42"/>
      <c r="X103" s="42"/>
      <c r="Y103" s="42"/>
      <c r="Z103" s="42"/>
      <c r="AB103" s="42"/>
      <c r="AC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CG103" s="42"/>
      <c r="CI103" s="42"/>
      <c r="CK103" s="42"/>
      <c r="CM103" s="42"/>
    </row>
    <row r="104" spans="2:91" s="49" customFormat="1" ht="15" customHeight="1" x14ac:dyDescent="0.15">
      <c r="B104" s="42"/>
      <c r="C104" s="42"/>
      <c r="D104" s="42"/>
      <c r="E104" s="42"/>
      <c r="F104" s="42"/>
      <c r="G104" s="42"/>
      <c r="Q104" s="42"/>
      <c r="R104" s="42"/>
      <c r="S104" s="42"/>
      <c r="T104" s="42"/>
      <c r="U104" s="42"/>
      <c r="V104" s="42"/>
      <c r="W104" s="42"/>
      <c r="X104" s="42"/>
      <c r="Y104" s="42"/>
      <c r="Z104" s="42"/>
      <c r="AB104" s="42"/>
      <c r="AC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CG104" s="42"/>
      <c r="CI104" s="42"/>
      <c r="CK104" s="42"/>
      <c r="CM104" s="42"/>
    </row>
    <row r="105" spans="2:91" s="49" customFormat="1" ht="15" customHeight="1" x14ac:dyDescent="0.15">
      <c r="B105" s="42"/>
      <c r="C105" s="42"/>
      <c r="D105" s="42"/>
      <c r="E105" s="42"/>
      <c r="F105" s="42"/>
      <c r="G105" s="42"/>
      <c r="Q105" s="42"/>
      <c r="R105" s="42"/>
      <c r="S105" s="42"/>
      <c r="T105" s="42"/>
      <c r="U105" s="42"/>
      <c r="V105" s="42"/>
      <c r="W105" s="42"/>
      <c r="X105" s="42"/>
      <c r="Y105" s="42"/>
      <c r="Z105" s="42"/>
      <c r="AB105" s="42"/>
      <c r="AC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CG105" s="42"/>
      <c r="CI105" s="42"/>
      <c r="CK105" s="42"/>
      <c r="CM105" s="42"/>
    </row>
    <row r="106" spans="2:91" s="49" customFormat="1" ht="15" customHeight="1" x14ac:dyDescent="0.15">
      <c r="B106" s="42"/>
      <c r="C106" s="42"/>
      <c r="D106" s="42"/>
      <c r="E106" s="42"/>
      <c r="F106" s="42"/>
      <c r="G106" s="42"/>
      <c r="Q106" s="42"/>
      <c r="R106" s="42"/>
      <c r="S106" s="42"/>
      <c r="T106" s="42"/>
      <c r="U106" s="42"/>
      <c r="V106" s="42"/>
      <c r="W106" s="42"/>
      <c r="X106" s="42"/>
      <c r="Y106" s="42"/>
      <c r="Z106" s="42"/>
      <c r="AB106" s="42"/>
      <c r="AC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CG106" s="42"/>
      <c r="CI106" s="42"/>
      <c r="CK106" s="42"/>
      <c r="CM106" s="42"/>
    </row>
    <row r="107" spans="2:91" s="49" customFormat="1" ht="15" customHeight="1" x14ac:dyDescent="0.15">
      <c r="B107" s="42"/>
      <c r="C107" s="42"/>
      <c r="D107" s="42"/>
      <c r="E107" s="42"/>
      <c r="F107" s="42"/>
      <c r="G107" s="42"/>
      <c r="Q107" s="42"/>
      <c r="R107" s="42"/>
      <c r="S107" s="42"/>
      <c r="T107" s="42"/>
      <c r="U107" s="42"/>
      <c r="V107" s="42"/>
      <c r="W107" s="42"/>
      <c r="X107" s="42"/>
      <c r="Y107" s="42"/>
      <c r="Z107" s="42"/>
      <c r="AB107" s="42"/>
      <c r="AC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CG107" s="42"/>
      <c r="CI107" s="42"/>
      <c r="CK107" s="42"/>
      <c r="CM107" s="42"/>
    </row>
    <row r="108" spans="2:91" s="49" customFormat="1" ht="15.6" customHeight="1" x14ac:dyDescent="0.15">
      <c r="B108" s="42"/>
      <c r="C108" s="42"/>
      <c r="D108" s="42"/>
      <c r="E108" s="42"/>
      <c r="F108" s="42"/>
      <c r="G108" s="42"/>
      <c r="Q108" s="42"/>
      <c r="R108" s="42"/>
      <c r="S108" s="42"/>
      <c r="T108" s="42"/>
      <c r="U108" s="42"/>
      <c r="V108" s="42"/>
      <c r="W108" s="42"/>
      <c r="X108" s="42"/>
      <c r="Y108" s="42"/>
      <c r="Z108" s="42"/>
      <c r="AB108" s="42"/>
      <c r="AC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CG108" s="42"/>
      <c r="CI108" s="42"/>
      <c r="CK108" s="42"/>
      <c r="CM108" s="42"/>
    </row>
    <row r="109" spans="2:91" s="49" customFormat="1" ht="15.6" customHeight="1" x14ac:dyDescent="0.15">
      <c r="B109" s="42"/>
      <c r="C109" s="42"/>
      <c r="D109" s="42"/>
      <c r="E109" s="42"/>
      <c r="F109" s="42"/>
      <c r="G109" s="42"/>
      <c r="Q109" s="42"/>
      <c r="R109" s="42"/>
      <c r="S109" s="42"/>
      <c r="T109" s="42"/>
      <c r="U109" s="42"/>
      <c r="V109" s="42"/>
      <c r="W109" s="42"/>
      <c r="X109" s="42"/>
      <c r="Y109" s="42"/>
      <c r="Z109" s="42"/>
      <c r="AB109" s="42"/>
      <c r="AC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CG109" s="42"/>
      <c r="CI109" s="42"/>
      <c r="CK109" s="42"/>
      <c r="CM109" s="42"/>
    </row>
    <row r="111" spans="2:91" s="49" customFormat="1" x14ac:dyDescent="0.15">
      <c r="B111" s="42"/>
      <c r="C111" s="42"/>
      <c r="D111" s="42"/>
      <c r="E111" s="42"/>
      <c r="F111" s="42"/>
      <c r="G111" s="42"/>
      <c r="Q111" s="42"/>
      <c r="R111" s="42"/>
      <c r="S111" s="42"/>
      <c r="T111" s="42"/>
      <c r="U111" s="42"/>
      <c r="V111" s="42"/>
      <c r="W111" s="42"/>
      <c r="X111" s="42"/>
      <c r="Y111" s="42"/>
      <c r="Z111" s="42"/>
      <c r="AB111" s="42"/>
      <c r="AC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G111" s="42"/>
      <c r="CI111" s="42"/>
      <c r="CK111" s="42"/>
      <c r="CM111" s="42"/>
    </row>
    <row r="112" spans="2:91" s="49" customFormat="1" ht="16.8" thickBot="1" x14ac:dyDescent="0.25">
      <c r="B112" s="143" t="s">
        <v>226</v>
      </c>
      <c r="C112" s="143"/>
      <c r="D112" s="42"/>
      <c r="E112" s="42"/>
      <c r="Q112" s="42"/>
      <c r="R112" s="42"/>
      <c r="S112" s="42"/>
      <c r="T112" s="42"/>
      <c r="U112" s="42"/>
      <c r="V112" s="42"/>
      <c r="W112" s="42"/>
      <c r="X112" s="42"/>
      <c r="Y112" s="42"/>
      <c r="Z112" s="42"/>
      <c r="AB112" s="42"/>
      <c r="AC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G112" s="42"/>
      <c r="CI112" s="42"/>
      <c r="CK112" s="42"/>
      <c r="CM112" s="42"/>
    </row>
    <row r="113" spans="2:91" s="49" customFormat="1" ht="62.7" customHeight="1" thickBot="1" x14ac:dyDescent="0.2">
      <c r="B113" s="179" t="s">
        <v>32</v>
      </c>
      <c r="C113" s="302" t="s">
        <v>33</v>
      </c>
      <c r="D113" s="303"/>
      <c r="E113" s="302" t="s">
        <v>34</v>
      </c>
      <c r="F113" s="304"/>
      <c r="G113" s="303"/>
      <c r="H113" s="180" t="s">
        <v>227</v>
      </c>
      <c r="I113" s="180" t="s">
        <v>228</v>
      </c>
      <c r="J113" s="180" t="s">
        <v>229</v>
      </c>
      <c r="K113" s="180" t="s">
        <v>230</v>
      </c>
      <c r="Q113" s="42"/>
      <c r="R113" s="42"/>
      <c r="S113" s="42"/>
      <c r="T113" s="42"/>
      <c r="U113" s="42"/>
      <c r="V113" s="42"/>
      <c r="W113" s="42"/>
      <c r="X113" s="42"/>
      <c r="Y113" s="42"/>
      <c r="Z113" s="42"/>
      <c r="AB113" s="42"/>
      <c r="AC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G113" s="42"/>
      <c r="CI113" s="42"/>
      <c r="CK113" s="42"/>
      <c r="CM113" s="42"/>
    </row>
    <row r="114" spans="2:91" s="49" customFormat="1" ht="15" thickBot="1" x14ac:dyDescent="0.2">
      <c r="B114" s="291">
        <v>1</v>
      </c>
      <c r="C114" s="294" t="s">
        <v>95</v>
      </c>
      <c r="D114" s="295"/>
      <c r="E114" s="181" t="s">
        <v>96</v>
      </c>
      <c r="F114" s="182"/>
      <c r="G114" s="183"/>
      <c r="H114" s="184" t="str">
        <f t="shared" ref="H114:H141" si="23">AZ3</f>
        <v>---</v>
      </c>
      <c r="I114" s="184" t="str">
        <f t="shared" ref="I114:I141" si="24">AX3</f>
        <v>---</v>
      </c>
      <c r="J114" s="184" t="str">
        <f t="shared" ref="J114:J141" si="25">BB3</f>
        <v>---</v>
      </c>
      <c r="K114" s="184" t="str">
        <f t="shared" ref="K114:K141" si="26">RIGHT(BC3,7)</f>
        <v>---</v>
      </c>
      <c r="Q114" s="42"/>
      <c r="R114" s="42"/>
      <c r="S114" s="42"/>
      <c r="T114" s="42"/>
      <c r="U114" s="42"/>
      <c r="V114" s="42"/>
      <c r="W114" s="42"/>
      <c r="X114" s="42"/>
      <c r="Y114" s="42"/>
      <c r="Z114" s="42"/>
      <c r="AB114" s="42"/>
      <c r="AC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G114" s="42"/>
      <c r="CI114" s="42"/>
      <c r="CK114" s="42"/>
      <c r="CM114" s="42"/>
    </row>
    <row r="115" spans="2:91" s="49" customFormat="1" ht="15.6" customHeight="1" thickBot="1" x14ac:dyDescent="0.2">
      <c r="B115" s="292"/>
      <c r="C115" s="294"/>
      <c r="D115" s="295"/>
      <c r="E115" s="181" t="s">
        <v>99</v>
      </c>
      <c r="F115" s="182"/>
      <c r="G115" s="185"/>
      <c r="H115" s="184" t="str">
        <f t="shared" si="23"/>
        <v>---</v>
      </c>
      <c r="I115" s="184" t="str">
        <f t="shared" si="24"/>
        <v>---</v>
      </c>
      <c r="J115" s="184" t="str">
        <f t="shared" si="25"/>
        <v>---</v>
      </c>
      <c r="K115" s="184" t="str">
        <f t="shared" si="26"/>
        <v>---</v>
      </c>
      <c r="Q115" s="42"/>
      <c r="R115" s="42"/>
      <c r="S115" s="42"/>
      <c r="T115" s="42"/>
      <c r="U115" s="42"/>
      <c r="V115" s="42"/>
      <c r="W115" s="42"/>
      <c r="X115" s="42"/>
      <c r="Y115" s="42"/>
      <c r="Z115" s="42"/>
      <c r="AB115" s="42"/>
      <c r="AC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G115" s="42"/>
      <c r="CI115" s="42"/>
      <c r="CK115" s="42"/>
      <c r="CM115" s="42"/>
    </row>
    <row r="116" spans="2:91" s="49" customFormat="1" ht="15.6" customHeight="1" thickBot="1" x14ac:dyDescent="0.2">
      <c r="B116" s="292"/>
      <c r="C116" s="294" t="s">
        <v>102</v>
      </c>
      <c r="D116" s="295"/>
      <c r="E116" s="181" t="s">
        <v>103</v>
      </c>
      <c r="F116" s="182"/>
      <c r="G116" s="185"/>
      <c r="H116" s="184" t="str">
        <f t="shared" si="23"/>
        <v>---</v>
      </c>
      <c r="I116" s="184" t="str">
        <f t="shared" si="24"/>
        <v>---</v>
      </c>
      <c r="J116" s="184" t="str">
        <f t="shared" si="25"/>
        <v>---</v>
      </c>
      <c r="K116" s="184" t="str">
        <f t="shared" si="26"/>
        <v>---</v>
      </c>
      <c r="Q116" s="42"/>
      <c r="R116" s="42"/>
      <c r="S116" s="42"/>
      <c r="T116" s="42"/>
      <c r="U116" s="42"/>
      <c r="V116" s="42"/>
      <c r="W116" s="42"/>
      <c r="X116" s="42"/>
      <c r="Y116" s="42"/>
      <c r="Z116" s="42"/>
      <c r="AB116" s="42"/>
      <c r="AC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G116" s="42"/>
      <c r="CI116" s="42"/>
      <c r="CK116" s="42"/>
      <c r="CM116" s="42"/>
    </row>
    <row r="117" spans="2:91" s="49" customFormat="1" ht="15.6" customHeight="1" thickBot="1" x14ac:dyDescent="0.2">
      <c r="B117" s="292"/>
      <c r="C117" s="294"/>
      <c r="D117" s="295"/>
      <c r="E117" s="181" t="s">
        <v>231</v>
      </c>
      <c r="F117" s="182"/>
      <c r="G117" s="185"/>
      <c r="H117" s="184" t="str">
        <f t="shared" si="23"/>
        <v>---</v>
      </c>
      <c r="I117" s="184" t="str">
        <f t="shared" si="24"/>
        <v>---</v>
      </c>
      <c r="J117" s="184" t="str">
        <f t="shared" si="25"/>
        <v>---</v>
      </c>
      <c r="K117" s="184" t="str">
        <f t="shared" si="26"/>
        <v>---</v>
      </c>
      <c r="Q117" s="42"/>
      <c r="R117" s="42"/>
      <c r="S117" s="42"/>
      <c r="T117" s="42"/>
      <c r="U117" s="42"/>
      <c r="V117" s="42"/>
      <c r="W117" s="42"/>
      <c r="X117" s="42"/>
      <c r="Y117" s="42"/>
      <c r="Z117" s="42"/>
      <c r="AB117" s="42"/>
      <c r="AC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G117" s="42"/>
      <c r="CI117" s="42"/>
      <c r="CK117" s="42"/>
      <c r="CM117" s="42"/>
    </row>
    <row r="118" spans="2:91" s="49" customFormat="1" ht="15.6" customHeight="1" thickBot="1" x14ac:dyDescent="0.2">
      <c r="B118" s="292"/>
      <c r="C118" s="294"/>
      <c r="D118" s="295"/>
      <c r="E118" s="181" t="s">
        <v>108</v>
      </c>
      <c r="F118" s="182"/>
      <c r="G118" s="185"/>
      <c r="H118" s="184" t="str">
        <f t="shared" si="23"/>
        <v>---</v>
      </c>
      <c r="I118" s="184" t="str">
        <f t="shared" si="24"/>
        <v>---</v>
      </c>
      <c r="J118" s="184" t="str">
        <f t="shared" si="25"/>
        <v>---</v>
      </c>
      <c r="K118" s="184" t="str">
        <f t="shared" si="26"/>
        <v>---</v>
      </c>
      <c r="Q118" s="42"/>
      <c r="R118" s="42"/>
      <c r="S118" s="42"/>
      <c r="T118" s="42"/>
      <c r="U118" s="42"/>
      <c r="V118" s="42"/>
      <c r="W118" s="42"/>
      <c r="X118" s="42"/>
      <c r="Y118" s="42"/>
      <c r="Z118" s="42"/>
      <c r="AB118" s="42"/>
      <c r="AC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G118" s="42"/>
      <c r="CI118" s="42"/>
      <c r="CK118" s="42"/>
      <c r="CM118" s="42"/>
    </row>
    <row r="119" spans="2:91" s="49" customFormat="1" ht="15.6" customHeight="1" thickBot="1" x14ac:dyDescent="0.2">
      <c r="B119" s="293"/>
      <c r="C119" s="294"/>
      <c r="D119" s="295"/>
      <c r="E119" s="181" t="s">
        <v>110</v>
      </c>
      <c r="F119" s="182"/>
      <c r="G119" s="185"/>
      <c r="H119" s="184" t="str">
        <f t="shared" si="23"/>
        <v>---</v>
      </c>
      <c r="I119" s="184" t="str">
        <f t="shared" si="24"/>
        <v>---</v>
      </c>
      <c r="J119" s="184" t="str">
        <f t="shared" si="25"/>
        <v>---</v>
      </c>
      <c r="K119" s="184" t="str">
        <f t="shared" si="26"/>
        <v>---</v>
      </c>
      <c r="Q119" s="42"/>
      <c r="R119" s="42"/>
      <c r="S119" s="42"/>
      <c r="T119" s="42"/>
      <c r="U119" s="42"/>
      <c r="V119" s="42"/>
      <c r="W119" s="42"/>
      <c r="X119" s="42"/>
      <c r="Y119" s="42"/>
      <c r="Z119" s="42"/>
      <c r="AB119" s="42"/>
      <c r="AC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G119" s="42"/>
      <c r="CI119" s="42"/>
      <c r="CK119" s="42"/>
      <c r="CM119" s="42"/>
    </row>
    <row r="120" spans="2:91" s="49" customFormat="1" ht="15.6" customHeight="1" thickBot="1" x14ac:dyDescent="0.2">
      <c r="B120" s="291">
        <v>2</v>
      </c>
      <c r="C120" s="294" t="s">
        <v>112</v>
      </c>
      <c r="D120" s="295"/>
      <c r="E120" s="181" t="s">
        <v>113</v>
      </c>
      <c r="F120" s="182"/>
      <c r="G120" s="185"/>
      <c r="H120" s="184" t="str">
        <f t="shared" si="23"/>
        <v>---</v>
      </c>
      <c r="I120" s="184" t="str">
        <f t="shared" si="24"/>
        <v>---</v>
      </c>
      <c r="J120" s="184" t="str">
        <f t="shared" si="25"/>
        <v>---</v>
      </c>
      <c r="K120" s="184" t="str">
        <f t="shared" si="26"/>
        <v>---</v>
      </c>
      <c r="Q120" s="42"/>
      <c r="R120" s="42"/>
      <c r="S120" s="42"/>
      <c r="T120" s="42"/>
      <c r="U120" s="42"/>
      <c r="V120" s="42"/>
      <c r="W120" s="42"/>
      <c r="X120" s="42"/>
      <c r="Y120" s="42"/>
      <c r="Z120" s="42"/>
      <c r="AB120" s="42"/>
      <c r="AC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G120" s="42"/>
      <c r="CI120" s="42"/>
      <c r="CK120" s="42"/>
      <c r="CM120" s="42"/>
    </row>
    <row r="121" spans="2:91" s="49" customFormat="1" ht="15.6" customHeight="1" thickBot="1" x14ac:dyDescent="0.2">
      <c r="B121" s="292"/>
      <c r="C121" s="294"/>
      <c r="D121" s="295"/>
      <c r="E121" s="181" t="s">
        <v>115</v>
      </c>
      <c r="F121" s="182"/>
      <c r="G121" s="185"/>
      <c r="H121" s="184" t="str">
        <f t="shared" si="23"/>
        <v>---</v>
      </c>
      <c r="I121" s="184" t="str">
        <f t="shared" si="24"/>
        <v>---</v>
      </c>
      <c r="J121" s="184" t="str">
        <f t="shared" si="25"/>
        <v>---</v>
      </c>
      <c r="K121" s="184" t="str">
        <f t="shared" si="26"/>
        <v>---</v>
      </c>
      <c r="Q121" s="42"/>
      <c r="R121" s="42"/>
      <c r="S121" s="42"/>
      <c r="T121" s="42"/>
      <c r="U121" s="42"/>
      <c r="V121" s="42"/>
      <c r="W121" s="42"/>
      <c r="X121" s="42"/>
      <c r="Y121" s="42"/>
      <c r="Z121" s="42"/>
      <c r="AB121" s="42"/>
      <c r="AC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G121" s="42"/>
      <c r="CI121" s="42"/>
      <c r="CK121" s="42"/>
      <c r="CM121" s="42"/>
    </row>
    <row r="122" spans="2:91" s="49" customFormat="1" ht="15.6" customHeight="1" thickBot="1" x14ac:dyDescent="0.2">
      <c r="B122" s="292"/>
      <c r="C122" s="294"/>
      <c r="D122" s="295"/>
      <c r="E122" s="181" t="s">
        <v>117</v>
      </c>
      <c r="F122" s="182"/>
      <c r="G122" s="185"/>
      <c r="H122" s="184" t="str">
        <f t="shared" si="23"/>
        <v>---</v>
      </c>
      <c r="I122" s="184" t="str">
        <f t="shared" si="24"/>
        <v>---</v>
      </c>
      <c r="J122" s="184" t="str">
        <f t="shared" si="25"/>
        <v>---</v>
      </c>
      <c r="K122" s="184" t="str">
        <f t="shared" si="26"/>
        <v>---</v>
      </c>
      <c r="Q122" s="42"/>
      <c r="R122" s="42"/>
      <c r="S122" s="42"/>
      <c r="T122" s="42"/>
      <c r="U122" s="42"/>
      <c r="V122" s="42"/>
      <c r="W122" s="42"/>
      <c r="X122" s="42"/>
      <c r="Y122" s="42"/>
      <c r="Z122" s="42"/>
      <c r="AB122" s="42"/>
      <c r="AC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G122" s="42"/>
      <c r="CI122" s="42"/>
      <c r="CK122" s="42"/>
      <c r="CM122" s="42"/>
    </row>
    <row r="123" spans="2:91" s="49" customFormat="1" ht="15.6" customHeight="1" thickBot="1" x14ac:dyDescent="0.2">
      <c r="B123" s="292"/>
      <c r="C123" s="294" t="s">
        <v>119</v>
      </c>
      <c r="D123" s="295"/>
      <c r="E123" s="181" t="s">
        <v>120</v>
      </c>
      <c r="F123" s="182"/>
      <c r="G123" s="185"/>
      <c r="H123" s="184" t="str">
        <f t="shared" si="23"/>
        <v>---</v>
      </c>
      <c r="I123" s="184" t="str">
        <f t="shared" si="24"/>
        <v>---</v>
      </c>
      <c r="J123" s="184" t="str">
        <f t="shared" si="25"/>
        <v>---</v>
      </c>
      <c r="K123" s="184" t="str">
        <f t="shared" si="26"/>
        <v>---</v>
      </c>
      <c r="Q123" s="42"/>
      <c r="R123" s="42"/>
      <c r="S123" s="42"/>
      <c r="T123" s="42"/>
      <c r="U123" s="42"/>
      <c r="V123" s="42"/>
      <c r="W123" s="42"/>
      <c r="X123" s="42"/>
      <c r="Y123" s="42"/>
      <c r="Z123" s="42"/>
      <c r="AB123" s="42"/>
      <c r="AC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G123" s="42"/>
      <c r="CI123" s="42"/>
      <c r="CK123" s="42"/>
      <c r="CM123" s="42"/>
    </row>
    <row r="124" spans="2:91" s="49" customFormat="1" ht="15.6" customHeight="1" thickBot="1" x14ac:dyDescent="0.2">
      <c r="B124" s="292"/>
      <c r="C124" s="294"/>
      <c r="D124" s="295"/>
      <c r="E124" s="181" t="s">
        <v>122</v>
      </c>
      <c r="F124" s="182"/>
      <c r="G124" s="185"/>
      <c r="H124" s="184" t="str">
        <f t="shared" si="23"/>
        <v>---</v>
      </c>
      <c r="I124" s="184" t="str">
        <f t="shared" si="24"/>
        <v>---</v>
      </c>
      <c r="J124" s="184" t="str">
        <f t="shared" si="25"/>
        <v>---</v>
      </c>
      <c r="K124" s="184" t="str">
        <f t="shared" si="26"/>
        <v>---</v>
      </c>
      <c r="Q124" s="42"/>
      <c r="R124" s="42"/>
      <c r="S124" s="42"/>
      <c r="T124" s="42"/>
      <c r="U124" s="42"/>
      <c r="V124" s="42"/>
      <c r="W124" s="42"/>
      <c r="X124" s="42"/>
      <c r="Y124" s="42"/>
      <c r="Z124" s="42"/>
      <c r="AB124" s="42"/>
      <c r="AC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G124" s="42"/>
      <c r="CI124" s="42"/>
      <c r="CK124" s="42"/>
      <c r="CM124" s="42"/>
    </row>
    <row r="125" spans="2:91" s="49" customFormat="1" ht="15.6" customHeight="1" thickBot="1" x14ac:dyDescent="0.2">
      <c r="B125" s="292"/>
      <c r="C125" s="294"/>
      <c r="D125" s="295"/>
      <c r="E125" s="181" t="s">
        <v>124</v>
      </c>
      <c r="F125" s="182"/>
      <c r="G125" s="185"/>
      <c r="H125" s="184" t="str">
        <f t="shared" si="23"/>
        <v>---</v>
      </c>
      <c r="I125" s="184" t="str">
        <f t="shared" si="24"/>
        <v>---</v>
      </c>
      <c r="J125" s="184" t="str">
        <f t="shared" si="25"/>
        <v>---</v>
      </c>
      <c r="K125" s="184" t="str">
        <f t="shared" si="26"/>
        <v>---</v>
      </c>
      <c r="Q125" s="42"/>
      <c r="R125" s="42"/>
      <c r="S125" s="42"/>
      <c r="T125" s="42"/>
      <c r="U125" s="42"/>
      <c r="V125" s="42"/>
      <c r="W125" s="42"/>
      <c r="X125" s="42"/>
      <c r="Y125" s="42"/>
      <c r="Z125" s="42"/>
      <c r="AB125" s="42"/>
      <c r="AC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G125" s="42"/>
      <c r="CI125" s="42"/>
      <c r="CK125" s="42"/>
      <c r="CM125" s="42"/>
    </row>
    <row r="126" spans="2:91" s="49" customFormat="1" ht="15.6" customHeight="1" thickBot="1" x14ac:dyDescent="0.2">
      <c r="B126" s="292"/>
      <c r="C126" s="294" t="s">
        <v>126</v>
      </c>
      <c r="D126" s="295"/>
      <c r="E126" s="181" t="s">
        <v>127</v>
      </c>
      <c r="F126" s="182"/>
      <c r="G126" s="185"/>
      <c r="H126" s="184" t="str">
        <f t="shared" si="23"/>
        <v>---</v>
      </c>
      <c r="I126" s="184" t="str">
        <f t="shared" si="24"/>
        <v>---</v>
      </c>
      <c r="J126" s="184" t="str">
        <f t="shared" si="25"/>
        <v>---</v>
      </c>
      <c r="K126" s="184" t="str">
        <f t="shared" si="26"/>
        <v>---</v>
      </c>
      <c r="Q126" s="42"/>
      <c r="R126" s="42"/>
      <c r="S126" s="42"/>
      <c r="T126" s="42"/>
      <c r="U126" s="42"/>
      <c r="V126" s="42"/>
      <c r="W126" s="42"/>
      <c r="X126" s="42"/>
      <c r="Y126" s="42"/>
      <c r="Z126" s="42"/>
      <c r="AB126" s="42"/>
      <c r="AC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G126" s="42"/>
      <c r="CI126" s="42"/>
      <c r="CK126" s="42"/>
      <c r="CM126" s="42"/>
    </row>
    <row r="127" spans="2:91" s="49" customFormat="1" ht="15" thickBot="1" x14ac:dyDescent="0.2">
      <c r="B127" s="292"/>
      <c r="C127" s="294"/>
      <c r="D127" s="295"/>
      <c r="E127" s="181" t="s">
        <v>129</v>
      </c>
      <c r="F127" s="182"/>
      <c r="G127" s="185"/>
      <c r="H127" s="184" t="str">
        <f t="shared" si="23"/>
        <v>---</v>
      </c>
      <c r="I127" s="184" t="str">
        <f t="shared" si="24"/>
        <v>---</v>
      </c>
      <c r="J127" s="184" t="str">
        <f t="shared" si="25"/>
        <v>---</v>
      </c>
      <c r="K127" s="184" t="str">
        <f t="shared" si="26"/>
        <v>---</v>
      </c>
      <c r="Q127" s="42"/>
      <c r="R127" s="42"/>
      <c r="S127" s="42"/>
      <c r="T127" s="42"/>
      <c r="U127" s="42"/>
      <c r="V127" s="42"/>
      <c r="W127" s="42"/>
      <c r="X127" s="42"/>
      <c r="Y127" s="42"/>
      <c r="Z127" s="42"/>
      <c r="AB127" s="42"/>
      <c r="AC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G127" s="42"/>
      <c r="CI127" s="42"/>
      <c r="CK127" s="42"/>
      <c r="CM127" s="42"/>
    </row>
    <row r="128" spans="2:91" s="49" customFormat="1" ht="15.6" customHeight="1" thickBot="1" x14ac:dyDescent="0.2">
      <c r="B128" s="292"/>
      <c r="C128" s="294"/>
      <c r="D128" s="295"/>
      <c r="E128" s="181" t="s">
        <v>131</v>
      </c>
      <c r="F128" s="182"/>
      <c r="G128" s="185"/>
      <c r="H128" s="184" t="str">
        <f t="shared" si="23"/>
        <v>---</v>
      </c>
      <c r="I128" s="184" t="str">
        <f t="shared" si="24"/>
        <v>---</v>
      </c>
      <c r="J128" s="184" t="str">
        <f t="shared" si="25"/>
        <v>---</v>
      </c>
      <c r="K128" s="184" t="str">
        <f t="shared" si="26"/>
        <v>---</v>
      </c>
      <c r="Q128" s="42"/>
      <c r="R128" s="42"/>
      <c r="S128" s="42"/>
      <c r="T128" s="42"/>
      <c r="U128" s="42"/>
      <c r="V128" s="42"/>
      <c r="W128" s="42"/>
      <c r="X128" s="42"/>
      <c r="Y128" s="42"/>
      <c r="Z128" s="42"/>
      <c r="AB128" s="42"/>
      <c r="AC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G128" s="42"/>
      <c r="CI128" s="42"/>
      <c r="CK128" s="42"/>
      <c r="CM128" s="42"/>
    </row>
    <row r="129" spans="2:91" s="49" customFormat="1" ht="15.6" customHeight="1" thickBot="1" x14ac:dyDescent="0.2">
      <c r="B129" s="292"/>
      <c r="C129" s="294" t="s">
        <v>133</v>
      </c>
      <c r="D129" s="295"/>
      <c r="E129" s="181" t="s">
        <v>134</v>
      </c>
      <c r="F129" s="182"/>
      <c r="G129" s="185"/>
      <c r="H129" s="184" t="str">
        <f t="shared" si="23"/>
        <v>---</v>
      </c>
      <c r="I129" s="184" t="str">
        <f t="shared" si="24"/>
        <v>---</v>
      </c>
      <c r="J129" s="184" t="str">
        <f t="shared" si="25"/>
        <v>---</v>
      </c>
      <c r="K129" s="184" t="str">
        <f t="shared" si="26"/>
        <v>---</v>
      </c>
      <c r="Q129" s="42"/>
      <c r="R129" s="42"/>
      <c r="S129" s="42"/>
      <c r="T129" s="42"/>
      <c r="U129" s="42"/>
      <c r="V129" s="42"/>
      <c r="W129" s="42"/>
      <c r="X129" s="42"/>
      <c r="Y129" s="42"/>
      <c r="Z129" s="42"/>
      <c r="AB129" s="42"/>
      <c r="AC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G129" s="42"/>
      <c r="CI129" s="42"/>
      <c r="CK129" s="42"/>
      <c r="CM129" s="42"/>
    </row>
    <row r="130" spans="2:91" s="49" customFormat="1" ht="15.6" customHeight="1" thickBot="1" x14ac:dyDescent="0.2">
      <c r="B130" s="292"/>
      <c r="C130" s="294"/>
      <c r="D130" s="295"/>
      <c r="E130" s="181" t="s">
        <v>136</v>
      </c>
      <c r="F130" s="182"/>
      <c r="G130" s="185"/>
      <c r="H130" s="184" t="str">
        <f t="shared" si="23"/>
        <v>---</v>
      </c>
      <c r="I130" s="184" t="str">
        <f t="shared" si="24"/>
        <v>---</v>
      </c>
      <c r="J130" s="184" t="str">
        <f t="shared" si="25"/>
        <v>---</v>
      </c>
      <c r="K130" s="184" t="str">
        <f t="shared" si="26"/>
        <v>---</v>
      </c>
      <c r="Q130" s="42"/>
      <c r="R130" s="42"/>
      <c r="S130" s="42"/>
      <c r="T130" s="42"/>
      <c r="U130" s="42"/>
      <c r="V130" s="42"/>
      <c r="W130" s="42"/>
      <c r="X130" s="42"/>
      <c r="Y130" s="42"/>
      <c r="Z130" s="42"/>
      <c r="AB130" s="42"/>
      <c r="AC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G130" s="42"/>
      <c r="CI130" s="42"/>
      <c r="CK130" s="42"/>
      <c r="CM130" s="42"/>
    </row>
    <row r="131" spans="2:91" s="49" customFormat="1" ht="15.6" customHeight="1" thickBot="1" x14ac:dyDescent="0.2">
      <c r="B131" s="292"/>
      <c r="C131" s="294"/>
      <c r="D131" s="295"/>
      <c r="E131" s="181" t="s">
        <v>138</v>
      </c>
      <c r="F131" s="182"/>
      <c r="G131" s="185"/>
      <c r="H131" s="184" t="str">
        <f t="shared" si="23"/>
        <v>---</v>
      </c>
      <c r="I131" s="184" t="str">
        <f t="shared" si="24"/>
        <v>---</v>
      </c>
      <c r="J131" s="184" t="str">
        <f t="shared" si="25"/>
        <v>---</v>
      </c>
      <c r="K131" s="184" t="str">
        <f t="shared" si="26"/>
        <v>---</v>
      </c>
      <c r="Q131" s="42"/>
      <c r="R131" s="42"/>
      <c r="S131" s="42"/>
      <c r="T131" s="42"/>
      <c r="U131" s="42"/>
      <c r="V131" s="42"/>
      <c r="W131" s="42"/>
      <c r="X131" s="42"/>
      <c r="Y131" s="42"/>
      <c r="Z131" s="42"/>
      <c r="AB131" s="42"/>
      <c r="AC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G131" s="42"/>
      <c r="CI131" s="42"/>
      <c r="CK131" s="42"/>
      <c r="CM131" s="42"/>
    </row>
    <row r="132" spans="2:91" s="49" customFormat="1" ht="15.6" customHeight="1" thickBot="1" x14ac:dyDescent="0.2">
      <c r="B132" s="292"/>
      <c r="C132" s="294" t="s">
        <v>140</v>
      </c>
      <c r="D132" s="295"/>
      <c r="E132" s="181" t="s">
        <v>141</v>
      </c>
      <c r="F132" s="182"/>
      <c r="G132" s="185"/>
      <c r="H132" s="184" t="str">
        <f t="shared" si="23"/>
        <v>---</v>
      </c>
      <c r="I132" s="184" t="str">
        <f t="shared" si="24"/>
        <v>---</v>
      </c>
      <c r="J132" s="184" t="str">
        <f t="shared" si="25"/>
        <v>---</v>
      </c>
      <c r="K132" s="184" t="str">
        <f t="shared" si="26"/>
        <v>---</v>
      </c>
      <c r="Q132" s="42"/>
      <c r="R132" s="42"/>
      <c r="S132" s="42"/>
      <c r="T132" s="42"/>
      <c r="U132" s="42"/>
      <c r="V132" s="42"/>
      <c r="W132" s="42"/>
      <c r="X132" s="42"/>
      <c r="Y132" s="42"/>
      <c r="Z132" s="42"/>
      <c r="AB132" s="42"/>
      <c r="AC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G132" s="42"/>
      <c r="CI132" s="42"/>
      <c r="CK132" s="42"/>
      <c r="CM132" s="42"/>
    </row>
    <row r="133" spans="2:91" s="49" customFormat="1" ht="15.6" customHeight="1" thickBot="1" x14ac:dyDescent="0.2">
      <c r="B133" s="292"/>
      <c r="C133" s="294"/>
      <c r="D133" s="295"/>
      <c r="E133" s="181" t="s">
        <v>143</v>
      </c>
      <c r="F133" s="182"/>
      <c r="G133" s="185"/>
      <c r="H133" s="184" t="str">
        <f t="shared" si="23"/>
        <v>---</v>
      </c>
      <c r="I133" s="184" t="str">
        <f t="shared" si="24"/>
        <v>---</v>
      </c>
      <c r="J133" s="184" t="str">
        <f t="shared" si="25"/>
        <v>---</v>
      </c>
      <c r="K133" s="184" t="str">
        <f t="shared" si="26"/>
        <v>---</v>
      </c>
      <c r="Q133" s="42"/>
      <c r="R133" s="42"/>
      <c r="S133" s="42"/>
      <c r="T133" s="42"/>
      <c r="U133" s="42"/>
      <c r="V133" s="42"/>
      <c r="W133" s="42"/>
      <c r="X133" s="42"/>
      <c r="Y133" s="42"/>
      <c r="Z133" s="42"/>
      <c r="AB133" s="42"/>
      <c r="AC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G133" s="42"/>
      <c r="CI133" s="42"/>
      <c r="CK133" s="42"/>
      <c r="CM133" s="42"/>
    </row>
    <row r="134" spans="2:91" s="49" customFormat="1" ht="15.6" customHeight="1" thickBot="1" x14ac:dyDescent="0.2">
      <c r="B134" s="293"/>
      <c r="C134" s="294"/>
      <c r="D134" s="295"/>
      <c r="E134" s="181" t="s">
        <v>145</v>
      </c>
      <c r="F134" s="182"/>
      <c r="G134" s="185"/>
      <c r="H134" s="184" t="str">
        <f t="shared" si="23"/>
        <v>---</v>
      </c>
      <c r="I134" s="184" t="str">
        <f t="shared" si="24"/>
        <v>---</v>
      </c>
      <c r="J134" s="184" t="str">
        <f t="shared" si="25"/>
        <v>---</v>
      </c>
      <c r="K134" s="184" t="str">
        <f t="shared" si="26"/>
        <v>---</v>
      </c>
      <c r="Q134" s="42"/>
      <c r="R134" s="42"/>
      <c r="S134" s="42"/>
      <c r="T134" s="42"/>
      <c r="U134" s="42"/>
      <c r="V134" s="42"/>
      <c r="W134" s="42"/>
      <c r="X134" s="42"/>
      <c r="Y134" s="42"/>
      <c r="Z134" s="42"/>
      <c r="AB134" s="42"/>
      <c r="AC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G134" s="42"/>
      <c r="CI134" s="42"/>
      <c r="CK134" s="42"/>
      <c r="CM134" s="42"/>
    </row>
    <row r="135" spans="2:91" s="49" customFormat="1" ht="15.6" customHeight="1" thickBot="1" x14ac:dyDescent="0.2">
      <c r="B135" s="291">
        <v>3</v>
      </c>
      <c r="C135" s="296" t="s">
        <v>147</v>
      </c>
      <c r="D135" s="297"/>
      <c r="E135" s="181" t="s">
        <v>148</v>
      </c>
      <c r="F135" s="182"/>
      <c r="G135" s="185"/>
      <c r="H135" s="184" t="str">
        <f t="shared" si="23"/>
        <v>---</v>
      </c>
      <c r="I135" s="184" t="str">
        <f t="shared" si="24"/>
        <v>---</v>
      </c>
      <c r="J135" s="184" t="str">
        <f t="shared" si="25"/>
        <v>---</v>
      </c>
      <c r="K135" s="184" t="str">
        <f t="shared" si="26"/>
        <v>---</v>
      </c>
      <c r="Q135" s="42"/>
      <c r="R135" s="42"/>
      <c r="S135" s="42"/>
      <c r="T135" s="42"/>
      <c r="U135" s="42"/>
      <c r="V135" s="42"/>
      <c r="W135" s="42"/>
      <c r="X135" s="42"/>
      <c r="Y135" s="42"/>
      <c r="Z135" s="42"/>
      <c r="AB135" s="42"/>
      <c r="AC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G135" s="42"/>
      <c r="CI135" s="42"/>
      <c r="CK135" s="42"/>
      <c r="CM135" s="42"/>
    </row>
    <row r="136" spans="2:91" s="49" customFormat="1" ht="15.6" customHeight="1" thickBot="1" x14ac:dyDescent="0.2">
      <c r="B136" s="292"/>
      <c r="C136" s="296"/>
      <c r="D136" s="297"/>
      <c r="E136" s="181" t="s">
        <v>150</v>
      </c>
      <c r="F136" s="182"/>
      <c r="G136" s="185"/>
      <c r="H136" s="184" t="str">
        <f t="shared" si="23"/>
        <v>---</v>
      </c>
      <c r="I136" s="184" t="str">
        <f t="shared" si="24"/>
        <v>---</v>
      </c>
      <c r="J136" s="184" t="str">
        <f t="shared" si="25"/>
        <v>---</v>
      </c>
      <c r="K136" s="184" t="str">
        <f t="shared" si="26"/>
        <v>---</v>
      </c>
      <c r="Q136" s="42"/>
      <c r="R136" s="42"/>
      <c r="S136" s="42"/>
      <c r="T136" s="42"/>
      <c r="U136" s="42"/>
      <c r="V136" s="42"/>
      <c r="W136" s="42"/>
      <c r="X136" s="42"/>
      <c r="Y136" s="42"/>
      <c r="Z136" s="42"/>
      <c r="AB136" s="42"/>
      <c r="AC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G136" s="42"/>
      <c r="CI136" s="42"/>
      <c r="CK136" s="42"/>
      <c r="CM136" s="42"/>
    </row>
    <row r="137" spans="2:91" s="49" customFormat="1" ht="15.6" customHeight="1" thickBot="1" x14ac:dyDescent="0.2">
      <c r="B137" s="292"/>
      <c r="C137" s="296"/>
      <c r="D137" s="297"/>
      <c r="E137" s="181" t="s">
        <v>152</v>
      </c>
      <c r="F137" s="182"/>
      <c r="G137" s="185"/>
      <c r="H137" s="184" t="str">
        <f t="shared" si="23"/>
        <v>---</v>
      </c>
      <c r="I137" s="184" t="str">
        <f t="shared" si="24"/>
        <v>---</v>
      </c>
      <c r="J137" s="184" t="str">
        <f t="shared" si="25"/>
        <v>---</v>
      </c>
      <c r="K137" s="184" t="str">
        <f t="shared" si="26"/>
        <v>---</v>
      </c>
      <c r="Q137" s="42"/>
      <c r="R137" s="42"/>
      <c r="S137" s="42"/>
      <c r="T137" s="42"/>
      <c r="U137" s="42"/>
      <c r="V137" s="42"/>
      <c r="W137" s="42"/>
      <c r="X137" s="42"/>
      <c r="Y137" s="42"/>
      <c r="Z137" s="42"/>
      <c r="AB137" s="42"/>
      <c r="AC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G137" s="42"/>
      <c r="CI137" s="42"/>
      <c r="CK137" s="42"/>
      <c r="CM137" s="42"/>
    </row>
    <row r="138" spans="2:91" s="49" customFormat="1" ht="15.6" customHeight="1" thickBot="1" x14ac:dyDescent="0.2">
      <c r="B138" s="292"/>
      <c r="C138" s="296" t="s">
        <v>232</v>
      </c>
      <c r="D138" s="297"/>
      <c r="E138" s="181" t="s">
        <v>155</v>
      </c>
      <c r="F138" s="182"/>
      <c r="G138" s="185"/>
      <c r="H138" s="184" t="str">
        <f t="shared" si="23"/>
        <v>---</v>
      </c>
      <c r="I138" s="184" t="str">
        <f t="shared" si="24"/>
        <v>---</v>
      </c>
      <c r="J138" s="184" t="str">
        <f t="shared" si="25"/>
        <v>---</v>
      </c>
      <c r="K138" s="184" t="str">
        <f t="shared" si="26"/>
        <v>---</v>
      </c>
      <c r="Q138" s="42"/>
      <c r="R138" s="42"/>
      <c r="S138" s="42"/>
      <c r="T138" s="42"/>
      <c r="U138" s="42"/>
      <c r="V138" s="42"/>
      <c r="W138" s="42"/>
      <c r="X138" s="42"/>
      <c r="Y138" s="42"/>
      <c r="Z138" s="42"/>
      <c r="AB138" s="42"/>
      <c r="AC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G138" s="42"/>
      <c r="CI138" s="42"/>
      <c r="CK138" s="42"/>
      <c r="CM138" s="42"/>
    </row>
    <row r="139" spans="2:91" s="49" customFormat="1" ht="15.6" customHeight="1" thickBot="1" x14ac:dyDescent="0.2">
      <c r="B139" s="292"/>
      <c r="C139" s="296"/>
      <c r="D139" s="297"/>
      <c r="E139" s="181" t="s">
        <v>157</v>
      </c>
      <c r="F139" s="182"/>
      <c r="G139" s="185"/>
      <c r="H139" s="184" t="str">
        <f t="shared" si="23"/>
        <v>---</v>
      </c>
      <c r="I139" s="184" t="str">
        <f t="shared" si="24"/>
        <v>---</v>
      </c>
      <c r="J139" s="184" t="str">
        <f t="shared" si="25"/>
        <v>---</v>
      </c>
      <c r="K139" s="184" t="str">
        <f t="shared" si="26"/>
        <v>---</v>
      </c>
      <c r="Q139" s="42"/>
      <c r="R139" s="42"/>
      <c r="S139" s="42"/>
      <c r="T139" s="42"/>
      <c r="U139" s="42"/>
      <c r="V139" s="42"/>
      <c r="W139" s="42"/>
      <c r="X139" s="42"/>
      <c r="Y139" s="42"/>
      <c r="Z139" s="42"/>
      <c r="AB139" s="42"/>
      <c r="AC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G139" s="42"/>
      <c r="CI139" s="42"/>
      <c r="CK139" s="42"/>
      <c r="CM139" s="42"/>
    </row>
    <row r="140" spans="2:91" s="49" customFormat="1" ht="15.6" customHeight="1" thickBot="1" x14ac:dyDescent="0.2">
      <c r="B140" s="292"/>
      <c r="C140" s="296"/>
      <c r="D140" s="297"/>
      <c r="E140" s="181" t="s">
        <v>159</v>
      </c>
      <c r="F140" s="182"/>
      <c r="G140" s="185"/>
      <c r="H140" s="184" t="str">
        <f t="shared" si="23"/>
        <v>---</v>
      </c>
      <c r="I140" s="184" t="str">
        <f t="shared" si="24"/>
        <v>---</v>
      </c>
      <c r="J140" s="184" t="str">
        <f t="shared" si="25"/>
        <v>---</v>
      </c>
      <c r="K140" s="184" t="str">
        <f t="shared" si="26"/>
        <v>---</v>
      </c>
      <c r="Q140" s="42"/>
      <c r="R140" s="42"/>
      <c r="S140" s="42"/>
      <c r="T140" s="42"/>
      <c r="U140" s="42"/>
      <c r="V140" s="42"/>
      <c r="W140" s="42"/>
      <c r="X140" s="42"/>
      <c r="Y140" s="42"/>
      <c r="Z140" s="42"/>
      <c r="AB140" s="42"/>
      <c r="AC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G140" s="42"/>
      <c r="CI140" s="42"/>
      <c r="CK140" s="42"/>
      <c r="CM140" s="42"/>
    </row>
    <row r="141" spans="2:91" s="49" customFormat="1" ht="15.6" customHeight="1" thickBot="1" x14ac:dyDescent="0.2">
      <c r="B141" s="293"/>
      <c r="C141" s="296"/>
      <c r="D141" s="297"/>
      <c r="E141" s="181" t="s">
        <v>161</v>
      </c>
      <c r="F141" s="182"/>
      <c r="G141" s="186"/>
      <c r="H141" s="184" t="str">
        <f t="shared" si="23"/>
        <v>---</v>
      </c>
      <c r="I141" s="184" t="str">
        <f t="shared" si="24"/>
        <v>---</v>
      </c>
      <c r="J141" s="184" t="str">
        <f t="shared" si="25"/>
        <v>---</v>
      </c>
      <c r="K141" s="184" t="str">
        <f t="shared" si="26"/>
        <v>---</v>
      </c>
      <c r="Q141" s="42"/>
      <c r="R141" s="42"/>
      <c r="S141" s="42"/>
      <c r="T141" s="42"/>
      <c r="U141" s="42"/>
      <c r="V141" s="42"/>
      <c r="W141" s="42"/>
      <c r="X141" s="42"/>
      <c r="Y141" s="42"/>
      <c r="Z141" s="42"/>
      <c r="AB141" s="42"/>
      <c r="AC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G141" s="42"/>
      <c r="CI141" s="42"/>
      <c r="CK141" s="42"/>
      <c r="CM141" s="42"/>
    </row>
    <row r="142" spans="2:91" s="49" customFormat="1" ht="15" thickBot="1" x14ac:dyDescent="0.2">
      <c r="B142" s="266" t="s">
        <v>163</v>
      </c>
      <c r="C142" s="267"/>
      <c r="D142" s="267"/>
      <c r="E142" s="267"/>
      <c r="F142" s="267"/>
      <c r="G142" s="268"/>
      <c r="H142" s="187">
        <f>AX45</f>
        <v>0</v>
      </c>
      <c r="I142" s="187">
        <f>AX39</f>
        <v>0</v>
      </c>
      <c r="Q142" s="42"/>
      <c r="R142" s="42"/>
      <c r="S142" s="42"/>
      <c r="T142" s="42"/>
      <c r="U142" s="42"/>
      <c r="V142" s="42"/>
      <c r="W142" s="42"/>
      <c r="X142" s="42"/>
      <c r="Y142" s="42"/>
      <c r="Z142" s="42"/>
      <c r="AB142" s="42"/>
      <c r="AC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G142" s="42"/>
      <c r="CI142" s="42"/>
      <c r="CK142" s="42"/>
      <c r="CM142" s="42"/>
    </row>
    <row r="143" spans="2:91" s="49" customFormat="1" ht="15" thickBot="1" x14ac:dyDescent="0.2">
      <c r="B143" s="266" t="s">
        <v>165</v>
      </c>
      <c r="C143" s="267"/>
      <c r="D143" s="267"/>
      <c r="E143" s="267"/>
      <c r="F143" s="267"/>
      <c r="G143" s="268"/>
      <c r="H143" s="187">
        <f>AY45</f>
        <v>0</v>
      </c>
      <c r="I143" s="187">
        <f>AY39</f>
        <v>0</v>
      </c>
      <c r="Q143" s="42"/>
      <c r="R143" s="42"/>
      <c r="S143" s="42"/>
      <c r="T143" s="42"/>
      <c r="U143" s="42"/>
      <c r="V143" s="42"/>
      <c r="W143" s="42"/>
      <c r="X143" s="42"/>
      <c r="Y143" s="42"/>
      <c r="Z143" s="42"/>
      <c r="AB143" s="42"/>
      <c r="AC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G143" s="42"/>
      <c r="CI143" s="42"/>
      <c r="CK143" s="42"/>
      <c r="CM143" s="42"/>
    </row>
    <row r="144" spans="2:91" s="49" customFormat="1" ht="15" thickBot="1" x14ac:dyDescent="0.2">
      <c r="B144" s="266" t="s">
        <v>167</v>
      </c>
      <c r="C144" s="267"/>
      <c r="D144" s="267"/>
      <c r="E144" s="267"/>
      <c r="F144" s="267"/>
      <c r="G144" s="268"/>
      <c r="H144" s="187">
        <f>AZ45</f>
        <v>0</v>
      </c>
      <c r="I144" s="187">
        <f>AZ39</f>
        <v>0</v>
      </c>
      <c r="Q144" s="42"/>
      <c r="R144" s="42"/>
      <c r="S144" s="42"/>
      <c r="T144" s="42"/>
      <c r="U144" s="42"/>
      <c r="V144" s="42"/>
      <c r="W144" s="42"/>
      <c r="X144" s="42"/>
      <c r="Y144" s="42"/>
      <c r="Z144" s="42"/>
      <c r="AB144" s="42"/>
      <c r="AC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G144" s="42"/>
      <c r="CI144" s="42"/>
      <c r="CK144" s="42"/>
      <c r="CM144" s="42"/>
    </row>
    <row r="145" spans="2:91" s="49" customFormat="1" ht="15" thickBot="1" x14ac:dyDescent="0.25">
      <c r="B145" s="188"/>
      <c r="C145" s="189"/>
      <c r="D145" s="190" t="s">
        <v>233</v>
      </c>
      <c r="E145" s="191"/>
      <c r="F145" s="192"/>
      <c r="G145" s="193"/>
      <c r="H145" s="194" t="str">
        <f>BA46</f>
        <v/>
      </c>
      <c r="I145" s="194" t="str">
        <f>BA40</f>
        <v/>
      </c>
      <c r="Q145" s="42"/>
      <c r="R145" s="42"/>
      <c r="S145" s="42"/>
      <c r="T145" s="42"/>
      <c r="U145" s="42"/>
      <c r="V145" s="42"/>
      <c r="W145" s="42"/>
      <c r="X145" s="42"/>
      <c r="Y145" s="42"/>
      <c r="Z145" s="42"/>
      <c r="AB145" s="42"/>
      <c r="AC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G145" s="42"/>
      <c r="CI145" s="42"/>
      <c r="CK145" s="42"/>
      <c r="CM145" s="42"/>
    </row>
    <row r="146" spans="2:91" s="49" customFormat="1" x14ac:dyDescent="0.15">
      <c r="B146" s="42"/>
      <c r="C146" s="42"/>
      <c r="D146" s="42"/>
      <c r="E146" s="42"/>
      <c r="F146" s="42"/>
      <c r="G146" s="42"/>
      <c r="Q146" s="42"/>
      <c r="R146" s="42"/>
      <c r="S146" s="42"/>
      <c r="T146" s="42"/>
      <c r="U146" s="42"/>
      <c r="V146" s="42"/>
      <c r="W146" s="42"/>
      <c r="X146" s="42"/>
      <c r="Y146" s="42"/>
      <c r="Z146" s="42"/>
      <c r="AB146" s="42"/>
      <c r="AC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G146" s="42"/>
      <c r="CI146" s="42"/>
      <c r="CK146" s="42"/>
      <c r="CM146" s="42"/>
    </row>
    <row r="147" spans="2:91" s="49" customFormat="1" ht="13.2" customHeight="1" x14ac:dyDescent="0.15">
      <c r="B147" s="282" t="s">
        <v>234</v>
      </c>
      <c r="C147" s="283"/>
      <c r="D147" s="283"/>
      <c r="E147" s="283"/>
      <c r="F147" s="283"/>
      <c r="G147" s="283"/>
      <c r="H147" s="283"/>
      <c r="I147" s="283"/>
      <c r="J147" s="283"/>
      <c r="K147" s="284"/>
      <c r="Q147" s="42"/>
      <c r="R147" s="42"/>
      <c r="S147" s="42"/>
      <c r="T147" s="42"/>
      <c r="U147" s="42"/>
      <c r="V147" s="42"/>
      <c r="W147" s="42"/>
      <c r="X147" s="42"/>
      <c r="Y147" s="42"/>
      <c r="Z147" s="42"/>
      <c r="AB147" s="42"/>
      <c r="AC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G147" s="42"/>
      <c r="CI147" s="42"/>
      <c r="CK147" s="42"/>
      <c r="CM147" s="42"/>
    </row>
    <row r="148" spans="2:91" s="49" customFormat="1" x14ac:dyDescent="0.15">
      <c r="B148" s="285"/>
      <c r="C148" s="286"/>
      <c r="D148" s="286"/>
      <c r="E148" s="286"/>
      <c r="F148" s="286"/>
      <c r="G148" s="286"/>
      <c r="H148" s="286"/>
      <c r="I148" s="286"/>
      <c r="J148" s="286"/>
      <c r="K148" s="287"/>
      <c r="Q148" s="42"/>
      <c r="R148" s="42"/>
      <c r="S148" s="42"/>
      <c r="T148" s="42"/>
      <c r="U148" s="42"/>
      <c r="V148" s="42"/>
      <c r="W148" s="42"/>
      <c r="X148" s="42"/>
      <c r="Y148" s="42"/>
      <c r="Z148" s="42"/>
      <c r="AB148" s="42"/>
      <c r="AC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G148" s="42"/>
      <c r="CI148" s="42"/>
      <c r="CK148" s="42"/>
      <c r="CM148" s="42"/>
    </row>
    <row r="149" spans="2:91" s="49" customFormat="1" x14ac:dyDescent="0.15">
      <c r="B149" s="285"/>
      <c r="C149" s="286"/>
      <c r="D149" s="286"/>
      <c r="E149" s="286"/>
      <c r="F149" s="286"/>
      <c r="G149" s="286"/>
      <c r="H149" s="286"/>
      <c r="I149" s="286"/>
      <c r="J149" s="286"/>
      <c r="K149" s="287"/>
      <c r="Q149" s="42"/>
      <c r="R149" s="42"/>
      <c r="S149" s="42"/>
      <c r="T149" s="42"/>
      <c r="U149" s="42"/>
      <c r="V149" s="42"/>
      <c r="W149" s="42"/>
      <c r="X149" s="42"/>
      <c r="Y149" s="42"/>
      <c r="Z149" s="42"/>
      <c r="AB149" s="42"/>
      <c r="AC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G149" s="42"/>
      <c r="CI149" s="42"/>
      <c r="CK149" s="42"/>
      <c r="CM149" s="42"/>
    </row>
    <row r="150" spans="2:91" s="49" customFormat="1" x14ac:dyDescent="0.15">
      <c r="B150" s="285"/>
      <c r="C150" s="286"/>
      <c r="D150" s="286"/>
      <c r="E150" s="286"/>
      <c r="F150" s="286"/>
      <c r="G150" s="286"/>
      <c r="H150" s="286"/>
      <c r="I150" s="286"/>
      <c r="J150" s="286"/>
      <c r="K150" s="287"/>
      <c r="Q150" s="42"/>
      <c r="R150" s="42"/>
      <c r="S150" s="42"/>
      <c r="T150" s="42"/>
      <c r="U150" s="42"/>
      <c r="V150" s="42"/>
      <c r="W150" s="42"/>
      <c r="X150" s="42"/>
      <c r="Y150" s="42"/>
      <c r="Z150" s="42"/>
      <c r="AB150" s="42"/>
      <c r="AC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G150" s="42"/>
      <c r="CI150" s="42"/>
      <c r="CK150" s="42"/>
      <c r="CM150" s="42"/>
    </row>
    <row r="151" spans="2:91" s="49" customFormat="1" x14ac:dyDescent="0.15">
      <c r="B151" s="285"/>
      <c r="C151" s="286"/>
      <c r="D151" s="286"/>
      <c r="E151" s="286"/>
      <c r="F151" s="286"/>
      <c r="G151" s="286"/>
      <c r="H151" s="286"/>
      <c r="I151" s="286"/>
      <c r="J151" s="286"/>
      <c r="K151" s="287"/>
      <c r="Q151" s="42"/>
      <c r="R151" s="42"/>
      <c r="S151" s="42"/>
      <c r="T151" s="42"/>
      <c r="U151" s="42"/>
      <c r="V151" s="42"/>
      <c r="W151" s="42"/>
      <c r="X151" s="42"/>
      <c r="Y151" s="42"/>
      <c r="Z151" s="42"/>
      <c r="AB151" s="42"/>
      <c r="AC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G151" s="42"/>
      <c r="CI151" s="42"/>
      <c r="CK151" s="42"/>
      <c r="CM151" s="42"/>
    </row>
    <row r="152" spans="2:91" s="49" customFormat="1" x14ac:dyDescent="0.15">
      <c r="B152" s="285"/>
      <c r="C152" s="286"/>
      <c r="D152" s="286"/>
      <c r="E152" s="286"/>
      <c r="F152" s="286"/>
      <c r="G152" s="286"/>
      <c r="H152" s="286"/>
      <c r="I152" s="286"/>
      <c r="J152" s="286"/>
      <c r="K152" s="287"/>
      <c r="Q152" s="42"/>
      <c r="R152" s="42"/>
      <c r="S152" s="42"/>
      <c r="T152" s="42"/>
      <c r="U152" s="42"/>
      <c r="V152" s="42"/>
      <c r="W152" s="42"/>
      <c r="X152" s="42"/>
      <c r="Y152" s="42"/>
      <c r="Z152" s="42"/>
      <c r="AB152" s="42"/>
      <c r="AC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G152" s="42"/>
      <c r="CI152" s="42"/>
      <c r="CK152" s="42"/>
      <c r="CM152" s="42"/>
    </row>
    <row r="153" spans="2:91" s="49" customFormat="1" x14ac:dyDescent="0.15">
      <c r="B153" s="285"/>
      <c r="C153" s="286"/>
      <c r="D153" s="286"/>
      <c r="E153" s="286"/>
      <c r="F153" s="286"/>
      <c r="G153" s="286"/>
      <c r="H153" s="286"/>
      <c r="I153" s="286"/>
      <c r="J153" s="286"/>
      <c r="K153" s="287"/>
      <c r="Q153" s="42"/>
      <c r="R153" s="42"/>
      <c r="S153" s="42"/>
      <c r="T153" s="42"/>
      <c r="U153" s="42"/>
      <c r="V153" s="42"/>
      <c r="W153" s="42"/>
      <c r="X153" s="42"/>
      <c r="Y153" s="42"/>
      <c r="Z153" s="42"/>
      <c r="AB153" s="42"/>
      <c r="AC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G153" s="42"/>
      <c r="CI153" s="42"/>
      <c r="CK153" s="42"/>
      <c r="CM153" s="42"/>
    </row>
    <row r="154" spans="2:91" s="49" customFormat="1" x14ac:dyDescent="0.15">
      <c r="B154" s="285"/>
      <c r="C154" s="286"/>
      <c r="D154" s="286"/>
      <c r="E154" s="286"/>
      <c r="F154" s="286"/>
      <c r="G154" s="286"/>
      <c r="H154" s="286"/>
      <c r="I154" s="286"/>
      <c r="J154" s="286"/>
      <c r="K154" s="287"/>
      <c r="Q154" s="42"/>
      <c r="R154" s="42"/>
      <c r="S154" s="42"/>
      <c r="T154" s="42"/>
      <c r="U154" s="42"/>
      <c r="V154" s="42"/>
      <c r="W154" s="42"/>
      <c r="X154" s="42"/>
      <c r="Y154" s="42"/>
      <c r="Z154" s="42"/>
      <c r="AB154" s="42"/>
      <c r="AC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G154" s="42"/>
      <c r="CI154" s="42"/>
      <c r="CK154" s="42"/>
      <c r="CM154" s="42"/>
    </row>
    <row r="155" spans="2:91" s="49" customFormat="1" x14ac:dyDescent="0.15">
      <c r="B155" s="285"/>
      <c r="C155" s="286"/>
      <c r="D155" s="286"/>
      <c r="E155" s="286"/>
      <c r="F155" s="286"/>
      <c r="G155" s="286"/>
      <c r="H155" s="286"/>
      <c r="I155" s="286"/>
      <c r="J155" s="286"/>
      <c r="K155" s="287"/>
      <c r="Q155" s="42"/>
      <c r="R155" s="42"/>
      <c r="S155" s="42"/>
      <c r="T155" s="42"/>
      <c r="U155" s="42"/>
      <c r="V155" s="42"/>
      <c r="W155" s="42"/>
      <c r="X155" s="42"/>
      <c r="Y155" s="42"/>
      <c r="Z155" s="42"/>
      <c r="AB155" s="42"/>
      <c r="AC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G155" s="42"/>
      <c r="CI155" s="42"/>
      <c r="CK155" s="42"/>
      <c r="CM155" s="42"/>
    </row>
    <row r="156" spans="2:91" s="49" customFormat="1" x14ac:dyDescent="0.15">
      <c r="B156" s="285"/>
      <c r="C156" s="286"/>
      <c r="D156" s="286"/>
      <c r="E156" s="286"/>
      <c r="F156" s="286"/>
      <c r="G156" s="286"/>
      <c r="H156" s="286"/>
      <c r="I156" s="286"/>
      <c r="J156" s="286"/>
      <c r="K156" s="287"/>
      <c r="Q156" s="42"/>
      <c r="R156" s="42"/>
      <c r="S156" s="42"/>
      <c r="T156" s="42"/>
      <c r="U156" s="42"/>
      <c r="V156" s="42"/>
      <c r="W156" s="42"/>
      <c r="X156" s="42"/>
      <c r="Y156" s="42"/>
      <c r="Z156" s="42"/>
      <c r="AB156" s="42"/>
      <c r="AC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G156" s="42"/>
      <c r="CI156" s="42"/>
      <c r="CK156" s="42"/>
      <c r="CM156" s="42"/>
    </row>
    <row r="157" spans="2:91" s="49" customFormat="1" x14ac:dyDescent="0.15">
      <c r="B157" s="285"/>
      <c r="C157" s="286"/>
      <c r="D157" s="286"/>
      <c r="E157" s="286"/>
      <c r="F157" s="286"/>
      <c r="G157" s="286"/>
      <c r="H157" s="286"/>
      <c r="I157" s="286"/>
      <c r="J157" s="286"/>
      <c r="K157" s="287"/>
      <c r="Q157" s="42"/>
      <c r="R157" s="42"/>
      <c r="S157" s="42"/>
      <c r="T157" s="42"/>
      <c r="U157" s="42"/>
      <c r="V157" s="42"/>
      <c r="W157" s="42"/>
      <c r="X157" s="42"/>
      <c r="Y157" s="42"/>
      <c r="Z157" s="42"/>
      <c r="AB157" s="42"/>
      <c r="AC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G157" s="42"/>
      <c r="CI157" s="42"/>
      <c r="CK157" s="42"/>
      <c r="CM157" s="42"/>
    </row>
    <row r="158" spans="2:91" s="49" customFormat="1" x14ac:dyDescent="0.15">
      <c r="B158" s="285"/>
      <c r="C158" s="286"/>
      <c r="D158" s="286"/>
      <c r="E158" s="286"/>
      <c r="F158" s="286"/>
      <c r="G158" s="286"/>
      <c r="H158" s="286"/>
      <c r="I158" s="286"/>
      <c r="J158" s="286"/>
      <c r="K158" s="287"/>
      <c r="Q158" s="42"/>
      <c r="R158" s="42"/>
      <c r="S158" s="42"/>
      <c r="T158" s="42"/>
      <c r="U158" s="42"/>
      <c r="V158" s="42"/>
      <c r="W158" s="42"/>
      <c r="X158" s="42"/>
      <c r="Y158" s="42"/>
      <c r="Z158" s="42"/>
      <c r="AB158" s="42"/>
      <c r="AC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G158" s="42"/>
      <c r="CI158" s="42"/>
      <c r="CK158" s="42"/>
      <c r="CM158" s="42"/>
    </row>
    <row r="159" spans="2:91" s="49" customFormat="1" x14ac:dyDescent="0.15">
      <c r="B159" s="285"/>
      <c r="C159" s="286"/>
      <c r="D159" s="286"/>
      <c r="E159" s="286"/>
      <c r="F159" s="286"/>
      <c r="G159" s="286"/>
      <c r="H159" s="286"/>
      <c r="I159" s="286"/>
      <c r="J159" s="286"/>
      <c r="K159" s="287"/>
      <c r="Q159" s="42"/>
      <c r="R159" s="42"/>
      <c r="S159" s="42"/>
      <c r="T159" s="42"/>
      <c r="U159" s="42"/>
      <c r="V159" s="42"/>
      <c r="W159" s="42"/>
      <c r="X159" s="42"/>
      <c r="Y159" s="42"/>
      <c r="Z159" s="42"/>
      <c r="AB159" s="42"/>
      <c r="AC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G159" s="42"/>
      <c r="CI159" s="42"/>
      <c r="CK159" s="42"/>
      <c r="CM159" s="42"/>
    </row>
    <row r="160" spans="2:91" s="49" customFormat="1" x14ac:dyDescent="0.15">
      <c r="B160" s="285"/>
      <c r="C160" s="286"/>
      <c r="D160" s="286"/>
      <c r="E160" s="286"/>
      <c r="F160" s="286"/>
      <c r="G160" s="286"/>
      <c r="H160" s="286"/>
      <c r="I160" s="286"/>
      <c r="J160" s="286"/>
      <c r="K160" s="287"/>
      <c r="Q160" s="42"/>
      <c r="R160" s="42"/>
      <c r="S160" s="42"/>
      <c r="T160" s="42"/>
      <c r="U160" s="42"/>
      <c r="V160" s="42"/>
      <c r="W160" s="42"/>
      <c r="X160" s="42"/>
      <c r="Y160" s="42"/>
      <c r="Z160" s="42"/>
      <c r="AB160" s="42"/>
      <c r="AC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G160" s="42"/>
      <c r="CI160" s="42"/>
      <c r="CK160" s="42"/>
      <c r="CM160" s="42"/>
    </row>
    <row r="161" spans="2:91" s="49" customFormat="1" ht="33" customHeight="1" x14ac:dyDescent="0.15">
      <c r="B161" s="288"/>
      <c r="C161" s="289"/>
      <c r="D161" s="289"/>
      <c r="E161" s="289"/>
      <c r="F161" s="289"/>
      <c r="G161" s="289"/>
      <c r="H161" s="289"/>
      <c r="I161" s="289"/>
      <c r="J161" s="289"/>
      <c r="K161" s="290"/>
      <c r="Q161" s="42"/>
      <c r="R161" s="42"/>
      <c r="S161" s="42"/>
      <c r="T161" s="42"/>
      <c r="U161" s="42"/>
      <c r="V161" s="42"/>
      <c r="W161" s="42"/>
      <c r="X161" s="42"/>
      <c r="Y161" s="42"/>
      <c r="Z161" s="42"/>
      <c r="AB161" s="42"/>
      <c r="AC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G161" s="42"/>
      <c r="CI161" s="42"/>
      <c r="CK161" s="42"/>
      <c r="CM161" s="42"/>
    </row>
    <row r="162" spans="2:91" s="49" customFormat="1" x14ac:dyDescent="0.15">
      <c r="B162" s="42"/>
      <c r="C162" s="42"/>
      <c r="D162" s="42"/>
      <c r="E162" s="42"/>
      <c r="F162" s="42"/>
      <c r="G162" s="42"/>
      <c r="Q162" s="42"/>
      <c r="R162" s="42"/>
      <c r="S162" s="42"/>
      <c r="T162" s="42"/>
      <c r="U162" s="42"/>
      <c r="V162" s="42"/>
      <c r="W162" s="42"/>
      <c r="X162" s="42"/>
      <c r="Y162" s="42"/>
      <c r="Z162" s="42"/>
      <c r="AB162" s="42"/>
      <c r="AC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G162" s="42"/>
      <c r="CI162" s="42"/>
      <c r="CK162" s="42"/>
      <c r="CM162" s="42"/>
    </row>
    <row r="163" spans="2:91" s="49" customFormat="1" x14ac:dyDescent="0.15">
      <c r="B163" s="42"/>
      <c r="C163" s="42"/>
      <c r="D163" s="42"/>
      <c r="E163" s="42"/>
      <c r="F163" s="42"/>
      <c r="G163" s="42"/>
      <c r="Q163" s="42"/>
      <c r="R163" s="42"/>
      <c r="S163" s="42"/>
      <c r="T163" s="42"/>
      <c r="U163" s="42"/>
      <c r="V163" s="42"/>
      <c r="W163" s="42"/>
      <c r="X163" s="42"/>
      <c r="Y163" s="42"/>
      <c r="Z163" s="42"/>
      <c r="AB163" s="42"/>
      <c r="AC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G163" s="42"/>
      <c r="CI163" s="42"/>
      <c r="CK163" s="42"/>
      <c r="CM163" s="42"/>
    </row>
    <row r="164" spans="2:91" s="49" customFormat="1" x14ac:dyDescent="0.15">
      <c r="B164" s="42"/>
      <c r="C164" s="42"/>
      <c r="D164" s="42"/>
      <c r="E164" s="42"/>
      <c r="F164" s="42"/>
      <c r="G164" s="42"/>
      <c r="Q164" s="42"/>
      <c r="R164" s="42"/>
      <c r="S164" s="42"/>
      <c r="T164" s="42"/>
      <c r="U164" s="42"/>
      <c r="V164" s="42"/>
      <c r="W164" s="42"/>
      <c r="X164" s="42"/>
      <c r="Y164" s="42"/>
      <c r="Z164" s="42"/>
      <c r="AB164" s="42"/>
      <c r="AC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G164" s="42"/>
      <c r="CI164" s="42"/>
      <c r="CK164" s="42"/>
      <c r="CM164" s="42"/>
    </row>
    <row r="165" spans="2:91" s="49" customFormat="1" x14ac:dyDescent="0.15">
      <c r="B165" s="42"/>
      <c r="C165" s="42"/>
      <c r="D165" s="42"/>
      <c r="E165" s="42"/>
      <c r="F165" s="42"/>
      <c r="G165" s="42"/>
      <c r="Q165" s="42"/>
      <c r="R165" s="42"/>
      <c r="S165" s="42"/>
      <c r="T165" s="42"/>
      <c r="U165" s="42"/>
      <c r="V165" s="42"/>
      <c r="W165" s="42"/>
      <c r="X165" s="42"/>
      <c r="Y165" s="42"/>
      <c r="Z165" s="42"/>
      <c r="AB165" s="42"/>
      <c r="AC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G165" s="42"/>
      <c r="CI165" s="42"/>
      <c r="CK165" s="42"/>
      <c r="CM165" s="42"/>
    </row>
    <row r="166" spans="2:91" s="49" customFormat="1" x14ac:dyDescent="0.15">
      <c r="B166" s="42"/>
      <c r="C166" s="42"/>
      <c r="D166" s="42"/>
      <c r="E166" s="42"/>
      <c r="F166" s="42"/>
      <c r="G166" s="42"/>
      <c r="Q166" s="42"/>
      <c r="R166" s="42"/>
      <c r="S166" s="42"/>
      <c r="T166" s="42"/>
      <c r="U166" s="42"/>
      <c r="V166" s="42"/>
      <c r="W166" s="42"/>
      <c r="X166" s="42"/>
      <c r="Y166" s="42"/>
      <c r="Z166" s="42"/>
      <c r="AB166" s="42"/>
      <c r="AC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G166" s="42"/>
      <c r="CI166" s="42"/>
      <c r="CK166" s="42"/>
      <c r="CM166" s="42"/>
    </row>
    <row r="167" spans="2:91" s="49" customFormat="1" x14ac:dyDescent="0.15">
      <c r="B167" s="42"/>
      <c r="C167" s="42"/>
      <c r="D167" s="42"/>
      <c r="E167" s="42"/>
      <c r="F167" s="42"/>
      <c r="G167" s="42"/>
      <c r="Q167" s="42"/>
      <c r="R167" s="42"/>
      <c r="S167" s="42"/>
      <c r="T167" s="42"/>
      <c r="U167" s="42"/>
      <c r="V167" s="42"/>
      <c r="W167" s="42"/>
      <c r="X167" s="42"/>
      <c r="Y167" s="42"/>
      <c r="Z167" s="42"/>
      <c r="AB167" s="42"/>
      <c r="AC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G167" s="42"/>
      <c r="CI167" s="42"/>
      <c r="CK167" s="42"/>
      <c r="CM167" s="42"/>
    </row>
    <row r="168" spans="2:91" s="49" customFormat="1" x14ac:dyDescent="0.15">
      <c r="B168" s="42"/>
      <c r="C168" s="42"/>
      <c r="D168" s="42"/>
      <c r="E168" s="42"/>
      <c r="F168" s="42"/>
      <c r="G168" s="42"/>
      <c r="Q168" s="42"/>
      <c r="R168" s="42"/>
      <c r="S168" s="42"/>
      <c r="T168" s="42"/>
      <c r="U168" s="42"/>
      <c r="V168" s="42"/>
      <c r="W168" s="42"/>
      <c r="X168" s="42"/>
      <c r="Y168" s="42"/>
      <c r="Z168" s="42"/>
      <c r="AB168" s="42"/>
      <c r="AC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G168" s="42"/>
      <c r="CI168" s="42"/>
      <c r="CK168" s="42"/>
      <c r="CM168" s="42"/>
    </row>
    <row r="169" spans="2:91" s="49" customFormat="1" x14ac:dyDescent="0.15">
      <c r="B169" s="42"/>
      <c r="C169" s="42"/>
      <c r="D169" s="42"/>
      <c r="E169" s="42"/>
      <c r="F169" s="42"/>
      <c r="G169" s="42"/>
      <c r="Q169" s="42"/>
      <c r="R169" s="42"/>
      <c r="S169" s="42"/>
      <c r="T169" s="42"/>
      <c r="U169" s="42"/>
      <c r="V169" s="42"/>
      <c r="W169" s="42"/>
      <c r="X169" s="42"/>
      <c r="Y169" s="42"/>
      <c r="Z169" s="42"/>
      <c r="AB169" s="42"/>
      <c r="AC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G169" s="42"/>
      <c r="CI169" s="42"/>
      <c r="CK169" s="42"/>
      <c r="CM169" s="42"/>
    </row>
    <row r="170" spans="2:91" s="49" customFormat="1" x14ac:dyDescent="0.15">
      <c r="B170" s="42"/>
      <c r="C170" s="42"/>
      <c r="D170" s="42"/>
      <c r="E170" s="42"/>
      <c r="F170" s="42"/>
      <c r="G170" s="42"/>
      <c r="Q170" s="42"/>
      <c r="R170" s="42"/>
      <c r="S170" s="42"/>
      <c r="T170" s="42"/>
      <c r="U170" s="42"/>
      <c r="V170" s="42"/>
      <c r="W170" s="42"/>
      <c r="X170" s="42"/>
      <c r="Y170" s="42"/>
      <c r="Z170" s="42"/>
      <c r="AB170" s="42"/>
      <c r="AC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G170" s="42"/>
      <c r="CI170" s="42"/>
      <c r="CK170" s="42"/>
      <c r="CM170" s="42"/>
    </row>
    <row r="171" spans="2:91" s="49" customFormat="1" x14ac:dyDescent="0.15">
      <c r="B171" s="42"/>
      <c r="C171" s="42"/>
      <c r="D171" s="42"/>
      <c r="E171" s="42"/>
      <c r="F171" s="42"/>
      <c r="G171" s="42"/>
      <c r="Q171" s="42"/>
      <c r="R171" s="42"/>
      <c r="S171" s="42"/>
      <c r="T171" s="42"/>
      <c r="U171" s="42"/>
      <c r="V171" s="42"/>
      <c r="W171" s="42"/>
      <c r="X171" s="42"/>
      <c r="Y171" s="42"/>
      <c r="Z171" s="42"/>
      <c r="AB171" s="42"/>
      <c r="AC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G171" s="42"/>
      <c r="CI171" s="42"/>
      <c r="CK171" s="42"/>
      <c r="CM171" s="42"/>
    </row>
    <row r="172" spans="2:91" s="49" customFormat="1" x14ac:dyDescent="0.15">
      <c r="B172" s="42"/>
      <c r="C172" s="42"/>
      <c r="D172" s="42"/>
      <c r="E172" s="42"/>
      <c r="F172" s="42"/>
      <c r="G172" s="42"/>
      <c r="Q172" s="42"/>
      <c r="R172" s="42"/>
      <c r="S172" s="42"/>
      <c r="T172" s="42"/>
      <c r="U172" s="42"/>
      <c r="V172" s="42"/>
      <c r="W172" s="42"/>
      <c r="X172" s="42"/>
      <c r="Y172" s="42"/>
      <c r="Z172" s="42"/>
      <c r="AB172" s="42"/>
      <c r="AC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G172" s="42"/>
      <c r="CI172" s="42"/>
      <c r="CK172" s="42"/>
      <c r="CM172" s="42"/>
    </row>
    <row r="173" spans="2:91" s="49" customFormat="1" x14ac:dyDescent="0.15">
      <c r="B173" s="42"/>
      <c r="C173" s="42"/>
      <c r="D173" s="42"/>
      <c r="E173" s="42"/>
      <c r="F173" s="42"/>
      <c r="G173" s="42"/>
      <c r="Q173" s="42"/>
      <c r="R173" s="42"/>
      <c r="S173" s="42"/>
      <c r="T173" s="42"/>
      <c r="U173" s="42"/>
      <c r="V173" s="42"/>
      <c r="W173" s="42"/>
      <c r="X173" s="42"/>
      <c r="Y173" s="42"/>
      <c r="Z173" s="42"/>
      <c r="AB173" s="42"/>
      <c r="AC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G173" s="42"/>
      <c r="CI173" s="42"/>
      <c r="CK173" s="42"/>
      <c r="CM173" s="42"/>
    </row>
    <row r="174" spans="2:91" s="49" customFormat="1" x14ac:dyDescent="0.15">
      <c r="B174" s="42"/>
      <c r="C174" s="42"/>
      <c r="D174" s="42"/>
      <c r="E174" s="42"/>
      <c r="F174" s="42"/>
      <c r="G174" s="42"/>
      <c r="Q174" s="42"/>
      <c r="R174" s="42"/>
      <c r="S174" s="42"/>
      <c r="T174" s="42"/>
      <c r="U174" s="42"/>
      <c r="V174" s="42"/>
      <c r="W174" s="42"/>
      <c r="X174" s="42"/>
      <c r="Y174" s="42"/>
      <c r="Z174" s="42"/>
      <c r="AB174" s="42"/>
      <c r="AC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G174" s="42"/>
      <c r="CI174" s="42"/>
      <c r="CK174" s="42"/>
      <c r="CM174" s="42"/>
    </row>
    <row r="175" spans="2:91" s="49" customFormat="1" x14ac:dyDescent="0.15">
      <c r="B175" s="42"/>
      <c r="C175" s="42"/>
      <c r="D175" s="42"/>
      <c r="E175" s="42"/>
      <c r="F175" s="42"/>
      <c r="G175" s="42"/>
      <c r="Q175" s="42"/>
      <c r="R175" s="42"/>
      <c r="S175" s="42"/>
      <c r="T175" s="42"/>
      <c r="U175" s="42"/>
      <c r="V175" s="42"/>
      <c r="W175" s="42"/>
      <c r="X175" s="42"/>
      <c r="Y175" s="42"/>
      <c r="Z175" s="42"/>
      <c r="AB175" s="42"/>
      <c r="AC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G175" s="42"/>
      <c r="CI175" s="42"/>
      <c r="CK175" s="42"/>
      <c r="CM175" s="42"/>
    </row>
    <row r="176" spans="2:91" s="49" customFormat="1" x14ac:dyDescent="0.15">
      <c r="B176" s="42"/>
      <c r="C176" s="42"/>
      <c r="D176" s="42"/>
      <c r="E176" s="42"/>
      <c r="F176" s="42"/>
      <c r="G176" s="42"/>
      <c r="Q176" s="42"/>
      <c r="R176" s="42"/>
      <c r="S176" s="42"/>
      <c r="T176" s="42"/>
      <c r="U176" s="42"/>
      <c r="V176" s="42"/>
      <c r="W176" s="42"/>
      <c r="X176" s="42"/>
      <c r="Y176" s="42"/>
      <c r="Z176" s="42"/>
      <c r="AB176" s="42"/>
      <c r="AC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G176" s="42"/>
      <c r="CI176" s="42"/>
      <c r="CK176" s="42"/>
      <c r="CM176" s="42"/>
    </row>
    <row r="177" spans="17:91" s="49" customFormat="1" x14ac:dyDescent="0.15">
      <c r="Q177" s="42"/>
      <c r="R177" s="42"/>
      <c r="S177" s="42"/>
      <c r="T177" s="42"/>
      <c r="U177" s="42"/>
      <c r="V177" s="42"/>
      <c r="W177" s="42"/>
      <c r="X177" s="42"/>
      <c r="Y177" s="42"/>
      <c r="Z177" s="42"/>
      <c r="AB177" s="42"/>
      <c r="AC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G177" s="42"/>
      <c r="CI177" s="42"/>
      <c r="CK177" s="42"/>
      <c r="CM177" s="42"/>
    </row>
    <row r="178" spans="17:91" s="49" customFormat="1" x14ac:dyDescent="0.15">
      <c r="Q178" s="42"/>
      <c r="R178" s="42"/>
      <c r="S178" s="42"/>
      <c r="T178" s="42"/>
      <c r="U178" s="42"/>
      <c r="V178" s="42"/>
      <c r="W178" s="42"/>
      <c r="X178" s="42"/>
      <c r="Y178" s="42"/>
      <c r="Z178" s="42"/>
      <c r="AB178" s="42"/>
      <c r="AC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G178" s="42"/>
      <c r="CI178" s="42"/>
      <c r="CK178" s="42"/>
      <c r="CM178" s="42"/>
    </row>
    <row r="179" spans="17:91" s="49" customFormat="1" x14ac:dyDescent="0.15">
      <c r="Q179" s="42"/>
      <c r="R179" s="42"/>
      <c r="S179" s="42"/>
      <c r="T179" s="42"/>
      <c r="U179" s="42"/>
      <c r="V179" s="42"/>
      <c r="W179" s="42"/>
      <c r="X179" s="42"/>
      <c r="Y179" s="42"/>
      <c r="Z179" s="42"/>
      <c r="AB179" s="42"/>
      <c r="AC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G179" s="42"/>
      <c r="CI179" s="42"/>
      <c r="CK179" s="42"/>
      <c r="CM179" s="42"/>
    </row>
  </sheetData>
  <protectedRanges>
    <protectedRange sqref="AR116:AT143 BV3:CE30 BL40:BV61 BR81:BR110 Y3:AH30" name="Expected"/>
    <protectedRange sqref="H3:K30" name="Year4Range"/>
    <protectedRange sqref="L3:R30 X3:X30" name="Year5Range"/>
  </protectedRanges>
  <mergeCells count="44">
    <mergeCell ref="C116:D119"/>
    <mergeCell ref="B34:F34"/>
    <mergeCell ref="B36:C37"/>
    <mergeCell ref="C113:D113"/>
    <mergeCell ref="E113:G113"/>
    <mergeCell ref="B38:K38"/>
    <mergeCell ref="B39:D39"/>
    <mergeCell ref="E39:H39"/>
    <mergeCell ref="I39:K39"/>
    <mergeCell ref="B40:D40"/>
    <mergeCell ref="E40:H40"/>
    <mergeCell ref="I40:K40"/>
    <mergeCell ref="C12:D14"/>
    <mergeCell ref="C15:D17"/>
    <mergeCell ref="C18:D2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B142:G142"/>
    <mergeCell ref="B143:G143"/>
    <mergeCell ref="B144:G144"/>
    <mergeCell ref="C2:D2"/>
    <mergeCell ref="E2:G2"/>
    <mergeCell ref="B31:G31"/>
    <mergeCell ref="B32:G32"/>
    <mergeCell ref="B33:G33"/>
    <mergeCell ref="B24:B30"/>
    <mergeCell ref="C24:D26"/>
    <mergeCell ref="C27:D30"/>
    <mergeCell ref="B3:B8"/>
    <mergeCell ref="C3:D4"/>
    <mergeCell ref="C5:D8"/>
    <mergeCell ref="B9:B23"/>
    <mergeCell ref="C9:D11"/>
  </mergeCells>
  <phoneticPr fontId="7"/>
  <conditionalFormatting sqref="D46:D48 F46:F48 H46:H48 J46:J48">
    <cfRule type="containsErrors" dxfId="139" priority="36">
      <formula>ISERROR(D46)</formula>
    </cfRule>
  </conditionalFormatting>
  <conditionalFormatting sqref="H114:H145">
    <cfRule type="containsText" dxfId="138" priority="5" operator="containsText" text="80">
      <formula>NOT(ISERROR(SEARCH("80",H114)))</formula>
    </cfRule>
    <cfRule type="containsText" dxfId="137" priority="6" operator="containsText" text="60-79">
      <formula>NOT(ISERROR(SEARCH("60-79",H114)))</formula>
    </cfRule>
    <cfRule type="containsText" dxfId="136" priority="7" operator="containsText" text="&lt;60">
      <formula>NOT(ISERROR(SEARCH("&lt;60",H114)))</formula>
    </cfRule>
  </conditionalFormatting>
  <conditionalFormatting sqref="H114:I141">
    <cfRule type="containsText" dxfId="135" priority="4" operator="containsText" text="error">
      <formula>NOT(ISERROR(SEARCH("error",H114)))</formula>
    </cfRule>
  </conditionalFormatting>
  <conditionalFormatting sqref="H3:K24 AK3:AT30 AV3:AV30 BJ3:BT30 BV3:CE30 L4:L24 H25:L30">
    <cfRule type="containsText" dxfId="134" priority="33" operator="containsText" text="*80">
      <formula>NOT(ISERROR(SEARCH("*80",H3)))</formula>
    </cfRule>
    <cfRule type="containsText" dxfId="133" priority="34" operator="containsText" text="60-79">
      <formula>NOT(ISERROR(SEARCH("60-79",H3)))</formula>
    </cfRule>
    <cfRule type="containsText" dxfId="132" priority="35" operator="containsText" text="&lt;60">
      <formula>NOT(ISERROR(SEARCH("&lt;60",H3)))</formula>
    </cfRule>
  </conditionalFormatting>
  <conditionalFormatting sqref="I114:K141">
    <cfRule type="containsText" dxfId="131" priority="9" operator="containsText" text="80">
      <formula>NOT(ISERROR(SEARCH("80",I114)))</formula>
    </cfRule>
    <cfRule type="containsText" dxfId="130" priority="10" operator="containsText" text="60-79">
      <formula>NOT(ISERROR(SEARCH("60-79",I114)))</formula>
    </cfRule>
    <cfRule type="containsText" dxfId="129" priority="11" operator="containsText" text="&lt;60">
      <formula>NOT(ISERROR(SEARCH("&lt;60",I114)))</formula>
    </cfRule>
  </conditionalFormatting>
  <conditionalFormatting sqref="L3:Q3 R3:R30">
    <cfRule type="containsText" dxfId="128" priority="15" operator="containsText" text="*80">
      <formula>NOT(ISERROR(SEARCH("*80",L3)))</formula>
    </cfRule>
    <cfRule type="containsText" dxfId="127" priority="16" operator="containsText" text="60-79">
      <formula>NOT(ISERROR(SEARCH("60-79",L3)))</formula>
    </cfRule>
    <cfRule type="containsText" dxfId="126" priority="17" operator="containsText" text="&lt;60">
      <formula>NOT(ISERROR(SEARCH("&lt;60",L3)))</formula>
    </cfRule>
  </conditionalFormatting>
  <conditionalFormatting sqref="M4:Q30">
    <cfRule type="containsText" dxfId="125" priority="18" operator="containsText" text="*80">
      <formula>NOT(ISERROR(SEARCH("*80",M4)))</formula>
    </cfRule>
    <cfRule type="containsText" dxfId="124" priority="19" operator="containsText" text="60-79">
      <formula>NOT(ISERROR(SEARCH("60-79",M4)))</formula>
    </cfRule>
    <cfRule type="containsText" dxfId="123" priority="20" operator="containsText" text="&lt;60">
      <formula>NOT(ISERROR(SEARCH("&lt;60",M4)))</formula>
    </cfRule>
  </conditionalFormatting>
  <conditionalFormatting sqref="Y3:AH30">
    <cfRule type="containsText" dxfId="122" priority="1" operator="containsText" text="*80">
      <formula>NOT(ISERROR(SEARCH("*80",Y3)))</formula>
    </cfRule>
    <cfRule type="containsText" dxfId="121" priority="2" operator="containsText" text="60-79">
      <formula>NOT(ISERROR(SEARCH("60-79",Y3)))</formula>
    </cfRule>
    <cfRule type="containsText" dxfId="120"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C261CB3F-8D0D-4743-AB7B-CC449AB9B919}"/>
    <dataValidation type="list" allowBlank="1" showInputMessage="1" showErrorMessage="1" errorTitle="Error in entry" error="Please use list items only." sqref="Y3:AH30 H3:R30" xr:uid="{A3F18FE8-F8E0-4EB0-A8FA-4464AFE2F91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F4B1-B4C8-499E-B171-2CB1777ACFB1}">
  <sheetPr>
    <pageSetUpPr fitToPage="1"/>
  </sheetPr>
  <dimension ref="A1:XFC179"/>
  <sheetViews>
    <sheetView showGridLines="0" topLeftCell="A138" zoomScaleNormal="100" zoomScaleSheetLayoutView="80" zoomScalePageLayoutView="25" workbookViewId="0">
      <selection activeCell="E135" sqref="E135"/>
    </sheetView>
  </sheetViews>
  <sheetFormatPr defaultColWidth="0" defaultRowHeight="12" x14ac:dyDescent="0.15"/>
  <cols>
    <col min="1" max="1" width="1.21875" style="42" customWidth="1"/>
    <col min="2" max="7" width="10.77734375" style="42" customWidth="1"/>
    <col min="8"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4" width="10.7773437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hidden="1" customWidth="1"/>
    <col min="86" max="86" width="11.21875" style="49" hidden="1" customWidth="1"/>
    <col min="87" max="87" width="8.77734375" style="42" hidden="1" customWidth="1"/>
    <col min="88" max="88" width="8.77734375" style="49" hidden="1" customWidth="1"/>
    <col min="89" max="89" width="8.77734375" style="42" hidden="1" customWidth="1"/>
    <col min="90" max="90" width="8.77734375" style="49" hidden="1" customWidth="1"/>
    <col min="91" max="91" width="8.77734375" style="42" hidden="1" customWidth="1"/>
    <col min="92" max="92" width="8.77734375" style="49" hidden="1" customWidth="1"/>
    <col min="93" max="16383" width="8.77734375" style="42" hidden="1"/>
    <col min="16384" max="16384" width="21" style="42" hidden="1" customWidth="1"/>
  </cols>
  <sheetData>
    <row r="1" spans="2:92" ht="7.2" customHeight="1" thickBot="1" x14ac:dyDescent="0.2">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44"/>
      <c r="CJ1" s="44"/>
      <c r="CL1" s="44"/>
      <c r="CN1" s="44"/>
    </row>
    <row r="2" spans="2:92" ht="41.55" customHeight="1" thickBot="1" x14ac:dyDescent="0.2">
      <c r="B2" s="53" t="s">
        <v>32</v>
      </c>
      <c r="C2" s="269" t="s">
        <v>33</v>
      </c>
      <c r="D2" s="270"/>
      <c r="E2" s="269" t="s">
        <v>34</v>
      </c>
      <c r="F2" s="271"/>
      <c r="G2" s="270"/>
      <c r="H2" s="54" t="s">
        <v>267</v>
      </c>
      <c r="I2" s="55" t="s">
        <v>35</v>
      </c>
      <c r="J2" s="56" t="s">
        <v>36</v>
      </c>
      <c r="K2" s="57" t="s">
        <v>37</v>
      </c>
      <c r="L2" s="58" t="s">
        <v>38</v>
      </c>
      <c r="M2" s="59" t="s">
        <v>39</v>
      </c>
      <c r="N2" s="59" t="s">
        <v>40</v>
      </c>
      <c r="O2" s="59" t="s">
        <v>41</v>
      </c>
      <c r="P2" s="59" t="s">
        <v>42</v>
      </c>
      <c r="Q2" s="59" t="s">
        <v>43</v>
      </c>
      <c r="R2" s="60" t="s">
        <v>44</v>
      </c>
      <c r="Y2" s="61" t="s">
        <v>45</v>
      </c>
      <c r="Z2" s="62" t="s">
        <v>46</v>
      </c>
      <c r="AA2" s="63" t="s">
        <v>47</v>
      </c>
      <c r="AB2" s="64" t="s">
        <v>48</v>
      </c>
      <c r="AC2" s="65" t="s">
        <v>49</v>
      </c>
      <c r="AD2" s="66" t="s">
        <v>50</v>
      </c>
      <c r="AE2" s="66" t="s">
        <v>51</v>
      </c>
      <c r="AF2" s="66" t="s">
        <v>52</v>
      </c>
      <c r="AG2" s="66" t="s">
        <v>53</v>
      </c>
      <c r="AH2" s="66" t="s">
        <v>54</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2">
      <c r="B3" s="275">
        <v>1</v>
      </c>
      <c r="C3" s="280" t="s">
        <v>95</v>
      </c>
      <c r="D3" s="281"/>
      <c r="E3" s="71" t="s">
        <v>96</v>
      </c>
      <c r="F3" s="72"/>
      <c r="G3" s="73"/>
      <c r="H3" s="74" t="s">
        <v>97</v>
      </c>
      <c r="I3" s="75" t="s">
        <v>97</v>
      </c>
      <c r="J3" s="75" t="s">
        <v>97</v>
      </c>
      <c r="K3" s="75" t="s">
        <v>97</v>
      </c>
      <c r="L3" s="76" t="s">
        <v>97</v>
      </c>
      <c r="M3" s="76" t="s">
        <v>97</v>
      </c>
      <c r="N3" s="76" t="s">
        <v>97</v>
      </c>
      <c r="O3" s="76" t="s">
        <v>97</v>
      </c>
      <c r="P3" s="76" t="s">
        <v>97</v>
      </c>
      <c r="Q3" s="76" t="s">
        <v>97</v>
      </c>
      <c r="R3" s="77" t="s">
        <v>97</v>
      </c>
      <c r="Y3" s="75" t="s">
        <v>97</v>
      </c>
      <c r="Z3" s="75" t="s">
        <v>97</v>
      </c>
      <c r="AA3" s="75" t="s">
        <v>97</v>
      </c>
      <c r="AB3" s="75" t="s">
        <v>97</v>
      </c>
      <c r="AC3" s="74" t="s">
        <v>97</v>
      </c>
      <c r="AD3" s="78" t="s">
        <v>97</v>
      </c>
      <c r="AE3" s="78" t="s">
        <v>97</v>
      </c>
      <c r="AF3" s="78" t="s">
        <v>97</v>
      </c>
      <c r="AG3" s="78" t="s">
        <v>97</v>
      </c>
      <c r="AH3" s="78" t="s">
        <v>97</v>
      </c>
      <c r="AK3" s="79" t="str">
        <f t="shared" ref="AK3:AT28" si="0">IFERROR(IF(I3="---","",IF(Y3="---","No Target Set",IF(BV3=BK3,"On Target",IF(BV3&gt;BK3,"Behind",IF(BV3&lt;BK3,"Ahead"))))),"")</f>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V3" s="80"/>
      <c r="AW3" s="81" t="s">
        <v>98</v>
      </c>
      <c r="AX3" s="82" t="str">
        <f t="shared" ref="AX3:AX30" si="1">_xlfn.IFNA(LOOKUP(2,1/(H3:R3&lt;&gt;"---"),H3:R3),"---")</f>
        <v>---</v>
      </c>
      <c r="AY3" s="83" t="e">
        <f>VALUE(IF(AX3="---","",VLOOKUP(AX3,List167810[],2,FALSE)))</f>
        <v>#VALUE!</v>
      </c>
      <c r="AZ3" s="42" t="str">
        <f t="shared" ref="AZ3:AZ30" si="2">_xlfn.IFNA(LOOKUP(2,1/(H3:Q3&lt;&gt;"---"),X3:AF3),"---")</f>
        <v>---</v>
      </c>
      <c r="BA3" s="42" t="e">
        <f>VALUE(IF(AZ3="---","",VLOOKUP(AZ3,List167810[],2,FALSE)))</f>
        <v>#VALUE!</v>
      </c>
      <c r="BB3" s="42" t="str">
        <f t="shared" ref="BB3:BB30" si="3">_xlfn.IFNA(LOOKUP(2,1/(AK3:AT3&lt;&gt;""),AK3:AT3),"---")</f>
        <v>---</v>
      </c>
      <c r="BC3" s="42" t="str">
        <f t="shared" ref="BC3:BC30" si="4">_xlfn.IFNA(LOOKUP(2,1/(H3:R3&lt;&gt;"---"),H$2:R$2),"---")</f>
        <v>---</v>
      </c>
      <c r="BE3" s="84" t="s">
        <v>97</v>
      </c>
      <c r="BI3" s="81" t="s">
        <v>98</v>
      </c>
      <c r="BJ3" s="85" t="str">
        <f>IF(H3="---","",VLOOKUP(H3,List167810[],2,FALSE))</f>
        <v/>
      </c>
      <c r="BK3" s="85" t="str">
        <f>IF(I3="---","",VLOOKUP(I3,List167810[],2,FALSE))</f>
        <v/>
      </c>
      <c r="BL3" s="85" t="str">
        <f>IF(J3="---","",VLOOKUP(J3,List167810[],2,FALSE))</f>
        <v/>
      </c>
      <c r="BM3" s="85" t="str">
        <f>IF(K3="---","",VLOOKUP(K3,List167810[],2,FALSE))</f>
        <v/>
      </c>
      <c r="BN3" s="85" t="str">
        <f>IF(L3="---","",VLOOKUP(L3,List167810[],2,FALSE))</f>
        <v/>
      </c>
      <c r="BO3" s="85" t="str">
        <f>IF(M3="---","",VLOOKUP(M3,List167810[],2,FALSE))</f>
        <v/>
      </c>
      <c r="BP3" s="85" t="str">
        <f>IF(N3="---","",VLOOKUP(N3,List167810[],2,FALSE))</f>
        <v/>
      </c>
      <c r="BQ3" s="85" t="str">
        <f>IF(O3="---","",VLOOKUP(O3,List167810[],2,FALSE))</f>
        <v/>
      </c>
      <c r="BR3" s="85" t="str">
        <f>IF(P3="---","",VLOOKUP(P3,List167810[],2,FALSE))</f>
        <v/>
      </c>
      <c r="BS3" s="85" t="str">
        <f>IF(Q3="---","",VLOOKUP(Q3,List167810[],2,FALSE))</f>
        <v/>
      </c>
      <c r="BT3" s="85" t="str">
        <f>IF(R3="---","",VLOOKUP(R3,List167810[],2,FALSE))</f>
        <v/>
      </c>
      <c r="BU3" s="81" t="s">
        <v>98</v>
      </c>
      <c r="BV3" s="85" t="str">
        <f>IF(Y3="---","",VLOOKUP(Y3,List167810[],2,FALSE))</f>
        <v/>
      </c>
      <c r="BW3" s="85" t="str">
        <f>IF(Z3="---","",VLOOKUP(Z3,List167810[],2,FALSE))</f>
        <v/>
      </c>
      <c r="BX3" s="85" t="str">
        <f>IF(AA3="---","",VLOOKUP(AA3,List167810[],2,FALSE))</f>
        <v/>
      </c>
      <c r="BY3" s="85" t="str">
        <f>IF(AB3="---","",VLOOKUP(AB3,List167810[],2,FALSE))</f>
        <v/>
      </c>
      <c r="BZ3" s="85" t="str">
        <f>IF(AC3="---","",VLOOKUP(AC3,List167810[],2,FALSE))</f>
        <v/>
      </c>
      <c r="CA3" s="85" t="str">
        <f>IF(AD3="---","",VLOOKUP(AD3,List167810[],2,FALSE))</f>
        <v/>
      </c>
      <c r="CB3" s="85" t="str">
        <f>IF(AE3="---","",VLOOKUP(AE3,List167810[],2,FALSE))</f>
        <v/>
      </c>
      <c r="CC3" s="85" t="str">
        <f>IF(AF3="---","",VLOOKUP(AF3,List167810[],2,FALSE))</f>
        <v/>
      </c>
      <c r="CD3" s="85" t="str">
        <f>IF(AG3="---","",VLOOKUP(AG3,List167810[],2,FALSE))</f>
        <v/>
      </c>
      <c r="CE3" s="85" t="str">
        <f>IF(AH3="---","",VLOOKUP(AH3,List167810[],2,FALSE))</f>
        <v/>
      </c>
    </row>
    <row r="4" spans="2:92" ht="13.5" customHeight="1" thickBot="1" x14ac:dyDescent="0.2">
      <c r="B4" s="276"/>
      <c r="C4" s="280"/>
      <c r="D4" s="281"/>
      <c r="E4" s="71" t="s">
        <v>99</v>
      </c>
      <c r="F4" s="72"/>
      <c r="G4" s="73"/>
      <c r="H4" s="75" t="s">
        <v>97</v>
      </c>
      <c r="I4" s="75" t="s">
        <v>97</v>
      </c>
      <c r="J4" s="75" t="s">
        <v>97</v>
      </c>
      <c r="K4" s="75" t="s">
        <v>97</v>
      </c>
      <c r="L4" s="75" t="s">
        <v>97</v>
      </c>
      <c r="M4" s="75" t="s">
        <v>97</v>
      </c>
      <c r="N4" s="75" t="s">
        <v>97</v>
      </c>
      <c r="O4" s="75" t="s">
        <v>97</v>
      </c>
      <c r="P4" s="75" t="s">
        <v>97</v>
      </c>
      <c r="Q4" s="75" t="s">
        <v>97</v>
      </c>
      <c r="R4" s="86" t="s">
        <v>97</v>
      </c>
      <c r="Y4" s="75" t="s">
        <v>97</v>
      </c>
      <c r="Z4" s="75" t="s">
        <v>97</v>
      </c>
      <c r="AA4" s="75" t="s">
        <v>97</v>
      </c>
      <c r="AB4" s="75" t="s">
        <v>97</v>
      </c>
      <c r="AC4" s="86" t="s">
        <v>97</v>
      </c>
      <c r="AD4" s="78" t="s">
        <v>97</v>
      </c>
      <c r="AE4" s="78" t="s">
        <v>97</v>
      </c>
      <c r="AF4" s="78" t="s">
        <v>97</v>
      </c>
      <c r="AG4" s="78" t="s">
        <v>97</v>
      </c>
      <c r="AH4" s="78" t="s">
        <v>97</v>
      </c>
      <c r="AK4" s="79" t="str">
        <f t="shared" si="0"/>
        <v/>
      </c>
      <c r="AL4" s="79" t="str">
        <f t="shared" si="0"/>
        <v/>
      </c>
      <c r="AM4" s="79" t="str">
        <f t="shared" si="0"/>
        <v/>
      </c>
      <c r="AN4" s="79" t="str">
        <f t="shared" si="0"/>
        <v/>
      </c>
      <c r="AO4" s="79" t="str">
        <f t="shared" si="0"/>
        <v/>
      </c>
      <c r="AP4" s="79" t="str">
        <f t="shared" si="0"/>
        <v/>
      </c>
      <c r="AQ4" s="79" t="str">
        <f t="shared" si="0"/>
        <v/>
      </c>
      <c r="AR4" s="79" t="str">
        <f t="shared" si="0"/>
        <v/>
      </c>
      <c r="AS4" s="79" t="str">
        <f t="shared" si="0"/>
        <v/>
      </c>
      <c r="AT4" s="79" t="str">
        <f t="shared" si="0"/>
        <v/>
      </c>
      <c r="AV4" s="80"/>
      <c r="AW4" s="81" t="s">
        <v>100</v>
      </c>
      <c r="AX4" s="82" t="str">
        <f t="shared" si="1"/>
        <v>---</v>
      </c>
      <c r="AY4" s="83" t="e">
        <f>VALUE(IF(AX4="---","",VLOOKUP(AX4,List167810[],2,FALSE)))</f>
        <v>#VALUE!</v>
      </c>
      <c r="AZ4" s="42" t="str">
        <f t="shared" si="2"/>
        <v>---</v>
      </c>
      <c r="BA4" s="42" t="e">
        <f>VALUE(IF(AZ4="---","",VLOOKUP(AZ4,List167810[],2,FALSE)))</f>
        <v>#VALUE!</v>
      </c>
      <c r="BB4" s="42" t="str">
        <f t="shared" si="3"/>
        <v>---</v>
      </c>
      <c r="BC4" s="42" t="str">
        <f t="shared" si="4"/>
        <v>---</v>
      </c>
      <c r="BE4" s="87" t="s">
        <v>101</v>
      </c>
      <c r="BF4" s="42">
        <v>1</v>
      </c>
      <c r="BI4" s="81" t="s">
        <v>100</v>
      </c>
      <c r="BJ4" s="85" t="str">
        <f>IF(H4="---","",VLOOKUP(H4,List167810[],2,FALSE))</f>
        <v/>
      </c>
      <c r="BK4" s="85" t="str">
        <f>IF(I4="---","",VLOOKUP(I4,List167810[],2,FALSE))</f>
        <v/>
      </c>
      <c r="BL4" s="85" t="str">
        <f>IF(J4="---","",VLOOKUP(J4,List167810[],2,FALSE))</f>
        <v/>
      </c>
      <c r="BM4" s="85" t="str">
        <f>IF(K4="---","",VLOOKUP(K4,List167810[],2,FALSE))</f>
        <v/>
      </c>
      <c r="BN4" s="85" t="str">
        <f>IF(L4="---","",VLOOKUP(L4,List167810[],2,FALSE))</f>
        <v/>
      </c>
      <c r="BO4" s="85" t="str">
        <f>IF(M4="---","",VLOOKUP(M4,List167810[],2,FALSE))</f>
        <v/>
      </c>
      <c r="BP4" s="85" t="str">
        <f>IF(N4="---","",VLOOKUP(N4,List167810[],2,FALSE))</f>
        <v/>
      </c>
      <c r="BQ4" s="85" t="str">
        <f>IF(O4="---","",VLOOKUP(O4,List167810[],2,FALSE))</f>
        <v/>
      </c>
      <c r="BR4" s="85" t="str">
        <f>IF(P4="---","",VLOOKUP(P4,List167810[],2,FALSE))</f>
        <v/>
      </c>
      <c r="BS4" s="85" t="str">
        <f>IF(Q4="---","",VLOOKUP(Q4,List167810[],2,FALSE))</f>
        <v/>
      </c>
      <c r="BT4" s="85" t="str">
        <f>IF(R4="---","",VLOOKUP(R4,List167810[],2,FALSE))</f>
        <v/>
      </c>
      <c r="BU4" s="81" t="s">
        <v>100</v>
      </c>
      <c r="BV4" s="85" t="str">
        <f>IF(Y4="---","",VLOOKUP(Y4,List167810[],2,FALSE))</f>
        <v/>
      </c>
      <c r="BW4" s="85" t="str">
        <f>IF(Z4="---","",VLOOKUP(Z4,List167810[],2,FALSE))</f>
        <v/>
      </c>
      <c r="BX4" s="85" t="str">
        <f>IF(AA4="---","",VLOOKUP(AA4,List167810[],2,FALSE))</f>
        <v/>
      </c>
      <c r="BY4" s="85" t="str">
        <f>IF(AB4="---","",VLOOKUP(AB4,List167810[],2,FALSE))</f>
        <v/>
      </c>
      <c r="BZ4" s="85" t="str">
        <f>IF(AC4="---","",VLOOKUP(AC4,List167810[],2,FALSE))</f>
        <v/>
      </c>
      <c r="CA4" s="85" t="str">
        <f>IF(AD4="---","",VLOOKUP(AD4,List167810[],2,FALSE))</f>
        <v/>
      </c>
      <c r="CB4" s="85" t="str">
        <f>IF(AE4="---","",VLOOKUP(AE4,List167810[],2,FALSE))</f>
        <v/>
      </c>
      <c r="CC4" s="85" t="str">
        <f>IF(AF4="---","",VLOOKUP(AF4,List167810[],2,FALSE))</f>
        <v/>
      </c>
      <c r="CD4" s="85" t="str">
        <f>IF(AG4="---","",VLOOKUP(AG4,List167810[],2,FALSE))</f>
        <v/>
      </c>
      <c r="CE4" s="85" t="str">
        <f>IF(AH4="---","",VLOOKUP(AH4,List167810[],2,FALSE))</f>
        <v/>
      </c>
    </row>
    <row r="5" spans="2:92" ht="13.5" customHeight="1" thickBot="1" x14ac:dyDescent="0.2">
      <c r="B5" s="276"/>
      <c r="C5" s="280" t="s">
        <v>102</v>
      </c>
      <c r="D5" s="281"/>
      <c r="E5" s="71" t="s">
        <v>103</v>
      </c>
      <c r="F5" s="72"/>
      <c r="G5" s="73"/>
      <c r="H5" s="75" t="s">
        <v>97</v>
      </c>
      <c r="I5" s="75" t="s">
        <v>97</v>
      </c>
      <c r="J5" s="75" t="s">
        <v>97</v>
      </c>
      <c r="K5" s="75" t="s">
        <v>97</v>
      </c>
      <c r="L5" s="75" t="s">
        <v>97</v>
      </c>
      <c r="M5" s="75" t="s">
        <v>97</v>
      </c>
      <c r="N5" s="75" t="s">
        <v>97</v>
      </c>
      <c r="O5" s="75" t="s">
        <v>97</v>
      </c>
      <c r="P5" s="75" t="s">
        <v>97</v>
      </c>
      <c r="Q5" s="75" t="s">
        <v>97</v>
      </c>
      <c r="R5" s="86" t="s">
        <v>97</v>
      </c>
      <c r="Y5" s="75" t="s">
        <v>97</v>
      </c>
      <c r="Z5" s="75" t="s">
        <v>97</v>
      </c>
      <c r="AA5" s="75" t="s">
        <v>97</v>
      </c>
      <c r="AB5" s="75" t="s">
        <v>97</v>
      </c>
      <c r="AC5" s="86" t="s">
        <v>97</v>
      </c>
      <c r="AD5" s="78" t="s">
        <v>97</v>
      </c>
      <c r="AE5" s="78" t="s">
        <v>97</v>
      </c>
      <c r="AF5" s="78" t="s">
        <v>97</v>
      </c>
      <c r="AG5" s="78" t="s">
        <v>97</v>
      </c>
      <c r="AH5" s="78" t="s">
        <v>97</v>
      </c>
      <c r="AK5" s="79" t="str">
        <f t="shared" si="0"/>
        <v/>
      </c>
      <c r="AL5" s="79" t="str">
        <f t="shared" si="0"/>
        <v/>
      </c>
      <c r="AM5" s="79" t="str">
        <f t="shared" si="0"/>
        <v/>
      </c>
      <c r="AN5" s="79" t="str">
        <f t="shared" si="0"/>
        <v/>
      </c>
      <c r="AO5" s="79" t="str">
        <f t="shared" si="0"/>
        <v/>
      </c>
      <c r="AP5" s="79" t="str">
        <f t="shared" si="0"/>
        <v/>
      </c>
      <c r="AQ5" s="79" t="str">
        <f t="shared" si="0"/>
        <v/>
      </c>
      <c r="AR5" s="79" t="str">
        <f t="shared" si="0"/>
        <v/>
      </c>
      <c r="AS5" s="79" t="str">
        <f t="shared" si="0"/>
        <v/>
      </c>
      <c r="AT5" s="79" t="str">
        <f t="shared" si="0"/>
        <v/>
      </c>
      <c r="AV5" s="80"/>
      <c r="AW5" s="81" t="s">
        <v>104</v>
      </c>
      <c r="AX5" s="82" t="str">
        <f t="shared" si="1"/>
        <v>---</v>
      </c>
      <c r="AY5" s="83" t="e">
        <f>VALUE(IF(AX5="---","",VLOOKUP(AX5,List167810[],2,FALSE)))</f>
        <v>#VALUE!</v>
      </c>
      <c r="AZ5" s="42" t="str">
        <f t="shared" si="2"/>
        <v>---</v>
      </c>
      <c r="BA5" s="42" t="e">
        <f>VALUE(IF(AZ5="---","",VLOOKUP(AZ5,List167810[],2,FALSE)))</f>
        <v>#VALUE!</v>
      </c>
      <c r="BB5" s="42" t="str">
        <f t="shared" si="3"/>
        <v>---</v>
      </c>
      <c r="BC5" s="42" t="str">
        <f t="shared" si="4"/>
        <v>---</v>
      </c>
      <c r="BE5" s="88" t="s">
        <v>105</v>
      </c>
      <c r="BF5" s="42">
        <v>0.5</v>
      </c>
      <c r="BI5" s="81" t="s">
        <v>104</v>
      </c>
      <c r="BJ5" s="85" t="str">
        <f>IF(H5="---","",VLOOKUP(H5,List167810[],2,FALSE))</f>
        <v/>
      </c>
      <c r="BK5" s="85" t="str">
        <f>IF(I5="---","",VLOOKUP(I5,List167810[],2,FALSE))</f>
        <v/>
      </c>
      <c r="BL5" s="85" t="str">
        <f>IF(J5="---","",VLOOKUP(J5,List167810[],2,FALSE))</f>
        <v/>
      </c>
      <c r="BM5" s="85" t="str">
        <f>IF(K5="---","",VLOOKUP(K5,List167810[],2,FALSE))</f>
        <v/>
      </c>
      <c r="BN5" s="85" t="str">
        <f>IF(L5="---","",VLOOKUP(L5,List167810[],2,FALSE))</f>
        <v/>
      </c>
      <c r="BO5" s="85" t="str">
        <f>IF(M5="---","",VLOOKUP(M5,List167810[],2,FALSE))</f>
        <v/>
      </c>
      <c r="BP5" s="85" t="str">
        <f>IF(N5="---","",VLOOKUP(N5,List167810[],2,FALSE))</f>
        <v/>
      </c>
      <c r="BQ5" s="85" t="str">
        <f>IF(O5="---","",VLOOKUP(O5,List167810[],2,FALSE))</f>
        <v/>
      </c>
      <c r="BR5" s="85" t="str">
        <f>IF(P5="---","",VLOOKUP(P5,List167810[],2,FALSE))</f>
        <v/>
      </c>
      <c r="BS5" s="85" t="str">
        <f>IF(Q5="---","",VLOOKUP(Q5,List167810[],2,FALSE))</f>
        <v/>
      </c>
      <c r="BT5" s="85" t="str">
        <f>IF(R5="---","",VLOOKUP(R5,List167810[],2,FALSE))</f>
        <v/>
      </c>
      <c r="BU5" s="81" t="s">
        <v>104</v>
      </c>
      <c r="BV5" s="85" t="str">
        <f>IF(Y5="---","",VLOOKUP(Y5,List167810[],2,FALSE))</f>
        <v/>
      </c>
      <c r="BW5" s="85" t="str">
        <f>IF(Z5="---","",VLOOKUP(Z5,List167810[],2,FALSE))</f>
        <v/>
      </c>
      <c r="BX5" s="85" t="str">
        <f>IF(AA5="---","",VLOOKUP(AA5,List167810[],2,FALSE))</f>
        <v/>
      </c>
      <c r="BY5" s="85" t="str">
        <f>IF(AB5="---","",VLOOKUP(AB5,List167810[],2,FALSE))</f>
        <v/>
      </c>
      <c r="BZ5" s="85" t="str">
        <f>IF(AC5="---","",VLOOKUP(AC5,List167810[],2,FALSE))</f>
        <v/>
      </c>
      <c r="CA5" s="85" t="str">
        <f>IF(AD5="---","",VLOOKUP(AD5,List167810[],2,FALSE))</f>
        <v/>
      </c>
      <c r="CB5" s="85" t="str">
        <f>IF(AE5="---","",VLOOKUP(AE5,List167810[],2,FALSE))</f>
        <v/>
      </c>
      <c r="CC5" s="85" t="str">
        <f>IF(AF5="---","",VLOOKUP(AF5,List167810[],2,FALSE))</f>
        <v/>
      </c>
      <c r="CD5" s="85" t="str">
        <f>IF(AG5="---","",VLOOKUP(AG5,List167810[],2,FALSE))</f>
        <v/>
      </c>
      <c r="CE5" s="85" t="str">
        <f>IF(AH5="---","",VLOOKUP(AH5,List167810[],2,FALSE))</f>
        <v/>
      </c>
    </row>
    <row r="6" spans="2:92" ht="13.5" customHeight="1" thickBot="1" x14ac:dyDescent="0.2">
      <c r="B6" s="276"/>
      <c r="C6" s="280"/>
      <c r="D6" s="281"/>
      <c r="E6" s="71" t="s">
        <v>268</v>
      </c>
      <c r="F6" s="72"/>
      <c r="G6" s="73"/>
      <c r="H6" s="75" t="s">
        <v>97</v>
      </c>
      <c r="I6" s="75" t="s">
        <v>97</v>
      </c>
      <c r="J6" s="75" t="s">
        <v>97</v>
      </c>
      <c r="K6" s="75" t="s">
        <v>97</v>
      </c>
      <c r="L6" s="75" t="s">
        <v>97</v>
      </c>
      <c r="M6" s="75" t="s">
        <v>97</v>
      </c>
      <c r="N6" s="75" t="s">
        <v>97</v>
      </c>
      <c r="O6" s="75" t="s">
        <v>97</v>
      </c>
      <c r="P6" s="75" t="s">
        <v>97</v>
      </c>
      <c r="Q6" s="75" t="s">
        <v>97</v>
      </c>
      <c r="R6" s="86" t="s">
        <v>97</v>
      </c>
      <c r="Y6" s="75" t="s">
        <v>97</v>
      </c>
      <c r="Z6" s="75" t="s">
        <v>97</v>
      </c>
      <c r="AA6" s="75" t="s">
        <v>97</v>
      </c>
      <c r="AB6" s="75" t="s">
        <v>97</v>
      </c>
      <c r="AC6" s="86" t="s">
        <v>97</v>
      </c>
      <c r="AD6" s="78" t="s">
        <v>97</v>
      </c>
      <c r="AE6" s="78" t="s">
        <v>97</v>
      </c>
      <c r="AF6" s="78" t="s">
        <v>97</v>
      </c>
      <c r="AG6" s="78" t="s">
        <v>97</v>
      </c>
      <c r="AH6" s="78" t="s">
        <v>97</v>
      </c>
      <c r="AK6" s="79" t="str">
        <f t="shared" si="0"/>
        <v/>
      </c>
      <c r="AL6" s="79" t="str">
        <f t="shared" si="0"/>
        <v/>
      </c>
      <c r="AM6" s="79" t="str">
        <f t="shared" si="0"/>
        <v/>
      </c>
      <c r="AN6" s="79" t="str">
        <f t="shared" si="0"/>
        <v/>
      </c>
      <c r="AO6" s="79" t="str">
        <f t="shared" si="0"/>
        <v/>
      </c>
      <c r="AP6" s="79" t="str">
        <f t="shared" si="0"/>
        <v/>
      </c>
      <c r="AQ6" s="79" t="str">
        <f t="shared" si="0"/>
        <v/>
      </c>
      <c r="AR6" s="79" t="str">
        <f t="shared" si="0"/>
        <v/>
      </c>
      <c r="AS6" s="79" t="str">
        <f t="shared" si="0"/>
        <v/>
      </c>
      <c r="AT6" s="79" t="str">
        <f t="shared" si="0"/>
        <v/>
      </c>
      <c r="AV6" s="80"/>
      <c r="AW6" s="81" t="s">
        <v>106</v>
      </c>
      <c r="AX6" s="82" t="str">
        <f t="shared" si="1"/>
        <v>---</v>
      </c>
      <c r="AY6" s="83" t="e">
        <f>VALUE(IF(AX6="---","",VLOOKUP(AX6,List167810[],2,FALSE)))</f>
        <v>#VALUE!</v>
      </c>
      <c r="AZ6" s="42" t="str">
        <f t="shared" si="2"/>
        <v>---</v>
      </c>
      <c r="BA6" s="42" t="e">
        <f>VALUE(IF(AZ6="---","",VLOOKUP(AZ6,List167810[],2,FALSE)))</f>
        <v>#VALUE!</v>
      </c>
      <c r="BB6" s="42" t="str">
        <f t="shared" si="3"/>
        <v>---</v>
      </c>
      <c r="BC6" s="42" t="str">
        <f t="shared" si="4"/>
        <v>---</v>
      </c>
      <c r="BE6" s="89" t="s">
        <v>107</v>
      </c>
      <c r="BF6" s="42">
        <v>0</v>
      </c>
      <c r="BI6" s="81" t="s">
        <v>106</v>
      </c>
      <c r="BJ6" s="85" t="str">
        <f>IF(H6="---","",VLOOKUP(H6,List167810[],2,FALSE))</f>
        <v/>
      </c>
      <c r="BK6" s="85" t="str">
        <f>IF(I6="---","",VLOOKUP(I6,List167810[],2,FALSE))</f>
        <v/>
      </c>
      <c r="BL6" s="85" t="str">
        <f>IF(J6="---","",VLOOKUP(J6,List167810[],2,FALSE))</f>
        <v/>
      </c>
      <c r="BM6" s="85" t="str">
        <f>IF(K6="---","",VLOOKUP(K6,List167810[],2,FALSE))</f>
        <v/>
      </c>
      <c r="BN6" s="85" t="str">
        <f>IF(L6="---","",VLOOKUP(L6,List167810[],2,FALSE))</f>
        <v/>
      </c>
      <c r="BO6" s="85" t="str">
        <f>IF(M6="---","",VLOOKUP(M6,List167810[],2,FALSE))</f>
        <v/>
      </c>
      <c r="BP6" s="85" t="str">
        <f>IF(N6="---","",VLOOKUP(N6,List167810[],2,FALSE))</f>
        <v/>
      </c>
      <c r="BQ6" s="85" t="str">
        <f>IF(O6="---","",VLOOKUP(O6,List167810[],2,FALSE))</f>
        <v/>
      </c>
      <c r="BR6" s="85" t="str">
        <f>IF(P6="---","",VLOOKUP(P6,List167810[],2,FALSE))</f>
        <v/>
      </c>
      <c r="BS6" s="85" t="str">
        <f>IF(Q6="---","",VLOOKUP(Q6,List167810[],2,FALSE))</f>
        <v/>
      </c>
      <c r="BT6" s="85" t="str">
        <f>IF(R6="---","",VLOOKUP(R6,List167810[],2,FALSE))</f>
        <v/>
      </c>
      <c r="BU6" s="81" t="s">
        <v>106</v>
      </c>
      <c r="BV6" s="85" t="str">
        <f>IF(Y6="---","",VLOOKUP(Y6,List167810[],2,FALSE))</f>
        <v/>
      </c>
      <c r="BW6" s="85" t="str">
        <f>IF(Z6="---","",VLOOKUP(Z6,List167810[],2,FALSE))</f>
        <v/>
      </c>
      <c r="BX6" s="85" t="str">
        <f>IF(AA6="---","",VLOOKUP(AA6,List167810[],2,FALSE))</f>
        <v/>
      </c>
      <c r="BY6" s="85" t="str">
        <f>IF(AB6="---","",VLOOKUP(AB6,List167810[],2,FALSE))</f>
        <v/>
      </c>
      <c r="BZ6" s="85" t="str">
        <f>IF(AC6="---","",VLOOKUP(AC6,List167810[],2,FALSE))</f>
        <v/>
      </c>
      <c r="CA6" s="85" t="str">
        <f>IF(AD6="---","",VLOOKUP(AD6,List167810[],2,FALSE))</f>
        <v/>
      </c>
      <c r="CB6" s="85" t="str">
        <f>IF(AE6="---","",VLOOKUP(AE6,List167810[],2,FALSE))</f>
        <v/>
      </c>
      <c r="CC6" s="85" t="str">
        <f>IF(AF6="---","",VLOOKUP(AF6,List167810[],2,FALSE))</f>
        <v/>
      </c>
      <c r="CD6" s="85" t="str">
        <f>IF(AG6="---","",VLOOKUP(AG6,List167810[],2,FALSE))</f>
        <v/>
      </c>
      <c r="CE6" s="85" t="str">
        <f>IF(AH6="---","",VLOOKUP(AH6,List167810[],2,FALSE))</f>
        <v/>
      </c>
    </row>
    <row r="7" spans="2:92" ht="13.5" customHeight="1" thickBot="1" x14ac:dyDescent="0.2">
      <c r="B7" s="276"/>
      <c r="C7" s="280"/>
      <c r="D7" s="281"/>
      <c r="E7" s="71" t="s">
        <v>108</v>
      </c>
      <c r="F7" s="72"/>
      <c r="G7" s="73"/>
      <c r="H7" s="75" t="s">
        <v>97</v>
      </c>
      <c r="I7" s="75" t="s">
        <v>97</v>
      </c>
      <c r="J7" s="75" t="s">
        <v>97</v>
      </c>
      <c r="K7" s="75" t="s">
        <v>97</v>
      </c>
      <c r="L7" s="75" t="s">
        <v>97</v>
      </c>
      <c r="M7" s="75" t="s">
        <v>97</v>
      </c>
      <c r="N7" s="75" t="s">
        <v>97</v>
      </c>
      <c r="O7" s="75" t="s">
        <v>97</v>
      </c>
      <c r="P7" s="75" t="s">
        <v>97</v>
      </c>
      <c r="Q7" s="75" t="s">
        <v>97</v>
      </c>
      <c r="R7" s="86" t="s">
        <v>97</v>
      </c>
      <c r="Y7" s="75" t="s">
        <v>97</v>
      </c>
      <c r="Z7" s="75" t="s">
        <v>97</v>
      </c>
      <c r="AA7" s="75" t="s">
        <v>97</v>
      </c>
      <c r="AB7" s="75" t="s">
        <v>97</v>
      </c>
      <c r="AC7" s="86" t="s">
        <v>97</v>
      </c>
      <c r="AD7" s="78" t="s">
        <v>97</v>
      </c>
      <c r="AE7" s="78" t="s">
        <v>97</v>
      </c>
      <c r="AF7" s="78" t="s">
        <v>97</v>
      </c>
      <c r="AG7" s="78" t="s">
        <v>97</v>
      </c>
      <c r="AH7" s="78" t="s">
        <v>97</v>
      </c>
      <c r="AK7" s="79" t="str">
        <f t="shared" si="0"/>
        <v/>
      </c>
      <c r="AL7" s="79" t="str">
        <f t="shared" si="0"/>
        <v/>
      </c>
      <c r="AM7" s="79" t="str">
        <f t="shared" si="0"/>
        <v/>
      </c>
      <c r="AN7" s="79" t="str">
        <f t="shared" si="0"/>
        <v/>
      </c>
      <c r="AO7" s="79" t="str">
        <f t="shared" si="0"/>
        <v/>
      </c>
      <c r="AP7" s="79" t="str">
        <f t="shared" si="0"/>
        <v/>
      </c>
      <c r="AQ7" s="79" t="str">
        <f t="shared" si="0"/>
        <v/>
      </c>
      <c r="AR7" s="79" t="str">
        <f t="shared" si="0"/>
        <v/>
      </c>
      <c r="AS7" s="79" t="str">
        <f t="shared" si="0"/>
        <v/>
      </c>
      <c r="AT7" s="79" t="str">
        <f t="shared" si="0"/>
        <v/>
      </c>
      <c r="AV7" s="80"/>
      <c r="AW7" s="81" t="s">
        <v>109</v>
      </c>
      <c r="AX7" s="82" t="str">
        <f t="shared" si="1"/>
        <v>---</v>
      </c>
      <c r="AY7" s="83" t="e">
        <f>VALUE(IF(AX7="---","",VLOOKUP(AX7,List167810[],2,FALSE)))</f>
        <v>#VALUE!</v>
      </c>
      <c r="AZ7" s="42" t="str">
        <f t="shared" si="2"/>
        <v>---</v>
      </c>
      <c r="BA7" s="42" t="e">
        <f>VALUE(IF(AZ7="---","",VLOOKUP(AZ7,List167810[],2,FALSE)))</f>
        <v>#VALUE!</v>
      </c>
      <c r="BB7" s="42" t="str">
        <f t="shared" si="3"/>
        <v>---</v>
      </c>
      <c r="BC7" s="42" t="str">
        <f t="shared" si="4"/>
        <v>---</v>
      </c>
      <c r="BI7" s="81" t="s">
        <v>109</v>
      </c>
      <c r="BJ7" s="85" t="str">
        <f>IF(H7="---","",VLOOKUP(H7,List167810[],2,FALSE))</f>
        <v/>
      </c>
      <c r="BK7" s="85" t="str">
        <f>IF(I7="---","",VLOOKUP(I7,List167810[],2,FALSE))</f>
        <v/>
      </c>
      <c r="BL7" s="85" t="str">
        <f>IF(J7="---","",VLOOKUP(J7,List167810[],2,FALSE))</f>
        <v/>
      </c>
      <c r="BM7" s="85" t="str">
        <f>IF(K7="---","",VLOOKUP(K7,List167810[],2,FALSE))</f>
        <v/>
      </c>
      <c r="BN7" s="85" t="str">
        <f>IF(L7="---","",VLOOKUP(L7,List167810[],2,FALSE))</f>
        <v/>
      </c>
      <c r="BO7" s="85" t="str">
        <f>IF(M7="---","",VLOOKUP(M7,List167810[],2,FALSE))</f>
        <v/>
      </c>
      <c r="BP7" s="85" t="str">
        <f>IF(N7="---","",VLOOKUP(N7,List167810[],2,FALSE))</f>
        <v/>
      </c>
      <c r="BQ7" s="85" t="str">
        <f>IF(O7="---","",VLOOKUP(O7,List167810[],2,FALSE))</f>
        <v/>
      </c>
      <c r="BR7" s="85" t="str">
        <f>IF(P7="---","",VLOOKUP(P7,List167810[],2,FALSE))</f>
        <v/>
      </c>
      <c r="BS7" s="85" t="str">
        <f>IF(Q7="---","",VLOOKUP(Q7,List167810[],2,FALSE))</f>
        <v/>
      </c>
      <c r="BT7" s="85" t="str">
        <f>IF(R7="---","",VLOOKUP(R7,List167810[],2,FALSE))</f>
        <v/>
      </c>
      <c r="BU7" s="81" t="s">
        <v>109</v>
      </c>
      <c r="BV7" s="85" t="str">
        <f>IF(Y7="---","",VLOOKUP(Y7,List167810[],2,FALSE))</f>
        <v/>
      </c>
      <c r="BW7" s="85" t="str">
        <f>IF(Z7="---","",VLOOKUP(Z7,List167810[],2,FALSE))</f>
        <v/>
      </c>
      <c r="BX7" s="85" t="str">
        <f>IF(AA7="---","",VLOOKUP(AA7,List167810[],2,FALSE))</f>
        <v/>
      </c>
      <c r="BY7" s="85" t="str">
        <f>IF(AB7="---","",VLOOKUP(AB7,List167810[],2,FALSE))</f>
        <v/>
      </c>
      <c r="BZ7" s="85" t="str">
        <f>IF(AC7="---","",VLOOKUP(AC7,List167810[],2,FALSE))</f>
        <v/>
      </c>
      <c r="CA7" s="85" t="str">
        <f>IF(AD7="---","",VLOOKUP(AD7,List167810[],2,FALSE))</f>
        <v/>
      </c>
      <c r="CB7" s="85" t="str">
        <f>IF(AE7="---","",VLOOKUP(AE7,List167810[],2,FALSE))</f>
        <v/>
      </c>
      <c r="CC7" s="85" t="str">
        <f>IF(AF7="---","",VLOOKUP(AF7,List167810[],2,FALSE))</f>
        <v/>
      </c>
      <c r="CD7" s="85" t="str">
        <f>IF(AG7="---","",VLOOKUP(AG7,List167810[],2,FALSE))</f>
        <v/>
      </c>
      <c r="CE7" s="85" t="str">
        <f>IF(AH7="---","",VLOOKUP(AH7,List167810[],2,FALSE))</f>
        <v/>
      </c>
    </row>
    <row r="8" spans="2:92" ht="13.5" customHeight="1" thickBot="1" x14ac:dyDescent="0.2">
      <c r="B8" s="277"/>
      <c r="C8" s="280"/>
      <c r="D8" s="281"/>
      <c r="E8" s="71" t="s">
        <v>110</v>
      </c>
      <c r="F8" s="72"/>
      <c r="G8" s="73"/>
      <c r="H8" s="75" t="s">
        <v>97</v>
      </c>
      <c r="I8" s="75" t="s">
        <v>97</v>
      </c>
      <c r="J8" s="75" t="s">
        <v>97</v>
      </c>
      <c r="K8" s="75" t="s">
        <v>97</v>
      </c>
      <c r="L8" s="75" t="s">
        <v>97</v>
      </c>
      <c r="M8" s="75" t="s">
        <v>97</v>
      </c>
      <c r="N8" s="75" t="s">
        <v>97</v>
      </c>
      <c r="O8" s="75" t="s">
        <v>97</v>
      </c>
      <c r="P8" s="75" t="s">
        <v>97</v>
      </c>
      <c r="Q8" s="75" t="s">
        <v>97</v>
      </c>
      <c r="R8" s="86" t="s">
        <v>97</v>
      </c>
      <c r="Y8" s="75" t="s">
        <v>97</v>
      </c>
      <c r="Z8" s="75" t="s">
        <v>97</v>
      </c>
      <c r="AA8" s="75" t="s">
        <v>97</v>
      </c>
      <c r="AB8" s="75" t="s">
        <v>97</v>
      </c>
      <c r="AC8" s="86" t="s">
        <v>97</v>
      </c>
      <c r="AD8" s="78" t="s">
        <v>97</v>
      </c>
      <c r="AE8" s="78" t="s">
        <v>97</v>
      </c>
      <c r="AF8" s="78" t="s">
        <v>97</v>
      </c>
      <c r="AG8" s="78" t="s">
        <v>97</v>
      </c>
      <c r="AH8" s="78" t="s">
        <v>97</v>
      </c>
      <c r="AK8" s="79" t="str">
        <f t="shared" si="0"/>
        <v/>
      </c>
      <c r="AL8" s="79" t="str">
        <f t="shared" si="0"/>
        <v/>
      </c>
      <c r="AM8" s="79" t="str">
        <f t="shared" si="0"/>
        <v/>
      </c>
      <c r="AN8" s="79" t="str">
        <f t="shared" si="0"/>
        <v/>
      </c>
      <c r="AO8" s="79" t="str">
        <f t="shared" si="0"/>
        <v/>
      </c>
      <c r="AP8" s="79" t="str">
        <f t="shared" si="0"/>
        <v/>
      </c>
      <c r="AQ8" s="79" t="str">
        <f t="shared" si="0"/>
        <v/>
      </c>
      <c r="AR8" s="79" t="str">
        <f t="shared" si="0"/>
        <v/>
      </c>
      <c r="AS8" s="79" t="str">
        <f t="shared" si="0"/>
        <v/>
      </c>
      <c r="AT8" s="79" t="str">
        <f t="shared" si="0"/>
        <v/>
      </c>
      <c r="AV8" s="80"/>
      <c r="AW8" s="81" t="s">
        <v>111</v>
      </c>
      <c r="AX8" s="82" t="str">
        <f t="shared" si="1"/>
        <v>---</v>
      </c>
      <c r="AY8" s="83" t="e">
        <f>VALUE(IF(AX8="---","",VLOOKUP(AX8,List167810[],2,FALSE)))</f>
        <v>#VALUE!</v>
      </c>
      <c r="AZ8" s="42" t="str">
        <f t="shared" si="2"/>
        <v>---</v>
      </c>
      <c r="BA8" s="42" t="e">
        <f>VALUE(IF(AZ8="---","",VLOOKUP(AZ8,List167810[],2,FALSE)))</f>
        <v>#VALUE!</v>
      </c>
      <c r="BB8" s="42" t="str">
        <f t="shared" si="3"/>
        <v>---</v>
      </c>
      <c r="BC8" s="42" t="str">
        <f t="shared" si="4"/>
        <v>---</v>
      </c>
      <c r="BI8" s="81" t="s">
        <v>111</v>
      </c>
      <c r="BJ8" s="85" t="str">
        <f>IF(H8="---","",VLOOKUP(H8,List167810[],2,FALSE))</f>
        <v/>
      </c>
      <c r="BK8" s="85" t="str">
        <f>IF(I8="---","",VLOOKUP(I8,List167810[],2,FALSE))</f>
        <v/>
      </c>
      <c r="BL8" s="85" t="str">
        <f>IF(J8="---","",VLOOKUP(J8,List167810[],2,FALSE))</f>
        <v/>
      </c>
      <c r="BM8" s="85" t="str">
        <f>IF(K8="---","",VLOOKUP(K8,List167810[],2,FALSE))</f>
        <v/>
      </c>
      <c r="BN8" s="85" t="str">
        <f>IF(L8="---","",VLOOKUP(L8,List167810[],2,FALSE))</f>
        <v/>
      </c>
      <c r="BO8" s="85" t="str">
        <f>IF(M8="---","",VLOOKUP(M8,List167810[],2,FALSE))</f>
        <v/>
      </c>
      <c r="BP8" s="85" t="str">
        <f>IF(N8="---","",VLOOKUP(N8,List167810[],2,FALSE))</f>
        <v/>
      </c>
      <c r="BQ8" s="85" t="str">
        <f>IF(O8="---","",VLOOKUP(O8,List167810[],2,FALSE))</f>
        <v/>
      </c>
      <c r="BR8" s="85" t="str">
        <f>IF(P8="---","",VLOOKUP(P8,List167810[],2,FALSE))</f>
        <v/>
      </c>
      <c r="BS8" s="85" t="str">
        <f>IF(Q8="---","",VLOOKUP(Q8,List167810[],2,FALSE))</f>
        <v/>
      </c>
      <c r="BT8" s="85" t="str">
        <f>IF(R8="---","",VLOOKUP(R8,List167810[],2,FALSE))</f>
        <v/>
      </c>
      <c r="BU8" s="81" t="s">
        <v>111</v>
      </c>
      <c r="BV8" s="85" t="str">
        <f>IF(Y8="---","",VLOOKUP(Y8,List167810[],2,FALSE))</f>
        <v/>
      </c>
      <c r="BW8" s="85" t="str">
        <f>IF(Z8="---","",VLOOKUP(Z8,List167810[],2,FALSE))</f>
        <v/>
      </c>
      <c r="BX8" s="85" t="str">
        <f>IF(AA8="---","",VLOOKUP(AA8,List167810[],2,FALSE))</f>
        <v/>
      </c>
      <c r="BY8" s="85" t="str">
        <f>IF(AB8="---","",VLOOKUP(AB8,List167810[],2,FALSE))</f>
        <v/>
      </c>
      <c r="BZ8" s="85" t="str">
        <f>IF(AC8="---","",VLOOKUP(AC8,List167810[],2,FALSE))</f>
        <v/>
      </c>
      <c r="CA8" s="85" t="str">
        <f>IF(AD8="---","",VLOOKUP(AD8,List167810[],2,FALSE))</f>
        <v/>
      </c>
      <c r="CB8" s="85" t="str">
        <f>IF(AE8="---","",VLOOKUP(AE8,List167810[],2,FALSE))</f>
        <v/>
      </c>
      <c r="CC8" s="85" t="str">
        <f>IF(AF8="---","",VLOOKUP(AF8,List167810[],2,FALSE))</f>
        <v/>
      </c>
      <c r="CD8" s="85" t="str">
        <f>IF(AG8="---","",VLOOKUP(AG8,List167810[],2,FALSE))</f>
        <v/>
      </c>
      <c r="CE8" s="85" t="str">
        <f>IF(AH8="---","",VLOOKUP(AH8,List167810[],2,FALSE))</f>
        <v/>
      </c>
    </row>
    <row r="9" spans="2:92" ht="13.5" customHeight="1" thickBot="1" x14ac:dyDescent="0.2">
      <c r="B9" s="275">
        <v>2</v>
      </c>
      <c r="C9" s="280" t="s">
        <v>112</v>
      </c>
      <c r="D9" s="281"/>
      <c r="E9" s="71" t="s">
        <v>113</v>
      </c>
      <c r="F9" s="72"/>
      <c r="G9" s="73"/>
      <c r="H9" s="75" t="s">
        <v>97</v>
      </c>
      <c r="I9" s="75" t="s">
        <v>97</v>
      </c>
      <c r="J9" s="75" t="s">
        <v>97</v>
      </c>
      <c r="K9" s="75" t="s">
        <v>97</v>
      </c>
      <c r="L9" s="75" t="s">
        <v>97</v>
      </c>
      <c r="M9" s="75" t="s">
        <v>97</v>
      </c>
      <c r="N9" s="75" t="s">
        <v>97</v>
      </c>
      <c r="O9" s="75" t="s">
        <v>97</v>
      </c>
      <c r="P9" s="75" t="s">
        <v>97</v>
      </c>
      <c r="Q9" s="75" t="s">
        <v>97</v>
      </c>
      <c r="R9" s="86" t="s">
        <v>97</v>
      </c>
      <c r="Y9" s="75" t="s">
        <v>97</v>
      </c>
      <c r="Z9" s="75" t="s">
        <v>97</v>
      </c>
      <c r="AA9" s="75" t="s">
        <v>97</v>
      </c>
      <c r="AB9" s="75" t="s">
        <v>97</v>
      </c>
      <c r="AC9" s="86" t="s">
        <v>97</v>
      </c>
      <c r="AD9" s="78" t="s">
        <v>97</v>
      </c>
      <c r="AE9" s="78" t="s">
        <v>97</v>
      </c>
      <c r="AF9" s="78" t="s">
        <v>97</v>
      </c>
      <c r="AG9" s="78" t="s">
        <v>97</v>
      </c>
      <c r="AH9" s="78" t="s">
        <v>97</v>
      </c>
      <c r="AK9" s="79" t="str">
        <f t="shared" si="0"/>
        <v/>
      </c>
      <c r="AL9" s="79" t="str">
        <f t="shared" si="0"/>
        <v/>
      </c>
      <c r="AM9" s="79" t="str">
        <f t="shared" si="0"/>
        <v/>
      </c>
      <c r="AN9" s="79" t="str">
        <f t="shared" si="0"/>
        <v/>
      </c>
      <c r="AO9" s="79" t="str">
        <f t="shared" si="0"/>
        <v/>
      </c>
      <c r="AP9" s="79" t="str">
        <f t="shared" si="0"/>
        <v/>
      </c>
      <c r="AQ9" s="79" t="str">
        <f t="shared" si="0"/>
        <v/>
      </c>
      <c r="AR9" s="79" t="str">
        <f t="shared" si="0"/>
        <v/>
      </c>
      <c r="AS9" s="79" t="str">
        <f t="shared" si="0"/>
        <v/>
      </c>
      <c r="AT9" s="79" t="str">
        <f t="shared" si="0"/>
        <v/>
      </c>
      <c r="AV9" s="80"/>
      <c r="AW9" s="81" t="s">
        <v>114</v>
      </c>
      <c r="AX9" s="82" t="str">
        <f t="shared" si="1"/>
        <v>---</v>
      </c>
      <c r="AY9" s="83" t="e">
        <f>VALUE(IF(AX9="---","",VLOOKUP(AX9,List167810[],2,FALSE)))</f>
        <v>#VALUE!</v>
      </c>
      <c r="AZ9" s="42" t="str">
        <f t="shared" si="2"/>
        <v>---</v>
      </c>
      <c r="BA9" s="42" t="e">
        <f>VALUE(IF(AZ9="---","",VLOOKUP(AZ9,List167810[],2,FALSE)))</f>
        <v>#VALUE!</v>
      </c>
      <c r="BB9" s="42" t="str">
        <f t="shared" si="3"/>
        <v>---</v>
      </c>
      <c r="BC9" s="42" t="str">
        <f t="shared" si="4"/>
        <v>---</v>
      </c>
      <c r="BI9" s="81" t="s">
        <v>114</v>
      </c>
      <c r="BJ9" s="85" t="str">
        <f>IF(H9="---","",VLOOKUP(H9,List167810[],2,FALSE))</f>
        <v/>
      </c>
      <c r="BK9" s="85" t="str">
        <f>IF(I9="---","",VLOOKUP(I9,List167810[],2,FALSE))</f>
        <v/>
      </c>
      <c r="BL9" s="85" t="str">
        <f>IF(J9="---","",VLOOKUP(J9,List167810[],2,FALSE))</f>
        <v/>
      </c>
      <c r="BM9" s="85" t="str">
        <f>IF(K9="---","",VLOOKUP(K9,List167810[],2,FALSE))</f>
        <v/>
      </c>
      <c r="BN9" s="85" t="str">
        <f>IF(L9="---","",VLOOKUP(L9,List167810[],2,FALSE))</f>
        <v/>
      </c>
      <c r="BO9" s="85" t="str">
        <f>IF(M9="---","",VLOOKUP(M9,List167810[],2,FALSE))</f>
        <v/>
      </c>
      <c r="BP9" s="85" t="str">
        <f>IF(N9="---","",VLOOKUP(N9,List167810[],2,FALSE))</f>
        <v/>
      </c>
      <c r="BQ9" s="85" t="str">
        <f>IF(O9="---","",VLOOKUP(O9,List167810[],2,FALSE))</f>
        <v/>
      </c>
      <c r="BR9" s="85" t="str">
        <f>IF(P9="---","",VLOOKUP(P9,List167810[],2,FALSE))</f>
        <v/>
      </c>
      <c r="BS9" s="85" t="str">
        <f>IF(Q9="---","",VLOOKUP(Q9,List167810[],2,FALSE))</f>
        <v/>
      </c>
      <c r="BT9" s="85" t="str">
        <f>IF(R9="---","",VLOOKUP(R9,List167810[],2,FALSE))</f>
        <v/>
      </c>
      <c r="BU9" s="81" t="s">
        <v>114</v>
      </c>
      <c r="BV9" s="85" t="str">
        <f>IF(Y9="---","",VLOOKUP(Y9,List167810[],2,FALSE))</f>
        <v/>
      </c>
      <c r="BW9" s="85" t="str">
        <f>IF(Z9="---","",VLOOKUP(Z9,List167810[],2,FALSE))</f>
        <v/>
      </c>
      <c r="BX9" s="85" t="str">
        <f>IF(AA9="---","",VLOOKUP(AA9,List167810[],2,FALSE))</f>
        <v/>
      </c>
      <c r="BY9" s="85" t="str">
        <f>IF(AB9="---","",VLOOKUP(AB9,List167810[],2,FALSE))</f>
        <v/>
      </c>
      <c r="BZ9" s="85" t="str">
        <f>IF(AC9="---","",VLOOKUP(AC9,List167810[],2,FALSE))</f>
        <v/>
      </c>
      <c r="CA9" s="85" t="str">
        <f>IF(AD9="---","",VLOOKUP(AD9,List167810[],2,FALSE))</f>
        <v/>
      </c>
      <c r="CB9" s="85" t="str">
        <f>IF(AE9="---","",VLOOKUP(AE9,List167810[],2,FALSE))</f>
        <v/>
      </c>
      <c r="CC9" s="85" t="str">
        <f>IF(AF9="---","",VLOOKUP(AF9,List167810[],2,FALSE))</f>
        <v/>
      </c>
      <c r="CD9" s="85" t="str">
        <f>IF(AG9="---","",VLOOKUP(AG9,List167810[],2,FALSE))</f>
        <v/>
      </c>
      <c r="CE9" s="85" t="str">
        <f>IF(AH9="---","",VLOOKUP(AH9,List167810[],2,FALSE))</f>
        <v/>
      </c>
    </row>
    <row r="10" spans="2:92" ht="13.5" customHeight="1" thickBot="1" x14ac:dyDescent="0.2">
      <c r="B10" s="276"/>
      <c r="C10" s="280"/>
      <c r="D10" s="281"/>
      <c r="E10" s="71" t="s">
        <v>115</v>
      </c>
      <c r="F10" s="72"/>
      <c r="G10" s="73"/>
      <c r="H10" s="75" t="s">
        <v>97</v>
      </c>
      <c r="I10" s="75" t="s">
        <v>97</v>
      </c>
      <c r="J10" s="75" t="s">
        <v>97</v>
      </c>
      <c r="K10" s="75" t="s">
        <v>97</v>
      </c>
      <c r="L10" s="75" t="s">
        <v>97</v>
      </c>
      <c r="M10" s="75" t="s">
        <v>97</v>
      </c>
      <c r="N10" s="75" t="s">
        <v>97</v>
      </c>
      <c r="O10" s="75" t="s">
        <v>97</v>
      </c>
      <c r="P10" s="75" t="s">
        <v>97</v>
      </c>
      <c r="Q10" s="75" t="s">
        <v>97</v>
      </c>
      <c r="R10" s="86" t="s">
        <v>97</v>
      </c>
      <c r="Y10" s="75" t="s">
        <v>97</v>
      </c>
      <c r="Z10" s="75" t="s">
        <v>97</v>
      </c>
      <c r="AA10" s="75" t="s">
        <v>97</v>
      </c>
      <c r="AB10" s="75" t="s">
        <v>97</v>
      </c>
      <c r="AC10" s="86" t="s">
        <v>97</v>
      </c>
      <c r="AD10" s="78" t="s">
        <v>97</v>
      </c>
      <c r="AE10" s="78" t="s">
        <v>97</v>
      </c>
      <c r="AF10" s="78" t="s">
        <v>97</v>
      </c>
      <c r="AG10" s="78" t="s">
        <v>97</v>
      </c>
      <c r="AH10" s="78" t="s">
        <v>97</v>
      </c>
      <c r="AK10" s="79" t="str">
        <f t="shared" si="0"/>
        <v/>
      </c>
      <c r="AL10" s="79" t="str">
        <f t="shared" si="0"/>
        <v/>
      </c>
      <c r="AM10" s="79" t="str">
        <f t="shared" si="0"/>
        <v/>
      </c>
      <c r="AN10" s="79" t="str">
        <f t="shared" si="0"/>
        <v/>
      </c>
      <c r="AO10" s="79" t="str">
        <f t="shared" si="0"/>
        <v/>
      </c>
      <c r="AP10" s="79" t="str">
        <f t="shared" si="0"/>
        <v/>
      </c>
      <c r="AQ10" s="79" t="str">
        <f t="shared" si="0"/>
        <v/>
      </c>
      <c r="AR10" s="79" t="str">
        <f t="shared" si="0"/>
        <v/>
      </c>
      <c r="AS10" s="79" t="str">
        <f t="shared" si="0"/>
        <v/>
      </c>
      <c r="AT10" s="79" t="str">
        <f t="shared" si="0"/>
        <v/>
      </c>
      <c r="AV10" s="80"/>
      <c r="AW10" s="81" t="s">
        <v>116</v>
      </c>
      <c r="AX10" s="82" t="str">
        <f t="shared" si="1"/>
        <v>---</v>
      </c>
      <c r="AY10" s="83" t="e">
        <f>VALUE(IF(AX10="---","",VLOOKUP(AX10,List167810[],2,FALSE)))</f>
        <v>#VALUE!</v>
      </c>
      <c r="AZ10" s="42" t="str">
        <f t="shared" si="2"/>
        <v>---</v>
      </c>
      <c r="BA10" s="42" t="e">
        <f>VALUE(IF(AZ10="---","",VLOOKUP(AZ10,List167810[],2,FALSE)))</f>
        <v>#VALUE!</v>
      </c>
      <c r="BB10" s="42" t="str">
        <f t="shared" si="3"/>
        <v>---</v>
      </c>
      <c r="BC10" s="42" t="str">
        <f t="shared" si="4"/>
        <v>---</v>
      </c>
      <c r="BI10" s="81" t="s">
        <v>116</v>
      </c>
      <c r="BJ10" s="85" t="str">
        <f>IF(H10="---","",VLOOKUP(H10,List167810[],2,FALSE))</f>
        <v/>
      </c>
      <c r="BK10" s="85" t="str">
        <f>IF(I10="---","",VLOOKUP(I10,List167810[],2,FALSE))</f>
        <v/>
      </c>
      <c r="BL10" s="85" t="str">
        <f>IF(J10="---","",VLOOKUP(J10,List167810[],2,FALSE))</f>
        <v/>
      </c>
      <c r="BM10" s="85" t="str">
        <f>IF(K10="---","",VLOOKUP(K10,List167810[],2,FALSE))</f>
        <v/>
      </c>
      <c r="BN10" s="85" t="str">
        <f>IF(L10="---","",VLOOKUP(L10,List167810[],2,FALSE))</f>
        <v/>
      </c>
      <c r="BO10" s="85" t="str">
        <f>IF(M10="---","",VLOOKUP(M10,List167810[],2,FALSE))</f>
        <v/>
      </c>
      <c r="BP10" s="85" t="str">
        <f>IF(N10="---","",VLOOKUP(N10,List167810[],2,FALSE))</f>
        <v/>
      </c>
      <c r="BQ10" s="85" t="str">
        <f>IF(O10="---","",VLOOKUP(O10,List167810[],2,FALSE))</f>
        <v/>
      </c>
      <c r="BR10" s="85" t="str">
        <f>IF(P10="---","",VLOOKUP(P10,List167810[],2,FALSE))</f>
        <v/>
      </c>
      <c r="BS10" s="85" t="str">
        <f>IF(Q10="---","",VLOOKUP(Q10,List167810[],2,FALSE))</f>
        <v/>
      </c>
      <c r="BT10" s="85" t="str">
        <f>IF(R10="---","",VLOOKUP(R10,List167810[],2,FALSE))</f>
        <v/>
      </c>
      <c r="BU10" s="81" t="s">
        <v>116</v>
      </c>
      <c r="BV10" s="85" t="str">
        <f>IF(Y10="---","",VLOOKUP(Y10,List167810[],2,FALSE))</f>
        <v/>
      </c>
      <c r="BW10" s="85" t="str">
        <f>IF(Z10="---","",VLOOKUP(Z10,List167810[],2,FALSE))</f>
        <v/>
      </c>
      <c r="BX10" s="85" t="str">
        <f>IF(AA10="---","",VLOOKUP(AA10,List167810[],2,FALSE))</f>
        <v/>
      </c>
      <c r="BY10" s="85" t="str">
        <f>IF(AB10="---","",VLOOKUP(AB10,List167810[],2,FALSE))</f>
        <v/>
      </c>
      <c r="BZ10" s="85" t="str">
        <f>IF(AC10="---","",VLOOKUP(AC10,List167810[],2,FALSE))</f>
        <v/>
      </c>
      <c r="CA10" s="85" t="str">
        <f>IF(AD10="---","",VLOOKUP(AD10,List167810[],2,FALSE))</f>
        <v/>
      </c>
      <c r="CB10" s="85" t="str">
        <f>IF(AE10="---","",VLOOKUP(AE10,List167810[],2,FALSE))</f>
        <v/>
      </c>
      <c r="CC10" s="85" t="str">
        <f>IF(AF10="---","",VLOOKUP(AF10,List167810[],2,FALSE))</f>
        <v/>
      </c>
      <c r="CD10" s="85" t="str">
        <f>IF(AG10="---","",VLOOKUP(AG10,List167810[],2,FALSE))</f>
        <v/>
      </c>
      <c r="CE10" s="85" t="str">
        <f>IF(AH10="---","",VLOOKUP(AH10,List167810[],2,FALSE))</f>
        <v/>
      </c>
    </row>
    <row r="11" spans="2:92" ht="13.5" customHeight="1" thickBot="1" x14ac:dyDescent="0.2">
      <c r="B11" s="276"/>
      <c r="C11" s="280"/>
      <c r="D11" s="281"/>
      <c r="E11" s="71" t="s">
        <v>117</v>
      </c>
      <c r="F11" s="72"/>
      <c r="G11" s="73"/>
      <c r="H11" s="75" t="s">
        <v>97</v>
      </c>
      <c r="I11" s="75" t="s">
        <v>97</v>
      </c>
      <c r="J11" s="75" t="s">
        <v>97</v>
      </c>
      <c r="K11" s="75" t="s">
        <v>97</v>
      </c>
      <c r="L11" s="75" t="s">
        <v>97</v>
      </c>
      <c r="M11" s="75" t="s">
        <v>97</v>
      </c>
      <c r="N11" s="75" t="s">
        <v>97</v>
      </c>
      <c r="O11" s="75" t="s">
        <v>97</v>
      </c>
      <c r="P11" s="75" t="s">
        <v>97</v>
      </c>
      <c r="Q11" s="75" t="s">
        <v>97</v>
      </c>
      <c r="R11" s="86" t="s">
        <v>97</v>
      </c>
      <c r="Y11" s="75" t="s">
        <v>97</v>
      </c>
      <c r="Z11" s="75" t="s">
        <v>97</v>
      </c>
      <c r="AA11" s="75" t="s">
        <v>97</v>
      </c>
      <c r="AB11" s="75" t="s">
        <v>97</v>
      </c>
      <c r="AC11" s="86" t="s">
        <v>97</v>
      </c>
      <c r="AD11" s="78" t="s">
        <v>97</v>
      </c>
      <c r="AE11" s="78" t="s">
        <v>97</v>
      </c>
      <c r="AF11" s="78" t="s">
        <v>97</v>
      </c>
      <c r="AG11" s="78" t="s">
        <v>97</v>
      </c>
      <c r="AH11" s="78" t="s">
        <v>97</v>
      </c>
      <c r="AK11" s="79" t="str">
        <f t="shared" si="0"/>
        <v/>
      </c>
      <c r="AL11" s="79" t="str">
        <f t="shared" si="0"/>
        <v/>
      </c>
      <c r="AM11" s="79" t="str">
        <f t="shared" si="0"/>
        <v/>
      </c>
      <c r="AN11" s="79" t="str">
        <f t="shared" si="0"/>
        <v/>
      </c>
      <c r="AO11" s="79" t="str">
        <f t="shared" si="0"/>
        <v/>
      </c>
      <c r="AP11" s="79" t="str">
        <f t="shared" si="0"/>
        <v/>
      </c>
      <c r="AQ11" s="79" t="str">
        <f t="shared" si="0"/>
        <v/>
      </c>
      <c r="AR11" s="79" t="str">
        <f t="shared" si="0"/>
        <v/>
      </c>
      <c r="AS11" s="79" t="str">
        <f t="shared" si="0"/>
        <v/>
      </c>
      <c r="AT11" s="79" t="str">
        <f t="shared" si="0"/>
        <v/>
      </c>
      <c r="AV11" s="80"/>
      <c r="AW11" s="81" t="s">
        <v>118</v>
      </c>
      <c r="AX11" s="82" t="str">
        <f t="shared" si="1"/>
        <v>---</v>
      </c>
      <c r="AY11" s="83" t="e">
        <f>VALUE(IF(AX11="---","",VLOOKUP(AX11,List167810[],2,FALSE)))</f>
        <v>#VALUE!</v>
      </c>
      <c r="AZ11" s="42" t="str">
        <f t="shared" si="2"/>
        <v>---</v>
      </c>
      <c r="BA11" s="42" t="e">
        <f>VALUE(IF(AZ11="---","",VLOOKUP(AZ11,List167810[],2,FALSE)))</f>
        <v>#VALUE!</v>
      </c>
      <c r="BB11" s="42" t="str">
        <f t="shared" si="3"/>
        <v>---</v>
      </c>
      <c r="BC11" s="42" t="str">
        <f t="shared" si="4"/>
        <v>---</v>
      </c>
      <c r="BI11" s="81" t="s">
        <v>118</v>
      </c>
      <c r="BJ11" s="85" t="str">
        <f>IF(H11="---","",VLOOKUP(H11,List167810[],2,FALSE))</f>
        <v/>
      </c>
      <c r="BK11" s="85" t="str">
        <f>IF(I11="---","",VLOOKUP(I11,List167810[],2,FALSE))</f>
        <v/>
      </c>
      <c r="BL11" s="85" t="str">
        <f>IF(J11="---","",VLOOKUP(J11,List167810[],2,FALSE))</f>
        <v/>
      </c>
      <c r="BM11" s="85" t="str">
        <f>IF(K11="---","",VLOOKUP(K11,List167810[],2,FALSE))</f>
        <v/>
      </c>
      <c r="BN11" s="85" t="str">
        <f>IF(L11="---","",VLOOKUP(L11,List167810[],2,FALSE))</f>
        <v/>
      </c>
      <c r="BO11" s="85" t="str">
        <f>IF(M11="---","",VLOOKUP(M11,List167810[],2,FALSE))</f>
        <v/>
      </c>
      <c r="BP11" s="85" t="str">
        <f>IF(N11="---","",VLOOKUP(N11,List167810[],2,FALSE))</f>
        <v/>
      </c>
      <c r="BQ11" s="85" t="str">
        <f>IF(O11="---","",VLOOKUP(O11,List167810[],2,FALSE))</f>
        <v/>
      </c>
      <c r="BR11" s="85" t="str">
        <f>IF(P11="---","",VLOOKUP(P11,List167810[],2,FALSE))</f>
        <v/>
      </c>
      <c r="BS11" s="85" t="str">
        <f>IF(Q11="---","",VLOOKUP(Q11,List167810[],2,FALSE))</f>
        <v/>
      </c>
      <c r="BT11" s="85" t="str">
        <f>IF(R11="---","",VLOOKUP(R11,List167810[],2,FALSE))</f>
        <v/>
      </c>
      <c r="BU11" s="81" t="s">
        <v>118</v>
      </c>
      <c r="BV11" s="85" t="str">
        <f>IF(Y11="---","",VLOOKUP(Y11,List167810[],2,FALSE))</f>
        <v/>
      </c>
      <c r="BW11" s="85" t="str">
        <f>IF(Z11="---","",VLOOKUP(Z11,List167810[],2,FALSE))</f>
        <v/>
      </c>
      <c r="BX11" s="85" t="str">
        <f>IF(AA11="---","",VLOOKUP(AA11,List167810[],2,FALSE))</f>
        <v/>
      </c>
      <c r="BY11" s="85" t="str">
        <f>IF(AB11="---","",VLOOKUP(AB11,List167810[],2,FALSE))</f>
        <v/>
      </c>
      <c r="BZ11" s="85" t="str">
        <f>IF(AC11="---","",VLOOKUP(AC11,List167810[],2,FALSE))</f>
        <v/>
      </c>
      <c r="CA11" s="85" t="str">
        <f>IF(AD11="---","",VLOOKUP(AD11,List167810[],2,FALSE))</f>
        <v/>
      </c>
      <c r="CB11" s="85" t="str">
        <f>IF(AE11="---","",VLOOKUP(AE11,List167810[],2,FALSE))</f>
        <v/>
      </c>
      <c r="CC11" s="85" t="str">
        <f>IF(AF11="---","",VLOOKUP(AF11,List167810[],2,FALSE))</f>
        <v/>
      </c>
      <c r="CD11" s="85" t="str">
        <f>IF(AG11="---","",VLOOKUP(AG11,List167810[],2,FALSE))</f>
        <v/>
      </c>
      <c r="CE11" s="85" t="str">
        <f>IF(AH11="---","",VLOOKUP(AH11,List167810[],2,FALSE))</f>
        <v/>
      </c>
    </row>
    <row r="12" spans="2:92" ht="13.5" customHeight="1" thickBot="1" x14ac:dyDescent="0.2">
      <c r="B12" s="276"/>
      <c r="C12" s="280" t="s">
        <v>119</v>
      </c>
      <c r="D12" s="281"/>
      <c r="E12" s="71" t="s">
        <v>120</v>
      </c>
      <c r="F12" s="72"/>
      <c r="G12" s="73"/>
      <c r="H12" s="75" t="s">
        <v>97</v>
      </c>
      <c r="I12" s="75" t="s">
        <v>97</v>
      </c>
      <c r="J12" s="75" t="s">
        <v>97</v>
      </c>
      <c r="K12" s="75" t="s">
        <v>97</v>
      </c>
      <c r="L12" s="75" t="s">
        <v>97</v>
      </c>
      <c r="M12" s="75" t="s">
        <v>97</v>
      </c>
      <c r="N12" s="75" t="s">
        <v>97</v>
      </c>
      <c r="O12" s="75" t="s">
        <v>97</v>
      </c>
      <c r="P12" s="75" t="s">
        <v>97</v>
      </c>
      <c r="Q12" s="75" t="s">
        <v>97</v>
      </c>
      <c r="R12" s="86" t="s">
        <v>97</v>
      </c>
      <c r="Y12" s="75" t="s">
        <v>97</v>
      </c>
      <c r="Z12" s="75" t="s">
        <v>97</v>
      </c>
      <c r="AA12" s="75" t="s">
        <v>97</v>
      </c>
      <c r="AB12" s="75" t="s">
        <v>97</v>
      </c>
      <c r="AC12" s="86" t="s">
        <v>97</v>
      </c>
      <c r="AD12" s="78" t="s">
        <v>97</v>
      </c>
      <c r="AE12" s="78" t="s">
        <v>97</v>
      </c>
      <c r="AF12" s="78" t="s">
        <v>97</v>
      </c>
      <c r="AG12" s="78" t="s">
        <v>97</v>
      </c>
      <c r="AH12" s="78" t="s">
        <v>97</v>
      </c>
      <c r="AK12" s="79" t="str">
        <f t="shared" si="0"/>
        <v/>
      </c>
      <c r="AL12" s="79" t="str">
        <f t="shared" si="0"/>
        <v/>
      </c>
      <c r="AM12" s="79" t="str">
        <f t="shared" si="0"/>
        <v/>
      </c>
      <c r="AN12" s="79" t="str">
        <f t="shared" si="0"/>
        <v/>
      </c>
      <c r="AO12" s="79" t="str">
        <f t="shared" si="0"/>
        <v/>
      </c>
      <c r="AP12" s="79" t="str">
        <f t="shared" si="0"/>
        <v/>
      </c>
      <c r="AQ12" s="79" t="str">
        <f t="shared" si="0"/>
        <v/>
      </c>
      <c r="AR12" s="79" t="str">
        <f t="shared" si="0"/>
        <v/>
      </c>
      <c r="AS12" s="79" t="str">
        <f t="shared" si="0"/>
        <v/>
      </c>
      <c r="AT12" s="79" t="str">
        <f t="shared" si="0"/>
        <v/>
      </c>
      <c r="AV12" s="80"/>
      <c r="AW12" s="81" t="s">
        <v>121</v>
      </c>
      <c r="AX12" s="82" t="str">
        <f t="shared" si="1"/>
        <v>---</v>
      </c>
      <c r="AY12" s="83" t="e">
        <f>VALUE(IF(AX12="---","",VLOOKUP(AX12,List167810[],2,FALSE)))</f>
        <v>#VALUE!</v>
      </c>
      <c r="AZ12" s="42" t="str">
        <f t="shared" si="2"/>
        <v>---</v>
      </c>
      <c r="BA12" s="42" t="e">
        <f>VALUE(IF(AZ12="---","",VLOOKUP(AZ12,List167810[],2,FALSE)))</f>
        <v>#VALUE!</v>
      </c>
      <c r="BB12" s="42" t="str">
        <f t="shared" si="3"/>
        <v>---</v>
      </c>
      <c r="BC12" s="42" t="str">
        <f t="shared" si="4"/>
        <v>---</v>
      </c>
      <c r="BI12" s="81" t="s">
        <v>121</v>
      </c>
      <c r="BJ12" s="85" t="str">
        <f>IF(H12="---","",VLOOKUP(H12,List167810[],2,FALSE))</f>
        <v/>
      </c>
      <c r="BK12" s="85" t="str">
        <f>IF(I12="---","",VLOOKUP(I12,List167810[],2,FALSE))</f>
        <v/>
      </c>
      <c r="BL12" s="85" t="str">
        <f>IF(J12="---","",VLOOKUP(J12,List167810[],2,FALSE))</f>
        <v/>
      </c>
      <c r="BM12" s="85" t="str">
        <f>IF(K12="---","",VLOOKUP(K12,List167810[],2,FALSE))</f>
        <v/>
      </c>
      <c r="BN12" s="85" t="str">
        <f>IF(L12="---","",VLOOKUP(L12,List167810[],2,FALSE))</f>
        <v/>
      </c>
      <c r="BO12" s="85" t="str">
        <f>IF(M12="---","",VLOOKUP(M12,List167810[],2,FALSE))</f>
        <v/>
      </c>
      <c r="BP12" s="85" t="str">
        <f>IF(N12="---","",VLOOKUP(N12,List167810[],2,FALSE))</f>
        <v/>
      </c>
      <c r="BQ12" s="85" t="str">
        <f>IF(O12="---","",VLOOKUP(O12,List167810[],2,FALSE))</f>
        <v/>
      </c>
      <c r="BR12" s="85" t="str">
        <f>IF(P12="---","",VLOOKUP(P12,List167810[],2,FALSE))</f>
        <v/>
      </c>
      <c r="BS12" s="85" t="str">
        <f>IF(Q12="---","",VLOOKUP(Q12,List167810[],2,FALSE))</f>
        <v/>
      </c>
      <c r="BT12" s="85" t="str">
        <f>IF(R12="---","",VLOOKUP(R12,List167810[],2,FALSE))</f>
        <v/>
      </c>
      <c r="BU12" s="81" t="s">
        <v>121</v>
      </c>
      <c r="BV12" s="85" t="str">
        <f>IF(Y12="---","",VLOOKUP(Y12,List167810[],2,FALSE))</f>
        <v/>
      </c>
      <c r="BW12" s="85" t="str">
        <f>IF(Z12="---","",VLOOKUP(Z12,List167810[],2,FALSE))</f>
        <v/>
      </c>
      <c r="BX12" s="85" t="str">
        <f>IF(AA12="---","",VLOOKUP(AA12,List167810[],2,FALSE))</f>
        <v/>
      </c>
      <c r="BY12" s="85" t="str">
        <f>IF(AB12="---","",VLOOKUP(AB12,List167810[],2,FALSE))</f>
        <v/>
      </c>
      <c r="BZ12" s="85" t="str">
        <f>IF(AC12="---","",VLOOKUP(AC12,List167810[],2,FALSE))</f>
        <v/>
      </c>
      <c r="CA12" s="85" t="str">
        <f>IF(AD12="---","",VLOOKUP(AD12,List167810[],2,FALSE))</f>
        <v/>
      </c>
      <c r="CB12" s="85" t="str">
        <f>IF(AE12="---","",VLOOKUP(AE12,List167810[],2,FALSE))</f>
        <v/>
      </c>
      <c r="CC12" s="85" t="str">
        <f>IF(AF12="---","",VLOOKUP(AF12,List167810[],2,FALSE))</f>
        <v/>
      </c>
      <c r="CD12" s="85" t="str">
        <f>IF(AG12="---","",VLOOKUP(AG12,List167810[],2,FALSE))</f>
        <v/>
      </c>
      <c r="CE12" s="85" t="str">
        <f>IF(AH12="---","",VLOOKUP(AH12,List167810[],2,FALSE))</f>
        <v/>
      </c>
    </row>
    <row r="13" spans="2:92" ht="13.5" customHeight="1" thickBot="1" x14ac:dyDescent="0.2">
      <c r="B13" s="276"/>
      <c r="C13" s="280"/>
      <c r="D13" s="281"/>
      <c r="E13" s="71" t="s">
        <v>122</v>
      </c>
      <c r="F13" s="72"/>
      <c r="G13" s="73"/>
      <c r="H13" s="75" t="s">
        <v>97</v>
      </c>
      <c r="I13" s="75" t="s">
        <v>97</v>
      </c>
      <c r="J13" s="75" t="s">
        <v>97</v>
      </c>
      <c r="K13" s="75" t="s">
        <v>97</v>
      </c>
      <c r="L13" s="75" t="s">
        <v>97</v>
      </c>
      <c r="M13" s="75" t="s">
        <v>97</v>
      </c>
      <c r="N13" s="75" t="s">
        <v>97</v>
      </c>
      <c r="O13" s="75" t="s">
        <v>97</v>
      </c>
      <c r="P13" s="75" t="s">
        <v>97</v>
      </c>
      <c r="Q13" s="75" t="s">
        <v>97</v>
      </c>
      <c r="R13" s="86" t="s">
        <v>97</v>
      </c>
      <c r="Y13" s="75" t="s">
        <v>97</v>
      </c>
      <c r="Z13" s="75" t="s">
        <v>97</v>
      </c>
      <c r="AA13" s="75" t="s">
        <v>97</v>
      </c>
      <c r="AB13" s="75" t="s">
        <v>97</v>
      </c>
      <c r="AC13" s="86" t="s">
        <v>97</v>
      </c>
      <c r="AD13" s="78" t="s">
        <v>97</v>
      </c>
      <c r="AE13" s="78" t="s">
        <v>97</v>
      </c>
      <c r="AF13" s="78" t="s">
        <v>97</v>
      </c>
      <c r="AG13" s="78" t="s">
        <v>97</v>
      </c>
      <c r="AH13" s="78" t="s">
        <v>97</v>
      </c>
      <c r="AK13" s="79" t="str">
        <f t="shared" si="0"/>
        <v/>
      </c>
      <c r="AL13" s="79" t="str">
        <f t="shared" si="0"/>
        <v/>
      </c>
      <c r="AM13" s="79" t="str">
        <f t="shared" si="0"/>
        <v/>
      </c>
      <c r="AN13" s="79" t="str">
        <f t="shared" si="0"/>
        <v/>
      </c>
      <c r="AO13" s="79" t="str">
        <f t="shared" si="0"/>
        <v/>
      </c>
      <c r="AP13" s="79" t="str">
        <f t="shared" si="0"/>
        <v/>
      </c>
      <c r="AQ13" s="79" t="str">
        <f t="shared" si="0"/>
        <v/>
      </c>
      <c r="AR13" s="79" t="str">
        <f t="shared" si="0"/>
        <v/>
      </c>
      <c r="AS13" s="79" t="str">
        <f t="shared" si="0"/>
        <v/>
      </c>
      <c r="AT13" s="79" t="str">
        <f t="shared" si="0"/>
        <v/>
      </c>
      <c r="AV13" s="80"/>
      <c r="AW13" s="81" t="s">
        <v>123</v>
      </c>
      <c r="AX13" s="82" t="str">
        <f t="shared" si="1"/>
        <v>---</v>
      </c>
      <c r="AY13" s="83" t="e">
        <f>VALUE(IF(AX13="---","",VLOOKUP(AX13,List167810[],2,FALSE)))</f>
        <v>#VALUE!</v>
      </c>
      <c r="AZ13" s="42" t="str">
        <f t="shared" si="2"/>
        <v>---</v>
      </c>
      <c r="BA13" s="42" t="e">
        <f>VALUE(IF(AZ13="---","",VLOOKUP(AZ13,List167810[],2,FALSE)))</f>
        <v>#VALUE!</v>
      </c>
      <c r="BB13" s="42" t="str">
        <f t="shared" si="3"/>
        <v>---</v>
      </c>
      <c r="BC13" s="42" t="str">
        <f t="shared" si="4"/>
        <v>---</v>
      </c>
      <c r="BI13" s="81" t="s">
        <v>123</v>
      </c>
      <c r="BJ13" s="85" t="str">
        <f>IF(H13="---","",VLOOKUP(H13,List167810[],2,FALSE))</f>
        <v/>
      </c>
      <c r="BK13" s="85" t="str">
        <f>IF(I13="---","",VLOOKUP(I13,List167810[],2,FALSE))</f>
        <v/>
      </c>
      <c r="BL13" s="85" t="str">
        <f>IF(J13="---","",VLOOKUP(J13,List167810[],2,FALSE))</f>
        <v/>
      </c>
      <c r="BM13" s="85" t="str">
        <f>IF(K13="---","",VLOOKUP(K13,List167810[],2,FALSE))</f>
        <v/>
      </c>
      <c r="BN13" s="85" t="str">
        <f>IF(L13="---","",VLOOKUP(L13,List167810[],2,FALSE))</f>
        <v/>
      </c>
      <c r="BO13" s="85" t="str">
        <f>IF(M13="---","",VLOOKUP(M13,List167810[],2,FALSE))</f>
        <v/>
      </c>
      <c r="BP13" s="85" t="str">
        <f>IF(N13="---","",VLOOKUP(N13,List167810[],2,FALSE))</f>
        <v/>
      </c>
      <c r="BQ13" s="85" t="str">
        <f>IF(O13="---","",VLOOKUP(O13,List167810[],2,FALSE))</f>
        <v/>
      </c>
      <c r="BR13" s="85" t="str">
        <f>IF(P13="---","",VLOOKUP(P13,List167810[],2,FALSE))</f>
        <v/>
      </c>
      <c r="BS13" s="85" t="str">
        <f>IF(Q13="---","",VLOOKUP(Q13,List167810[],2,FALSE))</f>
        <v/>
      </c>
      <c r="BT13" s="85" t="str">
        <f>IF(R13="---","",VLOOKUP(R13,List167810[],2,FALSE))</f>
        <v/>
      </c>
      <c r="BU13" s="81" t="s">
        <v>123</v>
      </c>
      <c r="BV13" s="85" t="str">
        <f>IF(Y13="---","",VLOOKUP(Y13,List167810[],2,FALSE))</f>
        <v/>
      </c>
      <c r="BW13" s="85" t="str">
        <f>IF(Z13="---","",VLOOKUP(Z13,List167810[],2,FALSE))</f>
        <v/>
      </c>
      <c r="BX13" s="85" t="str">
        <f>IF(AA13="---","",VLOOKUP(AA13,List167810[],2,FALSE))</f>
        <v/>
      </c>
      <c r="BY13" s="85" t="str">
        <f>IF(AB13="---","",VLOOKUP(AB13,List167810[],2,FALSE))</f>
        <v/>
      </c>
      <c r="BZ13" s="85" t="str">
        <f>IF(AC13="---","",VLOOKUP(AC13,List167810[],2,FALSE))</f>
        <v/>
      </c>
      <c r="CA13" s="85" t="str">
        <f>IF(AD13="---","",VLOOKUP(AD13,List167810[],2,FALSE))</f>
        <v/>
      </c>
      <c r="CB13" s="85" t="str">
        <f>IF(AE13="---","",VLOOKUP(AE13,List167810[],2,FALSE))</f>
        <v/>
      </c>
      <c r="CC13" s="85" t="str">
        <f>IF(AF13="---","",VLOOKUP(AF13,List167810[],2,FALSE))</f>
        <v/>
      </c>
      <c r="CD13" s="85" t="str">
        <f>IF(AG13="---","",VLOOKUP(AG13,List167810[],2,FALSE))</f>
        <v/>
      </c>
      <c r="CE13" s="85" t="str">
        <f>IF(AH13="---","",VLOOKUP(AH13,List167810[],2,FALSE))</f>
        <v/>
      </c>
    </row>
    <row r="14" spans="2:92" ht="13.5" customHeight="1" thickBot="1" x14ac:dyDescent="0.2">
      <c r="B14" s="276"/>
      <c r="C14" s="280"/>
      <c r="D14" s="281"/>
      <c r="E14" s="71" t="s">
        <v>124</v>
      </c>
      <c r="F14" s="72"/>
      <c r="G14" s="73"/>
      <c r="H14" s="75" t="s">
        <v>97</v>
      </c>
      <c r="I14" s="75" t="s">
        <v>97</v>
      </c>
      <c r="J14" s="75" t="s">
        <v>97</v>
      </c>
      <c r="K14" s="75" t="s">
        <v>97</v>
      </c>
      <c r="L14" s="75" t="s">
        <v>97</v>
      </c>
      <c r="M14" s="75" t="s">
        <v>97</v>
      </c>
      <c r="N14" s="75" t="s">
        <v>97</v>
      </c>
      <c r="O14" s="75" t="s">
        <v>97</v>
      </c>
      <c r="P14" s="75" t="s">
        <v>97</v>
      </c>
      <c r="Q14" s="75" t="s">
        <v>97</v>
      </c>
      <c r="R14" s="86" t="s">
        <v>97</v>
      </c>
      <c r="Y14" s="75" t="s">
        <v>97</v>
      </c>
      <c r="Z14" s="75" t="s">
        <v>97</v>
      </c>
      <c r="AA14" s="75" t="s">
        <v>97</v>
      </c>
      <c r="AB14" s="75" t="s">
        <v>97</v>
      </c>
      <c r="AC14" s="86" t="s">
        <v>97</v>
      </c>
      <c r="AD14" s="78" t="s">
        <v>97</v>
      </c>
      <c r="AE14" s="78" t="s">
        <v>97</v>
      </c>
      <c r="AF14" s="78" t="s">
        <v>97</v>
      </c>
      <c r="AG14" s="78" t="s">
        <v>97</v>
      </c>
      <c r="AH14" s="78" t="s">
        <v>97</v>
      </c>
      <c r="AK14" s="79" t="str">
        <f t="shared" si="0"/>
        <v/>
      </c>
      <c r="AL14" s="79" t="str">
        <f t="shared" si="0"/>
        <v/>
      </c>
      <c r="AM14" s="79" t="str">
        <f t="shared" si="0"/>
        <v/>
      </c>
      <c r="AN14" s="79" t="str">
        <f t="shared" si="0"/>
        <v/>
      </c>
      <c r="AO14" s="79" t="str">
        <f t="shared" si="0"/>
        <v/>
      </c>
      <c r="AP14" s="79" t="str">
        <f t="shared" si="0"/>
        <v/>
      </c>
      <c r="AQ14" s="79" t="str">
        <f t="shared" si="0"/>
        <v/>
      </c>
      <c r="AR14" s="79" t="str">
        <f t="shared" si="0"/>
        <v/>
      </c>
      <c r="AS14" s="79" t="str">
        <f t="shared" si="0"/>
        <v/>
      </c>
      <c r="AT14" s="79" t="str">
        <f t="shared" si="0"/>
        <v/>
      </c>
      <c r="AV14" s="80"/>
      <c r="AW14" s="81" t="s">
        <v>125</v>
      </c>
      <c r="AX14" s="82" t="str">
        <f t="shared" si="1"/>
        <v>---</v>
      </c>
      <c r="AY14" s="83" t="e">
        <f>VALUE(IF(AX14="---","",VLOOKUP(AX14,List167810[],2,FALSE)))</f>
        <v>#VALUE!</v>
      </c>
      <c r="AZ14" s="42" t="str">
        <f t="shared" si="2"/>
        <v>---</v>
      </c>
      <c r="BA14" s="42" t="e">
        <f>VALUE(IF(AZ14="---","",VLOOKUP(AZ14,List167810[],2,FALSE)))</f>
        <v>#VALUE!</v>
      </c>
      <c r="BB14" s="42" t="str">
        <f t="shared" si="3"/>
        <v>---</v>
      </c>
      <c r="BC14" s="42" t="str">
        <f t="shared" si="4"/>
        <v>---</v>
      </c>
      <c r="BI14" s="81" t="s">
        <v>125</v>
      </c>
      <c r="BJ14" s="85" t="str">
        <f>IF(H14="---","",VLOOKUP(H14,List167810[],2,FALSE))</f>
        <v/>
      </c>
      <c r="BK14" s="85" t="str">
        <f>IF(I14="---","",VLOOKUP(I14,List167810[],2,FALSE))</f>
        <v/>
      </c>
      <c r="BL14" s="85" t="str">
        <f>IF(J14="---","",VLOOKUP(J14,List167810[],2,FALSE))</f>
        <v/>
      </c>
      <c r="BM14" s="85" t="str">
        <f>IF(K14="---","",VLOOKUP(K14,List167810[],2,FALSE))</f>
        <v/>
      </c>
      <c r="BN14" s="85" t="str">
        <f>IF(L14="---","",VLOOKUP(L14,List167810[],2,FALSE))</f>
        <v/>
      </c>
      <c r="BO14" s="85" t="str">
        <f>IF(M14="---","",VLOOKUP(M14,List167810[],2,FALSE))</f>
        <v/>
      </c>
      <c r="BP14" s="85" t="str">
        <f>IF(N14="---","",VLOOKUP(N14,List167810[],2,FALSE))</f>
        <v/>
      </c>
      <c r="BQ14" s="85" t="str">
        <f>IF(O14="---","",VLOOKUP(O14,List167810[],2,FALSE))</f>
        <v/>
      </c>
      <c r="BR14" s="85" t="str">
        <f>IF(P14="---","",VLOOKUP(P14,List167810[],2,FALSE))</f>
        <v/>
      </c>
      <c r="BS14" s="85" t="str">
        <f>IF(Q14="---","",VLOOKUP(Q14,List167810[],2,FALSE))</f>
        <v/>
      </c>
      <c r="BT14" s="85" t="str">
        <f>IF(R14="---","",VLOOKUP(R14,List167810[],2,FALSE))</f>
        <v/>
      </c>
      <c r="BU14" s="81" t="s">
        <v>125</v>
      </c>
      <c r="BV14" s="85" t="str">
        <f>IF(Y14="---","",VLOOKUP(Y14,List167810[],2,FALSE))</f>
        <v/>
      </c>
      <c r="BW14" s="85" t="str">
        <f>IF(Z14="---","",VLOOKUP(Z14,List167810[],2,FALSE))</f>
        <v/>
      </c>
      <c r="BX14" s="85" t="str">
        <f>IF(AA14="---","",VLOOKUP(AA14,List167810[],2,FALSE))</f>
        <v/>
      </c>
      <c r="BY14" s="85" t="str">
        <f>IF(AB14="---","",VLOOKUP(AB14,List167810[],2,FALSE))</f>
        <v/>
      </c>
      <c r="BZ14" s="85" t="str">
        <f>IF(AC14="---","",VLOOKUP(AC14,List167810[],2,FALSE))</f>
        <v/>
      </c>
      <c r="CA14" s="85" t="str">
        <f>IF(AD14="---","",VLOOKUP(AD14,List167810[],2,FALSE))</f>
        <v/>
      </c>
      <c r="CB14" s="85" t="str">
        <f>IF(AE14="---","",VLOOKUP(AE14,List167810[],2,FALSE))</f>
        <v/>
      </c>
      <c r="CC14" s="85" t="str">
        <f>IF(AF14="---","",VLOOKUP(AF14,List167810[],2,FALSE))</f>
        <v/>
      </c>
      <c r="CD14" s="85" t="str">
        <f>IF(AG14="---","",VLOOKUP(AG14,List167810[],2,FALSE))</f>
        <v/>
      </c>
      <c r="CE14" s="85" t="str">
        <f>IF(AH14="---","",VLOOKUP(AH14,List167810[],2,FALSE))</f>
        <v/>
      </c>
    </row>
    <row r="15" spans="2:92" ht="13.5" customHeight="1" thickBot="1" x14ac:dyDescent="0.2">
      <c r="B15" s="276"/>
      <c r="C15" s="280" t="s">
        <v>126</v>
      </c>
      <c r="D15" s="281"/>
      <c r="E15" s="71" t="s">
        <v>127</v>
      </c>
      <c r="F15" s="72"/>
      <c r="G15" s="73"/>
      <c r="H15" s="75" t="s">
        <v>97</v>
      </c>
      <c r="I15" s="75" t="s">
        <v>97</v>
      </c>
      <c r="J15" s="75" t="s">
        <v>97</v>
      </c>
      <c r="K15" s="75" t="s">
        <v>97</v>
      </c>
      <c r="L15" s="75" t="s">
        <v>97</v>
      </c>
      <c r="M15" s="75" t="s">
        <v>97</v>
      </c>
      <c r="N15" s="75" t="s">
        <v>97</v>
      </c>
      <c r="O15" s="75" t="s">
        <v>97</v>
      </c>
      <c r="P15" s="75" t="s">
        <v>97</v>
      </c>
      <c r="Q15" s="75" t="s">
        <v>97</v>
      </c>
      <c r="R15" s="86" t="s">
        <v>97</v>
      </c>
      <c r="Y15" s="75" t="s">
        <v>97</v>
      </c>
      <c r="Z15" s="75" t="s">
        <v>97</v>
      </c>
      <c r="AA15" s="75" t="s">
        <v>97</v>
      </c>
      <c r="AB15" s="75" t="s">
        <v>97</v>
      </c>
      <c r="AC15" s="86" t="s">
        <v>97</v>
      </c>
      <c r="AD15" s="78" t="s">
        <v>97</v>
      </c>
      <c r="AE15" s="78" t="s">
        <v>97</v>
      </c>
      <c r="AF15" s="78" t="s">
        <v>97</v>
      </c>
      <c r="AG15" s="78" t="s">
        <v>97</v>
      </c>
      <c r="AH15" s="78" t="s">
        <v>97</v>
      </c>
      <c r="AK15" s="79" t="str">
        <f t="shared" si="0"/>
        <v/>
      </c>
      <c r="AL15" s="79" t="str">
        <f t="shared" si="0"/>
        <v/>
      </c>
      <c r="AM15" s="79" t="str">
        <f t="shared" si="0"/>
        <v/>
      </c>
      <c r="AN15" s="79" t="str">
        <f t="shared" si="0"/>
        <v/>
      </c>
      <c r="AO15" s="79" t="str">
        <f t="shared" si="0"/>
        <v/>
      </c>
      <c r="AP15" s="79" t="str">
        <f t="shared" si="0"/>
        <v/>
      </c>
      <c r="AQ15" s="79" t="str">
        <f t="shared" si="0"/>
        <v/>
      </c>
      <c r="AR15" s="79" t="str">
        <f t="shared" si="0"/>
        <v/>
      </c>
      <c r="AS15" s="79" t="str">
        <f t="shared" si="0"/>
        <v/>
      </c>
      <c r="AT15" s="79" t="str">
        <f t="shared" si="0"/>
        <v/>
      </c>
      <c r="AV15" s="80"/>
      <c r="AW15" s="81" t="s">
        <v>128</v>
      </c>
      <c r="AX15" s="82" t="str">
        <f t="shared" si="1"/>
        <v>---</v>
      </c>
      <c r="AY15" s="83" t="e">
        <f>VALUE(IF(AX15="---","",VLOOKUP(AX15,List167810[],2,FALSE)))</f>
        <v>#VALUE!</v>
      </c>
      <c r="AZ15" s="42" t="str">
        <f t="shared" si="2"/>
        <v>---</v>
      </c>
      <c r="BA15" s="42" t="e">
        <f>VALUE(IF(AZ15="---","",VLOOKUP(AZ15,List167810[],2,FALSE)))</f>
        <v>#VALUE!</v>
      </c>
      <c r="BB15" s="42" t="str">
        <f t="shared" si="3"/>
        <v>---</v>
      </c>
      <c r="BC15" s="42" t="str">
        <f t="shared" si="4"/>
        <v>---</v>
      </c>
      <c r="BI15" s="81" t="s">
        <v>128</v>
      </c>
      <c r="BJ15" s="85" t="str">
        <f>IF(H15="---","",VLOOKUP(H15,List167810[],2,FALSE))</f>
        <v/>
      </c>
      <c r="BK15" s="85" t="str">
        <f>IF(I15="---","",VLOOKUP(I15,List167810[],2,FALSE))</f>
        <v/>
      </c>
      <c r="BL15" s="85" t="str">
        <f>IF(J15="---","",VLOOKUP(J15,List167810[],2,FALSE))</f>
        <v/>
      </c>
      <c r="BM15" s="85" t="str">
        <f>IF(K15="---","",VLOOKUP(K15,List167810[],2,FALSE))</f>
        <v/>
      </c>
      <c r="BN15" s="85" t="str">
        <f>IF(L15="---","",VLOOKUP(L15,List167810[],2,FALSE))</f>
        <v/>
      </c>
      <c r="BO15" s="85" t="str">
        <f>IF(M15="---","",VLOOKUP(M15,List167810[],2,FALSE))</f>
        <v/>
      </c>
      <c r="BP15" s="85" t="str">
        <f>IF(N15="---","",VLOOKUP(N15,List167810[],2,FALSE))</f>
        <v/>
      </c>
      <c r="BQ15" s="85" t="str">
        <f>IF(O15="---","",VLOOKUP(O15,List167810[],2,FALSE))</f>
        <v/>
      </c>
      <c r="BR15" s="85" t="str">
        <f>IF(P15="---","",VLOOKUP(P15,List167810[],2,FALSE))</f>
        <v/>
      </c>
      <c r="BS15" s="85" t="str">
        <f>IF(Q15="---","",VLOOKUP(Q15,List167810[],2,FALSE))</f>
        <v/>
      </c>
      <c r="BT15" s="85" t="str">
        <f>IF(R15="---","",VLOOKUP(R15,List167810[],2,FALSE))</f>
        <v/>
      </c>
      <c r="BU15" s="81" t="s">
        <v>128</v>
      </c>
      <c r="BV15" s="85" t="str">
        <f>IF(Y15="---","",VLOOKUP(Y15,List167810[],2,FALSE))</f>
        <v/>
      </c>
      <c r="BW15" s="85" t="str">
        <f>IF(Z15="---","",VLOOKUP(Z15,List167810[],2,FALSE))</f>
        <v/>
      </c>
      <c r="BX15" s="85" t="str">
        <f>IF(AA15="---","",VLOOKUP(AA15,List167810[],2,FALSE))</f>
        <v/>
      </c>
      <c r="BY15" s="85" t="str">
        <f>IF(AB15="---","",VLOOKUP(AB15,List167810[],2,FALSE))</f>
        <v/>
      </c>
      <c r="BZ15" s="85" t="str">
        <f>IF(AC15="---","",VLOOKUP(AC15,List167810[],2,FALSE))</f>
        <v/>
      </c>
      <c r="CA15" s="85" t="str">
        <f>IF(AD15="---","",VLOOKUP(AD15,List167810[],2,FALSE))</f>
        <v/>
      </c>
      <c r="CB15" s="85" t="str">
        <f>IF(AE15="---","",VLOOKUP(AE15,List167810[],2,FALSE))</f>
        <v/>
      </c>
      <c r="CC15" s="85" t="str">
        <f>IF(AF15="---","",VLOOKUP(AF15,List167810[],2,FALSE))</f>
        <v/>
      </c>
      <c r="CD15" s="85" t="str">
        <f>IF(AG15="---","",VLOOKUP(AG15,List167810[],2,FALSE))</f>
        <v/>
      </c>
      <c r="CE15" s="85" t="str">
        <f>IF(AH15="---","",VLOOKUP(AH15,List167810[],2,FALSE))</f>
        <v/>
      </c>
    </row>
    <row r="16" spans="2:92" ht="13.5" customHeight="1" thickBot="1" x14ac:dyDescent="0.2">
      <c r="B16" s="276"/>
      <c r="C16" s="280"/>
      <c r="D16" s="281"/>
      <c r="E16" s="71" t="s">
        <v>129</v>
      </c>
      <c r="F16" s="72"/>
      <c r="G16" s="73"/>
      <c r="H16" s="75" t="s">
        <v>97</v>
      </c>
      <c r="I16" s="75" t="s">
        <v>97</v>
      </c>
      <c r="J16" s="75" t="s">
        <v>97</v>
      </c>
      <c r="K16" s="75" t="s">
        <v>97</v>
      </c>
      <c r="L16" s="75" t="s">
        <v>97</v>
      </c>
      <c r="M16" s="75" t="s">
        <v>97</v>
      </c>
      <c r="N16" s="75" t="s">
        <v>97</v>
      </c>
      <c r="O16" s="75" t="s">
        <v>97</v>
      </c>
      <c r="P16" s="75" t="s">
        <v>97</v>
      </c>
      <c r="Q16" s="75" t="s">
        <v>97</v>
      </c>
      <c r="R16" s="86" t="s">
        <v>97</v>
      </c>
      <c r="Y16" s="75" t="s">
        <v>97</v>
      </c>
      <c r="Z16" s="75" t="s">
        <v>97</v>
      </c>
      <c r="AA16" s="75" t="s">
        <v>97</v>
      </c>
      <c r="AB16" s="75" t="s">
        <v>97</v>
      </c>
      <c r="AC16" s="86" t="s">
        <v>97</v>
      </c>
      <c r="AD16" s="78" t="s">
        <v>97</v>
      </c>
      <c r="AE16" s="78" t="s">
        <v>97</v>
      </c>
      <c r="AF16" s="78" t="s">
        <v>97</v>
      </c>
      <c r="AG16" s="78" t="s">
        <v>97</v>
      </c>
      <c r="AH16" s="78" t="s">
        <v>97</v>
      </c>
      <c r="AK16" s="79" t="str">
        <f t="shared" si="0"/>
        <v/>
      </c>
      <c r="AL16" s="79" t="str">
        <f t="shared" si="0"/>
        <v/>
      </c>
      <c r="AM16" s="79" t="str">
        <f t="shared" si="0"/>
        <v/>
      </c>
      <c r="AN16" s="79" t="str">
        <f t="shared" si="0"/>
        <v/>
      </c>
      <c r="AO16" s="79" t="str">
        <f t="shared" si="0"/>
        <v/>
      </c>
      <c r="AP16" s="79" t="str">
        <f t="shared" si="0"/>
        <v/>
      </c>
      <c r="AQ16" s="79" t="str">
        <f t="shared" si="0"/>
        <v/>
      </c>
      <c r="AR16" s="79" t="str">
        <f t="shared" si="0"/>
        <v/>
      </c>
      <c r="AS16" s="79" t="str">
        <f t="shared" si="0"/>
        <v/>
      </c>
      <c r="AT16" s="79" t="str">
        <f t="shared" si="0"/>
        <v/>
      </c>
      <c r="AV16" s="80"/>
      <c r="AW16" s="81" t="s">
        <v>130</v>
      </c>
      <c r="AX16" s="82" t="str">
        <f t="shared" si="1"/>
        <v>---</v>
      </c>
      <c r="AY16" s="83" t="e">
        <f>VALUE(IF(AX16="---","",VLOOKUP(AX16,List167810[],2,FALSE)))</f>
        <v>#VALUE!</v>
      </c>
      <c r="AZ16" s="42" t="str">
        <f t="shared" si="2"/>
        <v>---</v>
      </c>
      <c r="BA16" s="42" t="e">
        <f>VALUE(IF(AZ16="---","",VLOOKUP(AZ16,List167810[],2,FALSE)))</f>
        <v>#VALUE!</v>
      </c>
      <c r="BB16" s="42" t="str">
        <f t="shared" si="3"/>
        <v>---</v>
      </c>
      <c r="BC16" s="42" t="str">
        <f t="shared" si="4"/>
        <v>---</v>
      </c>
      <c r="BI16" s="81" t="s">
        <v>130</v>
      </c>
      <c r="BJ16" s="85" t="str">
        <f>IF(H16="---","",VLOOKUP(H16,List167810[],2,FALSE))</f>
        <v/>
      </c>
      <c r="BK16" s="85" t="str">
        <f>IF(I16="---","",VLOOKUP(I16,List167810[],2,FALSE))</f>
        <v/>
      </c>
      <c r="BL16" s="85" t="str">
        <f>IF(J16="---","",VLOOKUP(J16,List167810[],2,FALSE))</f>
        <v/>
      </c>
      <c r="BM16" s="85" t="str">
        <f>IF(K16="---","",VLOOKUP(K16,List167810[],2,FALSE))</f>
        <v/>
      </c>
      <c r="BN16" s="85" t="str">
        <f>IF(L16="---","",VLOOKUP(L16,List167810[],2,FALSE))</f>
        <v/>
      </c>
      <c r="BO16" s="85" t="str">
        <f>IF(M16="---","",VLOOKUP(M16,List167810[],2,FALSE))</f>
        <v/>
      </c>
      <c r="BP16" s="85" t="str">
        <f>IF(N16="---","",VLOOKUP(N16,List167810[],2,FALSE))</f>
        <v/>
      </c>
      <c r="BQ16" s="85" t="str">
        <f>IF(O16="---","",VLOOKUP(O16,List167810[],2,FALSE))</f>
        <v/>
      </c>
      <c r="BR16" s="85" t="str">
        <f>IF(P16="---","",VLOOKUP(P16,List167810[],2,FALSE))</f>
        <v/>
      </c>
      <c r="BS16" s="85" t="str">
        <f>IF(Q16="---","",VLOOKUP(Q16,List167810[],2,FALSE))</f>
        <v/>
      </c>
      <c r="BT16" s="85" t="str">
        <f>IF(R16="---","",VLOOKUP(R16,List167810[],2,FALSE))</f>
        <v/>
      </c>
      <c r="BU16" s="81" t="s">
        <v>130</v>
      </c>
      <c r="BV16" s="85" t="str">
        <f>IF(Y16="---","",VLOOKUP(Y16,List167810[],2,FALSE))</f>
        <v/>
      </c>
      <c r="BW16" s="85" t="str">
        <f>IF(Z16="---","",VLOOKUP(Z16,List167810[],2,FALSE))</f>
        <v/>
      </c>
      <c r="BX16" s="85" t="str">
        <f>IF(AA16="---","",VLOOKUP(AA16,List167810[],2,FALSE))</f>
        <v/>
      </c>
      <c r="BY16" s="85" t="str">
        <f>IF(AB16="---","",VLOOKUP(AB16,List167810[],2,FALSE))</f>
        <v/>
      </c>
      <c r="BZ16" s="85" t="str">
        <f>IF(AC16="---","",VLOOKUP(AC16,List167810[],2,FALSE))</f>
        <v/>
      </c>
      <c r="CA16" s="85" t="str">
        <f>IF(AD16="---","",VLOOKUP(AD16,List167810[],2,FALSE))</f>
        <v/>
      </c>
      <c r="CB16" s="85" t="str">
        <f>IF(AE16="---","",VLOOKUP(AE16,List167810[],2,FALSE))</f>
        <v/>
      </c>
      <c r="CC16" s="85" t="str">
        <f>IF(AF16="---","",VLOOKUP(AF16,List167810[],2,FALSE))</f>
        <v/>
      </c>
      <c r="CD16" s="85" t="str">
        <f>IF(AG16="---","",VLOOKUP(AG16,List167810[],2,FALSE))</f>
        <v/>
      </c>
      <c r="CE16" s="85" t="str">
        <f>IF(AH16="---","",VLOOKUP(AH16,List167810[],2,FALSE))</f>
        <v/>
      </c>
    </row>
    <row r="17" spans="2:91" s="49" customFormat="1" ht="13.5" customHeight="1" thickBot="1" x14ac:dyDescent="0.2">
      <c r="B17" s="276"/>
      <c r="C17" s="280"/>
      <c r="D17" s="281"/>
      <c r="E17" s="71" t="s">
        <v>131</v>
      </c>
      <c r="F17" s="72"/>
      <c r="G17" s="73"/>
      <c r="H17" s="75" t="s">
        <v>97</v>
      </c>
      <c r="I17" s="75" t="s">
        <v>97</v>
      </c>
      <c r="J17" s="75" t="s">
        <v>97</v>
      </c>
      <c r="K17" s="75" t="s">
        <v>97</v>
      </c>
      <c r="L17" s="75" t="s">
        <v>97</v>
      </c>
      <c r="M17" s="75" t="s">
        <v>97</v>
      </c>
      <c r="N17" s="75" t="s">
        <v>97</v>
      </c>
      <c r="O17" s="75" t="s">
        <v>97</v>
      </c>
      <c r="P17" s="75" t="s">
        <v>97</v>
      </c>
      <c r="Q17" s="75" t="s">
        <v>97</v>
      </c>
      <c r="R17" s="86" t="s">
        <v>97</v>
      </c>
      <c r="S17" s="42"/>
      <c r="T17" s="42"/>
      <c r="U17" s="42"/>
      <c r="V17" s="42"/>
      <c r="W17" s="42"/>
      <c r="X17" s="42"/>
      <c r="Y17" s="75" t="s">
        <v>97</v>
      </c>
      <c r="Z17" s="75" t="s">
        <v>97</v>
      </c>
      <c r="AA17" s="75" t="s">
        <v>97</v>
      </c>
      <c r="AB17" s="75" t="s">
        <v>97</v>
      </c>
      <c r="AC17" s="86" t="s">
        <v>97</v>
      </c>
      <c r="AD17" s="78" t="s">
        <v>97</v>
      </c>
      <c r="AE17" s="78" t="s">
        <v>97</v>
      </c>
      <c r="AF17" s="78" t="s">
        <v>97</v>
      </c>
      <c r="AG17" s="78" t="s">
        <v>97</v>
      </c>
      <c r="AH17" s="78" t="s">
        <v>97</v>
      </c>
      <c r="AK17" s="79" t="str">
        <f t="shared" si="0"/>
        <v/>
      </c>
      <c r="AL17" s="79" t="str">
        <f t="shared" si="0"/>
        <v/>
      </c>
      <c r="AM17" s="79" t="str">
        <f t="shared" si="0"/>
        <v/>
      </c>
      <c r="AN17" s="79" t="str">
        <f t="shared" si="0"/>
        <v/>
      </c>
      <c r="AO17" s="79" t="str">
        <f t="shared" si="0"/>
        <v/>
      </c>
      <c r="AP17" s="79" t="str">
        <f t="shared" si="0"/>
        <v/>
      </c>
      <c r="AQ17" s="79" t="str">
        <f t="shared" si="0"/>
        <v/>
      </c>
      <c r="AR17" s="79" t="str">
        <f t="shared" si="0"/>
        <v/>
      </c>
      <c r="AS17" s="79" t="str">
        <f t="shared" si="0"/>
        <v/>
      </c>
      <c r="AT17" s="79" t="str">
        <f t="shared" si="0"/>
        <v/>
      </c>
      <c r="AU17" s="42"/>
      <c r="AV17" s="80"/>
      <c r="AW17" s="81" t="s">
        <v>132</v>
      </c>
      <c r="AX17" s="82" t="str">
        <f t="shared" si="1"/>
        <v>---</v>
      </c>
      <c r="AY17" s="83" t="e">
        <f>VALUE(IF(AX17="---","",VLOOKUP(AX17,List167810[],2,FALSE)))</f>
        <v>#VALUE!</v>
      </c>
      <c r="AZ17" s="42" t="str">
        <f t="shared" si="2"/>
        <v>---</v>
      </c>
      <c r="BA17" s="42" t="e">
        <f>VALUE(IF(AZ17="---","",VLOOKUP(AZ17,List167810[],2,FALSE)))</f>
        <v>#VALUE!</v>
      </c>
      <c r="BB17" s="42" t="str">
        <f t="shared" si="3"/>
        <v>---</v>
      </c>
      <c r="BC17" s="42" t="str">
        <f t="shared" si="4"/>
        <v>---</v>
      </c>
      <c r="BD17" s="42"/>
      <c r="BE17" s="42"/>
      <c r="BF17" s="42"/>
      <c r="BG17" s="42"/>
      <c r="BH17" s="42"/>
      <c r="BI17" s="81" t="s">
        <v>132</v>
      </c>
      <c r="BJ17" s="85" t="str">
        <f>IF(H17="---","",VLOOKUP(H17,List167810[],2,FALSE))</f>
        <v/>
      </c>
      <c r="BK17" s="85" t="str">
        <f>IF(I17="---","",VLOOKUP(I17,List167810[],2,FALSE))</f>
        <v/>
      </c>
      <c r="BL17" s="85" t="str">
        <f>IF(J17="---","",VLOOKUP(J17,List167810[],2,FALSE))</f>
        <v/>
      </c>
      <c r="BM17" s="85" t="str">
        <f>IF(K17="---","",VLOOKUP(K17,List167810[],2,FALSE))</f>
        <v/>
      </c>
      <c r="BN17" s="85" t="str">
        <f>IF(L17="---","",VLOOKUP(L17,List167810[],2,FALSE))</f>
        <v/>
      </c>
      <c r="BO17" s="85" t="str">
        <f>IF(M17="---","",VLOOKUP(M17,List167810[],2,FALSE))</f>
        <v/>
      </c>
      <c r="BP17" s="85" t="str">
        <f>IF(N17="---","",VLOOKUP(N17,List167810[],2,FALSE))</f>
        <v/>
      </c>
      <c r="BQ17" s="85" t="str">
        <f>IF(O17="---","",VLOOKUP(O17,List167810[],2,FALSE))</f>
        <v/>
      </c>
      <c r="BR17" s="85" t="str">
        <f>IF(P17="---","",VLOOKUP(P17,List167810[],2,FALSE))</f>
        <v/>
      </c>
      <c r="BS17" s="85" t="str">
        <f>IF(Q17="---","",VLOOKUP(Q17,List167810[],2,FALSE))</f>
        <v/>
      </c>
      <c r="BT17" s="85" t="str">
        <f>IF(R17="---","",VLOOKUP(R17,List167810[],2,FALSE))</f>
        <v/>
      </c>
      <c r="BU17" s="81" t="s">
        <v>132</v>
      </c>
      <c r="BV17" s="85" t="str">
        <f>IF(Y17="---","",VLOOKUP(Y17,List167810[],2,FALSE))</f>
        <v/>
      </c>
      <c r="BW17" s="85" t="str">
        <f>IF(Z17="---","",VLOOKUP(Z17,List167810[],2,FALSE))</f>
        <v/>
      </c>
      <c r="BX17" s="85" t="str">
        <f>IF(AA17="---","",VLOOKUP(AA17,List167810[],2,FALSE))</f>
        <v/>
      </c>
      <c r="BY17" s="85" t="str">
        <f>IF(AB17="---","",VLOOKUP(AB17,List167810[],2,FALSE))</f>
        <v/>
      </c>
      <c r="BZ17" s="85" t="str">
        <f>IF(AC17="---","",VLOOKUP(AC17,List167810[],2,FALSE))</f>
        <v/>
      </c>
      <c r="CA17" s="85" t="str">
        <f>IF(AD17="---","",VLOOKUP(AD17,List167810[],2,FALSE))</f>
        <v/>
      </c>
      <c r="CB17" s="85" t="str">
        <f>IF(AE17="---","",VLOOKUP(AE17,List167810[],2,FALSE))</f>
        <v/>
      </c>
      <c r="CC17" s="85" t="str">
        <f>IF(AF17="---","",VLOOKUP(AF17,List167810[],2,FALSE))</f>
        <v/>
      </c>
      <c r="CD17" s="85" t="str">
        <f>IF(AG17="---","",VLOOKUP(AG17,List167810[],2,FALSE))</f>
        <v/>
      </c>
      <c r="CE17" s="85" t="str">
        <f>IF(AH17="---","",VLOOKUP(AH17,List167810[],2,FALSE))</f>
        <v/>
      </c>
      <c r="CG17" s="42"/>
      <c r="CI17" s="42"/>
      <c r="CK17" s="42"/>
      <c r="CM17" s="42"/>
    </row>
    <row r="18" spans="2:91" s="49" customFormat="1" ht="13.5" customHeight="1" thickBot="1" x14ac:dyDescent="0.2">
      <c r="B18" s="276"/>
      <c r="C18" s="280" t="s">
        <v>133</v>
      </c>
      <c r="D18" s="281"/>
      <c r="E18" s="71" t="s">
        <v>134</v>
      </c>
      <c r="F18" s="72"/>
      <c r="G18" s="73"/>
      <c r="H18" s="75" t="s">
        <v>97</v>
      </c>
      <c r="I18" s="75" t="s">
        <v>97</v>
      </c>
      <c r="J18" s="75" t="s">
        <v>97</v>
      </c>
      <c r="K18" s="75" t="s">
        <v>97</v>
      </c>
      <c r="L18" s="75" t="s">
        <v>97</v>
      </c>
      <c r="M18" s="75" t="s">
        <v>97</v>
      </c>
      <c r="N18" s="75" t="s">
        <v>97</v>
      </c>
      <c r="O18" s="75" t="s">
        <v>97</v>
      </c>
      <c r="P18" s="75" t="s">
        <v>97</v>
      </c>
      <c r="Q18" s="75" t="s">
        <v>97</v>
      </c>
      <c r="R18" s="86" t="s">
        <v>97</v>
      </c>
      <c r="S18" s="42"/>
      <c r="T18" s="42"/>
      <c r="U18" s="42"/>
      <c r="V18" s="42"/>
      <c r="W18" s="42"/>
      <c r="X18" s="42"/>
      <c r="Y18" s="75" t="s">
        <v>97</v>
      </c>
      <c r="Z18" s="75" t="s">
        <v>97</v>
      </c>
      <c r="AA18" s="75" t="s">
        <v>97</v>
      </c>
      <c r="AB18" s="75" t="s">
        <v>97</v>
      </c>
      <c r="AC18" s="86" t="s">
        <v>97</v>
      </c>
      <c r="AD18" s="78" t="s">
        <v>97</v>
      </c>
      <c r="AE18" s="78" t="s">
        <v>97</v>
      </c>
      <c r="AF18" s="78" t="s">
        <v>97</v>
      </c>
      <c r="AG18" s="78" t="s">
        <v>97</v>
      </c>
      <c r="AH18" s="78" t="s">
        <v>97</v>
      </c>
      <c r="AK18" s="79" t="str">
        <f t="shared" si="0"/>
        <v/>
      </c>
      <c r="AL18" s="79" t="str">
        <f t="shared" si="0"/>
        <v/>
      </c>
      <c r="AM18" s="79" t="str">
        <f t="shared" si="0"/>
        <v/>
      </c>
      <c r="AN18" s="79" t="str">
        <f t="shared" si="0"/>
        <v/>
      </c>
      <c r="AO18" s="79" t="str">
        <f t="shared" si="0"/>
        <v/>
      </c>
      <c r="AP18" s="79" t="str">
        <f t="shared" si="0"/>
        <v/>
      </c>
      <c r="AQ18" s="79" t="str">
        <f t="shared" si="0"/>
        <v/>
      </c>
      <c r="AR18" s="79" t="str">
        <f t="shared" si="0"/>
        <v/>
      </c>
      <c r="AS18" s="79" t="str">
        <f t="shared" si="0"/>
        <v/>
      </c>
      <c r="AT18" s="79" t="str">
        <f t="shared" si="0"/>
        <v/>
      </c>
      <c r="AU18" s="42"/>
      <c r="AV18" s="80"/>
      <c r="AW18" s="81" t="s">
        <v>135</v>
      </c>
      <c r="AX18" s="82" t="str">
        <f t="shared" si="1"/>
        <v>---</v>
      </c>
      <c r="AY18" s="83" t="e">
        <f>VALUE(IF(AX18="---","",VLOOKUP(AX18,List167810[],2,FALSE)))</f>
        <v>#VALUE!</v>
      </c>
      <c r="AZ18" s="42" t="str">
        <f t="shared" si="2"/>
        <v>---</v>
      </c>
      <c r="BA18" s="42" t="e">
        <f>VALUE(IF(AZ18="---","",VLOOKUP(AZ18,List167810[],2,FALSE)))</f>
        <v>#VALUE!</v>
      </c>
      <c r="BB18" s="42" t="str">
        <f t="shared" si="3"/>
        <v>---</v>
      </c>
      <c r="BC18" s="42" t="str">
        <f t="shared" si="4"/>
        <v>---</v>
      </c>
      <c r="BD18" s="42"/>
      <c r="BE18" s="42"/>
      <c r="BF18" s="42"/>
      <c r="BG18" s="42"/>
      <c r="BH18" s="42"/>
      <c r="BI18" s="81" t="s">
        <v>135</v>
      </c>
      <c r="BJ18" s="85" t="str">
        <f>IF(H18="---","",VLOOKUP(H18,List167810[],2,FALSE))</f>
        <v/>
      </c>
      <c r="BK18" s="85" t="str">
        <f>IF(I18="---","",VLOOKUP(I18,List167810[],2,FALSE))</f>
        <v/>
      </c>
      <c r="BL18" s="85" t="str">
        <f>IF(J18="---","",VLOOKUP(J18,List167810[],2,FALSE))</f>
        <v/>
      </c>
      <c r="BM18" s="85" t="str">
        <f>IF(K18="---","",VLOOKUP(K18,List167810[],2,FALSE))</f>
        <v/>
      </c>
      <c r="BN18" s="85" t="str">
        <f>IF(L18="---","",VLOOKUP(L18,List167810[],2,FALSE))</f>
        <v/>
      </c>
      <c r="BO18" s="85" t="str">
        <f>IF(M18="---","",VLOOKUP(M18,List167810[],2,FALSE))</f>
        <v/>
      </c>
      <c r="BP18" s="85" t="str">
        <f>IF(N18="---","",VLOOKUP(N18,List167810[],2,FALSE))</f>
        <v/>
      </c>
      <c r="BQ18" s="85" t="str">
        <f>IF(O18="---","",VLOOKUP(O18,List167810[],2,FALSE))</f>
        <v/>
      </c>
      <c r="BR18" s="85" t="str">
        <f>IF(P18="---","",VLOOKUP(P18,List167810[],2,FALSE))</f>
        <v/>
      </c>
      <c r="BS18" s="85" t="str">
        <f>IF(Q18="---","",VLOOKUP(Q18,List167810[],2,FALSE))</f>
        <v/>
      </c>
      <c r="BT18" s="85" t="str">
        <f>IF(R18="---","",VLOOKUP(R18,List167810[],2,FALSE))</f>
        <v/>
      </c>
      <c r="BU18" s="81" t="s">
        <v>135</v>
      </c>
      <c r="BV18" s="85" t="str">
        <f>IF(Y18="---","",VLOOKUP(Y18,List167810[],2,FALSE))</f>
        <v/>
      </c>
      <c r="BW18" s="85" t="str">
        <f>IF(Z18="---","",VLOOKUP(Z18,List167810[],2,FALSE))</f>
        <v/>
      </c>
      <c r="BX18" s="85" t="str">
        <f>IF(AA18="---","",VLOOKUP(AA18,List167810[],2,FALSE))</f>
        <v/>
      </c>
      <c r="BY18" s="85" t="str">
        <f>IF(AB18="---","",VLOOKUP(AB18,List167810[],2,FALSE))</f>
        <v/>
      </c>
      <c r="BZ18" s="85" t="str">
        <f>IF(AC18="---","",VLOOKUP(AC18,List167810[],2,FALSE))</f>
        <v/>
      </c>
      <c r="CA18" s="85" t="str">
        <f>IF(AD18="---","",VLOOKUP(AD18,List167810[],2,FALSE))</f>
        <v/>
      </c>
      <c r="CB18" s="85" t="str">
        <f>IF(AE18="---","",VLOOKUP(AE18,List167810[],2,FALSE))</f>
        <v/>
      </c>
      <c r="CC18" s="85" t="str">
        <f>IF(AF18="---","",VLOOKUP(AF18,List167810[],2,FALSE))</f>
        <v/>
      </c>
      <c r="CD18" s="85" t="str">
        <f>IF(AG18="---","",VLOOKUP(AG18,List167810[],2,FALSE))</f>
        <v/>
      </c>
      <c r="CE18" s="85" t="str">
        <f>IF(AH18="---","",VLOOKUP(AH18,List167810[],2,FALSE))</f>
        <v/>
      </c>
      <c r="CG18" s="42"/>
      <c r="CI18" s="42"/>
      <c r="CK18" s="42"/>
      <c r="CM18" s="42"/>
    </row>
    <row r="19" spans="2:91" s="49" customFormat="1" ht="13.5" customHeight="1" thickBot="1" x14ac:dyDescent="0.2">
      <c r="B19" s="276"/>
      <c r="C19" s="280"/>
      <c r="D19" s="281"/>
      <c r="E19" s="71" t="s">
        <v>136</v>
      </c>
      <c r="F19" s="72"/>
      <c r="G19" s="73"/>
      <c r="H19" s="75" t="s">
        <v>97</v>
      </c>
      <c r="I19" s="75" t="s">
        <v>97</v>
      </c>
      <c r="J19" s="75" t="s">
        <v>97</v>
      </c>
      <c r="K19" s="75" t="s">
        <v>97</v>
      </c>
      <c r="L19" s="75" t="s">
        <v>97</v>
      </c>
      <c r="M19" s="75" t="s">
        <v>97</v>
      </c>
      <c r="N19" s="75" t="s">
        <v>97</v>
      </c>
      <c r="O19" s="75" t="s">
        <v>97</v>
      </c>
      <c r="P19" s="75" t="s">
        <v>97</v>
      </c>
      <c r="Q19" s="75" t="s">
        <v>97</v>
      </c>
      <c r="R19" s="86" t="s">
        <v>97</v>
      </c>
      <c r="S19" s="42"/>
      <c r="T19" s="42"/>
      <c r="U19" s="42"/>
      <c r="V19" s="42"/>
      <c r="W19" s="42"/>
      <c r="X19" s="42"/>
      <c r="Y19" s="75" t="s">
        <v>97</v>
      </c>
      <c r="Z19" s="75" t="s">
        <v>97</v>
      </c>
      <c r="AA19" s="75" t="s">
        <v>97</v>
      </c>
      <c r="AB19" s="75" t="s">
        <v>97</v>
      </c>
      <c r="AC19" s="86" t="s">
        <v>97</v>
      </c>
      <c r="AD19" s="78" t="s">
        <v>97</v>
      </c>
      <c r="AE19" s="78" t="s">
        <v>97</v>
      </c>
      <c r="AF19" s="78" t="s">
        <v>97</v>
      </c>
      <c r="AG19" s="78" t="s">
        <v>97</v>
      </c>
      <c r="AH19" s="78" t="s">
        <v>97</v>
      </c>
      <c r="AK19" s="79" t="str">
        <f t="shared" si="0"/>
        <v/>
      </c>
      <c r="AL19" s="79" t="str">
        <f t="shared" si="0"/>
        <v/>
      </c>
      <c r="AM19" s="79" t="str">
        <f t="shared" si="0"/>
        <v/>
      </c>
      <c r="AN19" s="79" t="str">
        <f t="shared" si="0"/>
        <v/>
      </c>
      <c r="AO19" s="79" t="str">
        <f t="shared" si="0"/>
        <v/>
      </c>
      <c r="AP19" s="79" t="str">
        <f t="shared" si="0"/>
        <v/>
      </c>
      <c r="AQ19" s="79" t="str">
        <f t="shared" si="0"/>
        <v/>
      </c>
      <c r="AR19" s="79" t="str">
        <f t="shared" si="0"/>
        <v/>
      </c>
      <c r="AS19" s="79" t="str">
        <f t="shared" si="0"/>
        <v/>
      </c>
      <c r="AT19" s="79" t="str">
        <f t="shared" si="0"/>
        <v/>
      </c>
      <c r="AU19" s="42"/>
      <c r="AV19" s="80"/>
      <c r="AW19" s="81" t="s">
        <v>137</v>
      </c>
      <c r="AX19" s="82" t="str">
        <f t="shared" si="1"/>
        <v>---</v>
      </c>
      <c r="AY19" s="83" t="e">
        <f>VALUE(IF(AX19="---","",VLOOKUP(AX19,List167810[],2,FALSE)))</f>
        <v>#VALUE!</v>
      </c>
      <c r="AZ19" s="42" t="str">
        <f t="shared" si="2"/>
        <v>---</v>
      </c>
      <c r="BA19" s="42" t="e">
        <f>VALUE(IF(AZ19="---","",VLOOKUP(AZ19,List167810[],2,FALSE)))</f>
        <v>#VALUE!</v>
      </c>
      <c r="BB19" s="42" t="str">
        <f t="shared" si="3"/>
        <v>---</v>
      </c>
      <c r="BC19" s="42" t="str">
        <f t="shared" si="4"/>
        <v>---</v>
      </c>
      <c r="BD19" s="42"/>
      <c r="BE19" s="42"/>
      <c r="BF19" s="42"/>
      <c r="BG19" s="42"/>
      <c r="BH19" s="42"/>
      <c r="BI19" s="81" t="s">
        <v>137</v>
      </c>
      <c r="BJ19" s="85" t="str">
        <f>IF(H19="---","",VLOOKUP(H19,List167810[],2,FALSE))</f>
        <v/>
      </c>
      <c r="BK19" s="85" t="str">
        <f>IF(I19="---","",VLOOKUP(I19,List167810[],2,FALSE))</f>
        <v/>
      </c>
      <c r="BL19" s="85" t="str">
        <f>IF(J19="---","",VLOOKUP(J19,List167810[],2,FALSE))</f>
        <v/>
      </c>
      <c r="BM19" s="85" t="str">
        <f>IF(K19="---","",VLOOKUP(K19,List167810[],2,FALSE))</f>
        <v/>
      </c>
      <c r="BN19" s="85" t="str">
        <f>IF(L19="---","",VLOOKUP(L19,List167810[],2,FALSE))</f>
        <v/>
      </c>
      <c r="BO19" s="85" t="str">
        <f>IF(M19="---","",VLOOKUP(M19,List167810[],2,FALSE))</f>
        <v/>
      </c>
      <c r="BP19" s="85" t="str">
        <f>IF(N19="---","",VLOOKUP(N19,List167810[],2,FALSE))</f>
        <v/>
      </c>
      <c r="BQ19" s="85" t="str">
        <f>IF(O19="---","",VLOOKUP(O19,List167810[],2,FALSE))</f>
        <v/>
      </c>
      <c r="BR19" s="85" t="str">
        <f>IF(P19="---","",VLOOKUP(P19,List167810[],2,FALSE))</f>
        <v/>
      </c>
      <c r="BS19" s="85" t="str">
        <f>IF(Q19="---","",VLOOKUP(Q19,List167810[],2,FALSE))</f>
        <v/>
      </c>
      <c r="BT19" s="85" t="str">
        <f>IF(R19="---","",VLOOKUP(R19,List167810[],2,FALSE))</f>
        <v/>
      </c>
      <c r="BU19" s="81" t="s">
        <v>137</v>
      </c>
      <c r="BV19" s="85" t="str">
        <f>IF(Y19="---","",VLOOKUP(Y19,List167810[],2,FALSE))</f>
        <v/>
      </c>
      <c r="BW19" s="85" t="str">
        <f>IF(Z19="---","",VLOOKUP(Z19,List167810[],2,FALSE))</f>
        <v/>
      </c>
      <c r="BX19" s="85" t="str">
        <f>IF(AA19="---","",VLOOKUP(AA19,List167810[],2,FALSE))</f>
        <v/>
      </c>
      <c r="BY19" s="85" t="str">
        <f>IF(AB19="---","",VLOOKUP(AB19,List167810[],2,FALSE))</f>
        <v/>
      </c>
      <c r="BZ19" s="85" t="str">
        <f>IF(AC19="---","",VLOOKUP(AC19,List167810[],2,FALSE))</f>
        <v/>
      </c>
      <c r="CA19" s="85" t="str">
        <f>IF(AD19="---","",VLOOKUP(AD19,List167810[],2,FALSE))</f>
        <v/>
      </c>
      <c r="CB19" s="85" t="str">
        <f>IF(AE19="---","",VLOOKUP(AE19,List167810[],2,FALSE))</f>
        <v/>
      </c>
      <c r="CC19" s="85" t="str">
        <f>IF(AF19="---","",VLOOKUP(AF19,List167810[],2,FALSE))</f>
        <v/>
      </c>
      <c r="CD19" s="85" t="str">
        <f>IF(AG19="---","",VLOOKUP(AG19,List167810[],2,FALSE))</f>
        <v/>
      </c>
      <c r="CE19" s="85" t="str">
        <f>IF(AH19="---","",VLOOKUP(AH19,List167810[],2,FALSE))</f>
        <v/>
      </c>
      <c r="CG19" s="42"/>
      <c r="CI19" s="42"/>
      <c r="CK19" s="42"/>
      <c r="CM19" s="42"/>
    </row>
    <row r="20" spans="2:91" s="49" customFormat="1" ht="13.5" customHeight="1" thickBot="1" x14ac:dyDescent="0.2">
      <c r="B20" s="276"/>
      <c r="C20" s="280"/>
      <c r="D20" s="281"/>
      <c r="E20" s="71" t="s">
        <v>138</v>
      </c>
      <c r="F20" s="72"/>
      <c r="G20" s="73"/>
      <c r="H20" s="75" t="s">
        <v>97</v>
      </c>
      <c r="I20" s="75" t="s">
        <v>97</v>
      </c>
      <c r="J20" s="75" t="s">
        <v>97</v>
      </c>
      <c r="K20" s="75" t="s">
        <v>97</v>
      </c>
      <c r="L20" s="75" t="s">
        <v>97</v>
      </c>
      <c r="M20" s="75" t="s">
        <v>97</v>
      </c>
      <c r="N20" s="75" t="s">
        <v>97</v>
      </c>
      <c r="O20" s="75" t="s">
        <v>97</v>
      </c>
      <c r="P20" s="75" t="s">
        <v>97</v>
      </c>
      <c r="Q20" s="75" t="s">
        <v>97</v>
      </c>
      <c r="R20" s="86" t="s">
        <v>97</v>
      </c>
      <c r="S20" s="42"/>
      <c r="T20" s="42"/>
      <c r="U20" s="42"/>
      <c r="V20" s="42"/>
      <c r="W20" s="42"/>
      <c r="X20" s="42"/>
      <c r="Y20" s="75" t="s">
        <v>97</v>
      </c>
      <c r="Z20" s="75" t="s">
        <v>97</v>
      </c>
      <c r="AA20" s="75" t="s">
        <v>97</v>
      </c>
      <c r="AB20" s="75" t="s">
        <v>97</v>
      </c>
      <c r="AC20" s="86" t="s">
        <v>97</v>
      </c>
      <c r="AD20" s="78" t="s">
        <v>97</v>
      </c>
      <c r="AE20" s="78" t="s">
        <v>97</v>
      </c>
      <c r="AF20" s="78" t="s">
        <v>97</v>
      </c>
      <c r="AG20" s="78" t="s">
        <v>97</v>
      </c>
      <c r="AH20" s="78" t="s">
        <v>97</v>
      </c>
      <c r="AK20" s="79" t="str">
        <f t="shared" si="0"/>
        <v/>
      </c>
      <c r="AL20" s="79" t="str">
        <f t="shared" si="0"/>
        <v/>
      </c>
      <c r="AM20" s="79" t="str">
        <f t="shared" si="0"/>
        <v/>
      </c>
      <c r="AN20" s="79" t="str">
        <f t="shared" si="0"/>
        <v/>
      </c>
      <c r="AO20" s="79" t="str">
        <f t="shared" si="0"/>
        <v/>
      </c>
      <c r="AP20" s="79" t="str">
        <f t="shared" si="0"/>
        <v/>
      </c>
      <c r="AQ20" s="79" t="str">
        <f t="shared" si="0"/>
        <v/>
      </c>
      <c r="AR20" s="79" t="str">
        <f t="shared" si="0"/>
        <v/>
      </c>
      <c r="AS20" s="79" t="str">
        <f t="shared" si="0"/>
        <v/>
      </c>
      <c r="AT20" s="79" t="str">
        <f t="shared" si="0"/>
        <v/>
      </c>
      <c r="AU20" s="42"/>
      <c r="AV20" s="80"/>
      <c r="AW20" s="81" t="s">
        <v>139</v>
      </c>
      <c r="AX20" s="82" t="str">
        <f t="shared" si="1"/>
        <v>---</v>
      </c>
      <c r="AY20" s="83" t="e">
        <f>VALUE(IF(AX20="---","",VLOOKUP(AX20,List167810[],2,FALSE)))</f>
        <v>#VALUE!</v>
      </c>
      <c r="AZ20" s="42" t="str">
        <f t="shared" si="2"/>
        <v>---</v>
      </c>
      <c r="BA20" s="42" t="e">
        <f>VALUE(IF(AZ20="---","",VLOOKUP(AZ20,List167810[],2,FALSE)))</f>
        <v>#VALUE!</v>
      </c>
      <c r="BB20" s="42" t="str">
        <f t="shared" si="3"/>
        <v>---</v>
      </c>
      <c r="BC20" s="42" t="str">
        <f t="shared" si="4"/>
        <v>---</v>
      </c>
      <c r="BD20" s="42"/>
      <c r="BE20" s="42"/>
      <c r="BF20" s="42"/>
      <c r="BG20" s="42"/>
      <c r="BH20" s="42"/>
      <c r="BI20" s="81" t="s">
        <v>139</v>
      </c>
      <c r="BJ20" s="85" t="str">
        <f>IF(H20="---","",VLOOKUP(H20,List167810[],2,FALSE))</f>
        <v/>
      </c>
      <c r="BK20" s="85" t="str">
        <f>IF(I20="---","",VLOOKUP(I20,List167810[],2,FALSE))</f>
        <v/>
      </c>
      <c r="BL20" s="85" t="str">
        <f>IF(J20="---","",VLOOKUP(J20,List167810[],2,FALSE))</f>
        <v/>
      </c>
      <c r="BM20" s="85" t="str">
        <f>IF(K20="---","",VLOOKUP(K20,List167810[],2,FALSE))</f>
        <v/>
      </c>
      <c r="BN20" s="85" t="str">
        <f>IF(L20="---","",VLOOKUP(L20,List167810[],2,FALSE))</f>
        <v/>
      </c>
      <c r="BO20" s="85" t="str">
        <f>IF(M20="---","",VLOOKUP(M20,List167810[],2,FALSE))</f>
        <v/>
      </c>
      <c r="BP20" s="85" t="str">
        <f>IF(N20="---","",VLOOKUP(N20,List167810[],2,FALSE))</f>
        <v/>
      </c>
      <c r="BQ20" s="85" t="str">
        <f>IF(O20="---","",VLOOKUP(O20,List167810[],2,FALSE))</f>
        <v/>
      </c>
      <c r="BR20" s="85" t="str">
        <f>IF(P20="---","",VLOOKUP(P20,List167810[],2,FALSE))</f>
        <v/>
      </c>
      <c r="BS20" s="85" t="str">
        <f>IF(Q20="---","",VLOOKUP(Q20,List167810[],2,FALSE))</f>
        <v/>
      </c>
      <c r="BT20" s="85" t="str">
        <f>IF(R20="---","",VLOOKUP(R20,List167810[],2,FALSE))</f>
        <v/>
      </c>
      <c r="BU20" s="81" t="s">
        <v>139</v>
      </c>
      <c r="BV20" s="85" t="str">
        <f>IF(Y20="---","",VLOOKUP(Y20,List167810[],2,FALSE))</f>
        <v/>
      </c>
      <c r="BW20" s="85" t="str">
        <f>IF(Z20="---","",VLOOKUP(Z20,List167810[],2,FALSE))</f>
        <v/>
      </c>
      <c r="BX20" s="85" t="str">
        <f>IF(AA20="---","",VLOOKUP(AA20,List167810[],2,FALSE))</f>
        <v/>
      </c>
      <c r="BY20" s="85" t="str">
        <f>IF(AB20="---","",VLOOKUP(AB20,List167810[],2,FALSE))</f>
        <v/>
      </c>
      <c r="BZ20" s="85" t="str">
        <f>IF(AC20="---","",VLOOKUP(AC20,List167810[],2,FALSE))</f>
        <v/>
      </c>
      <c r="CA20" s="85" t="str">
        <f>IF(AD20="---","",VLOOKUP(AD20,List167810[],2,FALSE))</f>
        <v/>
      </c>
      <c r="CB20" s="85" t="str">
        <f>IF(AE20="---","",VLOOKUP(AE20,List167810[],2,FALSE))</f>
        <v/>
      </c>
      <c r="CC20" s="85" t="str">
        <f>IF(AF20="---","",VLOOKUP(AF20,List167810[],2,FALSE))</f>
        <v/>
      </c>
      <c r="CD20" s="85" t="str">
        <f>IF(AG20="---","",VLOOKUP(AG20,List167810[],2,FALSE))</f>
        <v/>
      </c>
      <c r="CE20" s="85" t="str">
        <f>IF(AH20="---","",VLOOKUP(AH20,List167810[],2,FALSE))</f>
        <v/>
      </c>
      <c r="CG20" s="42"/>
      <c r="CI20" s="42"/>
      <c r="CK20" s="42"/>
      <c r="CM20" s="42"/>
    </row>
    <row r="21" spans="2:91" s="49" customFormat="1" ht="13.5" customHeight="1" thickBot="1" x14ac:dyDescent="0.2">
      <c r="B21" s="276"/>
      <c r="C21" s="280" t="s">
        <v>140</v>
      </c>
      <c r="D21" s="281"/>
      <c r="E21" s="71" t="s">
        <v>141</v>
      </c>
      <c r="F21" s="72"/>
      <c r="G21" s="73"/>
      <c r="H21" s="75" t="s">
        <v>97</v>
      </c>
      <c r="I21" s="75" t="s">
        <v>97</v>
      </c>
      <c r="J21" s="75" t="s">
        <v>97</v>
      </c>
      <c r="K21" s="75" t="s">
        <v>97</v>
      </c>
      <c r="L21" s="75" t="s">
        <v>97</v>
      </c>
      <c r="M21" s="75" t="s">
        <v>97</v>
      </c>
      <c r="N21" s="75" t="s">
        <v>97</v>
      </c>
      <c r="O21" s="75" t="s">
        <v>97</v>
      </c>
      <c r="P21" s="75" t="s">
        <v>97</v>
      </c>
      <c r="Q21" s="75" t="s">
        <v>97</v>
      </c>
      <c r="R21" s="86" t="s">
        <v>97</v>
      </c>
      <c r="S21" s="42"/>
      <c r="T21" s="42"/>
      <c r="U21" s="42"/>
      <c r="V21" s="42"/>
      <c r="W21" s="42"/>
      <c r="X21" s="42"/>
      <c r="Y21" s="75" t="s">
        <v>97</v>
      </c>
      <c r="Z21" s="75" t="s">
        <v>97</v>
      </c>
      <c r="AA21" s="75" t="s">
        <v>97</v>
      </c>
      <c r="AB21" s="75" t="s">
        <v>97</v>
      </c>
      <c r="AC21" s="86" t="s">
        <v>97</v>
      </c>
      <c r="AD21" s="78" t="s">
        <v>97</v>
      </c>
      <c r="AE21" s="78" t="s">
        <v>97</v>
      </c>
      <c r="AF21" s="78" t="s">
        <v>97</v>
      </c>
      <c r="AG21" s="78" t="s">
        <v>97</v>
      </c>
      <c r="AH21" s="78" t="s">
        <v>97</v>
      </c>
      <c r="AK21" s="79" t="str">
        <f t="shared" si="0"/>
        <v/>
      </c>
      <c r="AL21" s="79" t="str">
        <f t="shared" si="0"/>
        <v/>
      </c>
      <c r="AM21" s="79" t="str">
        <f t="shared" si="0"/>
        <v/>
      </c>
      <c r="AN21" s="79" t="str">
        <f t="shared" si="0"/>
        <v/>
      </c>
      <c r="AO21" s="79" t="str">
        <f t="shared" si="0"/>
        <v/>
      </c>
      <c r="AP21" s="79" t="str">
        <f t="shared" si="0"/>
        <v/>
      </c>
      <c r="AQ21" s="79" t="str">
        <f t="shared" si="0"/>
        <v/>
      </c>
      <c r="AR21" s="79" t="str">
        <f t="shared" si="0"/>
        <v/>
      </c>
      <c r="AS21" s="79" t="str">
        <f t="shared" si="0"/>
        <v/>
      </c>
      <c r="AT21" s="79" t="str">
        <f t="shared" si="0"/>
        <v/>
      </c>
      <c r="AU21" s="42"/>
      <c r="AV21" s="80"/>
      <c r="AW21" s="81" t="s">
        <v>142</v>
      </c>
      <c r="AX21" s="82" t="str">
        <f t="shared" si="1"/>
        <v>---</v>
      </c>
      <c r="AY21" s="83" t="e">
        <f>VALUE(IF(AX21="---","",VLOOKUP(AX21,List167810[],2,FALSE)))</f>
        <v>#VALUE!</v>
      </c>
      <c r="AZ21" s="42" t="str">
        <f t="shared" si="2"/>
        <v>---</v>
      </c>
      <c r="BA21" s="42" t="e">
        <f>VALUE(IF(AZ21="---","",VLOOKUP(AZ21,List167810[],2,FALSE)))</f>
        <v>#VALUE!</v>
      </c>
      <c r="BB21" s="42" t="str">
        <f t="shared" si="3"/>
        <v>---</v>
      </c>
      <c r="BC21" s="42" t="str">
        <f t="shared" si="4"/>
        <v>---</v>
      </c>
      <c r="BD21" s="42"/>
      <c r="BE21" s="42"/>
      <c r="BF21" s="42"/>
      <c r="BG21" s="42"/>
      <c r="BH21" s="42"/>
      <c r="BI21" s="81" t="s">
        <v>142</v>
      </c>
      <c r="BJ21" s="85" t="str">
        <f>IF(H21="---","",VLOOKUP(H21,List167810[],2,FALSE))</f>
        <v/>
      </c>
      <c r="BK21" s="85" t="str">
        <f>IF(I21="---","",VLOOKUP(I21,List167810[],2,FALSE))</f>
        <v/>
      </c>
      <c r="BL21" s="85" t="str">
        <f>IF(J21="---","",VLOOKUP(J21,List167810[],2,FALSE))</f>
        <v/>
      </c>
      <c r="BM21" s="85" t="str">
        <f>IF(K21="---","",VLOOKUP(K21,List167810[],2,FALSE))</f>
        <v/>
      </c>
      <c r="BN21" s="85" t="str">
        <f>IF(L21="---","",VLOOKUP(L21,List167810[],2,FALSE))</f>
        <v/>
      </c>
      <c r="BO21" s="85" t="str">
        <f>IF(M21="---","",VLOOKUP(M21,List167810[],2,FALSE))</f>
        <v/>
      </c>
      <c r="BP21" s="85" t="str">
        <f>IF(N21="---","",VLOOKUP(N21,List167810[],2,FALSE))</f>
        <v/>
      </c>
      <c r="BQ21" s="85" t="str">
        <f>IF(O21="---","",VLOOKUP(O21,List167810[],2,FALSE))</f>
        <v/>
      </c>
      <c r="BR21" s="85" t="str">
        <f>IF(P21="---","",VLOOKUP(P21,List167810[],2,FALSE))</f>
        <v/>
      </c>
      <c r="BS21" s="85" t="str">
        <f>IF(Q21="---","",VLOOKUP(Q21,List167810[],2,FALSE))</f>
        <v/>
      </c>
      <c r="BT21" s="85" t="str">
        <f>IF(R21="---","",VLOOKUP(R21,List167810[],2,FALSE))</f>
        <v/>
      </c>
      <c r="BU21" s="81" t="s">
        <v>142</v>
      </c>
      <c r="BV21" s="85" t="str">
        <f>IF(Y21="---","",VLOOKUP(Y21,List167810[],2,FALSE))</f>
        <v/>
      </c>
      <c r="BW21" s="85" t="str">
        <f>IF(Z21="---","",VLOOKUP(Z21,List167810[],2,FALSE))</f>
        <v/>
      </c>
      <c r="BX21" s="85" t="str">
        <f>IF(AA21="---","",VLOOKUP(AA21,List167810[],2,FALSE))</f>
        <v/>
      </c>
      <c r="BY21" s="85" t="str">
        <f>IF(AB21="---","",VLOOKUP(AB21,List167810[],2,FALSE))</f>
        <v/>
      </c>
      <c r="BZ21" s="85" t="str">
        <f>IF(AC21="---","",VLOOKUP(AC21,List167810[],2,FALSE))</f>
        <v/>
      </c>
      <c r="CA21" s="85" t="str">
        <f>IF(AD21="---","",VLOOKUP(AD21,List167810[],2,FALSE))</f>
        <v/>
      </c>
      <c r="CB21" s="85" t="str">
        <f>IF(AE21="---","",VLOOKUP(AE21,List167810[],2,FALSE))</f>
        <v/>
      </c>
      <c r="CC21" s="85" t="str">
        <f>IF(AF21="---","",VLOOKUP(AF21,List167810[],2,FALSE))</f>
        <v/>
      </c>
      <c r="CD21" s="85" t="str">
        <f>IF(AG21="---","",VLOOKUP(AG21,List167810[],2,FALSE))</f>
        <v/>
      </c>
      <c r="CE21" s="85" t="str">
        <f>IF(AH21="---","",VLOOKUP(AH21,List167810[],2,FALSE))</f>
        <v/>
      </c>
      <c r="CG21" s="42"/>
      <c r="CI21" s="42"/>
      <c r="CK21" s="42"/>
      <c r="CM21" s="42"/>
    </row>
    <row r="22" spans="2:91" s="49" customFormat="1" ht="13.5" customHeight="1" thickBot="1" x14ac:dyDescent="0.2">
      <c r="B22" s="276"/>
      <c r="C22" s="280"/>
      <c r="D22" s="281"/>
      <c r="E22" s="71" t="s">
        <v>143</v>
      </c>
      <c r="F22" s="72"/>
      <c r="G22" s="73"/>
      <c r="H22" s="75" t="s">
        <v>97</v>
      </c>
      <c r="I22" s="75" t="s">
        <v>97</v>
      </c>
      <c r="J22" s="75" t="s">
        <v>97</v>
      </c>
      <c r="K22" s="75" t="s">
        <v>97</v>
      </c>
      <c r="L22" s="75" t="s">
        <v>97</v>
      </c>
      <c r="M22" s="75" t="s">
        <v>97</v>
      </c>
      <c r="N22" s="75" t="s">
        <v>97</v>
      </c>
      <c r="O22" s="75" t="s">
        <v>97</v>
      </c>
      <c r="P22" s="75" t="s">
        <v>97</v>
      </c>
      <c r="Q22" s="75" t="s">
        <v>97</v>
      </c>
      <c r="R22" s="86" t="s">
        <v>97</v>
      </c>
      <c r="S22" s="42"/>
      <c r="T22" s="42"/>
      <c r="U22" s="42"/>
      <c r="V22" s="42"/>
      <c r="W22" s="42"/>
      <c r="X22" s="42"/>
      <c r="Y22" s="75" t="s">
        <v>97</v>
      </c>
      <c r="Z22" s="75" t="s">
        <v>97</v>
      </c>
      <c r="AA22" s="75" t="s">
        <v>97</v>
      </c>
      <c r="AB22" s="75" t="s">
        <v>97</v>
      </c>
      <c r="AC22" s="86" t="s">
        <v>97</v>
      </c>
      <c r="AD22" s="78" t="s">
        <v>97</v>
      </c>
      <c r="AE22" s="78" t="s">
        <v>97</v>
      </c>
      <c r="AF22" s="78" t="s">
        <v>97</v>
      </c>
      <c r="AG22" s="78" t="s">
        <v>97</v>
      </c>
      <c r="AH22" s="78" t="s">
        <v>97</v>
      </c>
      <c r="AK22" s="79" t="str">
        <f t="shared" si="0"/>
        <v/>
      </c>
      <c r="AL22" s="79" t="str">
        <f t="shared" si="0"/>
        <v/>
      </c>
      <c r="AM22" s="79" t="str">
        <f t="shared" si="0"/>
        <v/>
      </c>
      <c r="AN22" s="79" t="str">
        <f t="shared" si="0"/>
        <v/>
      </c>
      <c r="AO22" s="79" t="str">
        <f t="shared" si="0"/>
        <v/>
      </c>
      <c r="AP22" s="79" t="str">
        <f t="shared" si="0"/>
        <v/>
      </c>
      <c r="AQ22" s="79" t="str">
        <f t="shared" si="0"/>
        <v/>
      </c>
      <c r="AR22" s="79" t="str">
        <f t="shared" si="0"/>
        <v/>
      </c>
      <c r="AS22" s="79" t="str">
        <f t="shared" si="0"/>
        <v/>
      </c>
      <c r="AT22" s="79" t="str">
        <f t="shared" si="0"/>
        <v/>
      </c>
      <c r="AU22" s="42"/>
      <c r="AV22" s="80"/>
      <c r="AW22" s="81" t="s">
        <v>144</v>
      </c>
      <c r="AX22" s="82" t="str">
        <f t="shared" si="1"/>
        <v>---</v>
      </c>
      <c r="AY22" s="83" t="e">
        <f>VALUE(IF(AX22="---","",VLOOKUP(AX22,List167810[],2,FALSE)))</f>
        <v>#VALUE!</v>
      </c>
      <c r="AZ22" s="42" t="str">
        <f t="shared" si="2"/>
        <v>---</v>
      </c>
      <c r="BA22" s="42" t="e">
        <f>VALUE(IF(AZ22="---","",VLOOKUP(AZ22,List167810[],2,FALSE)))</f>
        <v>#VALUE!</v>
      </c>
      <c r="BB22" s="42" t="str">
        <f t="shared" si="3"/>
        <v>---</v>
      </c>
      <c r="BC22" s="42" t="str">
        <f t="shared" si="4"/>
        <v>---</v>
      </c>
      <c r="BD22" s="42"/>
      <c r="BE22" s="42"/>
      <c r="BF22" s="42"/>
      <c r="BG22" s="42"/>
      <c r="BH22" s="42"/>
      <c r="BI22" s="81" t="s">
        <v>144</v>
      </c>
      <c r="BJ22" s="85" t="str">
        <f>IF(H22="---","",VLOOKUP(H22,List167810[],2,FALSE))</f>
        <v/>
      </c>
      <c r="BK22" s="85" t="str">
        <f>IF(I22="---","",VLOOKUP(I22,List167810[],2,FALSE))</f>
        <v/>
      </c>
      <c r="BL22" s="85" t="str">
        <f>IF(J22="---","",VLOOKUP(J22,List167810[],2,FALSE))</f>
        <v/>
      </c>
      <c r="BM22" s="85" t="str">
        <f>IF(K22="---","",VLOOKUP(K22,List167810[],2,FALSE))</f>
        <v/>
      </c>
      <c r="BN22" s="85" t="str">
        <f>IF(L22="---","",VLOOKUP(L22,List167810[],2,FALSE))</f>
        <v/>
      </c>
      <c r="BO22" s="85" t="str">
        <f>IF(M22="---","",VLOOKUP(M22,List167810[],2,FALSE))</f>
        <v/>
      </c>
      <c r="BP22" s="85" t="str">
        <f>IF(N22="---","",VLOOKUP(N22,List167810[],2,FALSE))</f>
        <v/>
      </c>
      <c r="BQ22" s="85" t="str">
        <f>IF(O22="---","",VLOOKUP(O22,List167810[],2,FALSE))</f>
        <v/>
      </c>
      <c r="BR22" s="85" t="str">
        <f>IF(P22="---","",VLOOKUP(P22,List167810[],2,FALSE))</f>
        <v/>
      </c>
      <c r="BS22" s="85" t="str">
        <f>IF(Q22="---","",VLOOKUP(Q22,List167810[],2,FALSE))</f>
        <v/>
      </c>
      <c r="BT22" s="85" t="str">
        <f>IF(R22="---","",VLOOKUP(R22,List167810[],2,FALSE))</f>
        <v/>
      </c>
      <c r="BU22" s="81" t="s">
        <v>144</v>
      </c>
      <c r="BV22" s="85" t="str">
        <f>IF(Y22="---","",VLOOKUP(Y22,List167810[],2,FALSE))</f>
        <v/>
      </c>
      <c r="BW22" s="85" t="str">
        <f>IF(Z22="---","",VLOOKUP(Z22,List167810[],2,FALSE))</f>
        <v/>
      </c>
      <c r="BX22" s="85" t="str">
        <f>IF(AA22="---","",VLOOKUP(AA22,List167810[],2,FALSE))</f>
        <v/>
      </c>
      <c r="BY22" s="85" t="str">
        <f>IF(AB22="---","",VLOOKUP(AB22,List167810[],2,FALSE))</f>
        <v/>
      </c>
      <c r="BZ22" s="85" t="str">
        <f>IF(AC22="---","",VLOOKUP(AC22,List167810[],2,FALSE))</f>
        <v/>
      </c>
      <c r="CA22" s="85" t="str">
        <f>IF(AD22="---","",VLOOKUP(AD22,List167810[],2,FALSE))</f>
        <v/>
      </c>
      <c r="CB22" s="85" t="str">
        <f>IF(AE22="---","",VLOOKUP(AE22,List167810[],2,FALSE))</f>
        <v/>
      </c>
      <c r="CC22" s="85" t="str">
        <f>IF(AF22="---","",VLOOKUP(AF22,List167810[],2,FALSE))</f>
        <v/>
      </c>
      <c r="CD22" s="85" t="str">
        <f>IF(AG22="---","",VLOOKUP(AG22,List167810[],2,FALSE))</f>
        <v/>
      </c>
      <c r="CE22" s="85" t="str">
        <f>IF(AH22="---","",VLOOKUP(AH22,List167810[],2,FALSE))</f>
        <v/>
      </c>
      <c r="CG22" s="42"/>
      <c r="CI22" s="42"/>
      <c r="CK22" s="42"/>
      <c r="CM22" s="42"/>
    </row>
    <row r="23" spans="2:91" s="49" customFormat="1" ht="13.5" customHeight="1" thickBot="1" x14ac:dyDescent="0.2">
      <c r="B23" s="277"/>
      <c r="C23" s="280"/>
      <c r="D23" s="281"/>
      <c r="E23" s="71" t="s">
        <v>145</v>
      </c>
      <c r="F23" s="72"/>
      <c r="G23" s="73"/>
      <c r="H23" s="75" t="s">
        <v>97</v>
      </c>
      <c r="I23" s="75" t="s">
        <v>97</v>
      </c>
      <c r="J23" s="75" t="s">
        <v>97</v>
      </c>
      <c r="K23" s="75" t="s">
        <v>97</v>
      </c>
      <c r="L23" s="75" t="s">
        <v>97</v>
      </c>
      <c r="M23" s="75" t="s">
        <v>97</v>
      </c>
      <c r="N23" s="75" t="s">
        <v>97</v>
      </c>
      <c r="O23" s="75" t="s">
        <v>97</v>
      </c>
      <c r="P23" s="75" t="s">
        <v>97</v>
      </c>
      <c r="Q23" s="75" t="s">
        <v>97</v>
      </c>
      <c r="R23" s="86" t="s">
        <v>97</v>
      </c>
      <c r="S23" s="42"/>
      <c r="T23" s="42"/>
      <c r="U23" s="42"/>
      <c r="V23" s="42"/>
      <c r="W23" s="42"/>
      <c r="X23" s="42"/>
      <c r="Y23" s="75" t="s">
        <v>97</v>
      </c>
      <c r="Z23" s="75" t="s">
        <v>97</v>
      </c>
      <c r="AA23" s="75" t="s">
        <v>97</v>
      </c>
      <c r="AB23" s="75" t="s">
        <v>97</v>
      </c>
      <c r="AC23" s="86" t="s">
        <v>97</v>
      </c>
      <c r="AD23" s="78" t="s">
        <v>97</v>
      </c>
      <c r="AE23" s="78" t="s">
        <v>97</v>
      </c>
      <c r="AF23" s="78" t="s">
        <v>97</v>
      </c>
      <c r="AG23" s="78" t="s">
        <v>97</v>
      </c>
      <c r="AH23" s="78" t="s">
        <v>97</v>
      </c>
      <c r="AK23" s="79" t="str">
        <f t="shared" si="0"/>
        <v/>
      </c>
      <c r="AL23" s="79" t="str">
        <f t="shared" si="0"/>
        <v/>
      </c>
      <c r="AM23" s="79" t="str">
        <f t="shared" si="0"/>
        <v/>
      </c>
      <c r="AN23" s="79" t="str">
        <f t="shared" si="0"/>
        <v/>
      </c>
      <c r="AO23" s="79" t="str">
        <f t="shared" si="0"/>
        <v/>
      </c>
      <c r="AP23" s="79" t="str">
        <f t="shared" si="0"/>
        <v/>
      </c>
      <c r="AQ23" s="79" t="str">
        <f t="shared" si="0"/>
        <v/>
      </c>
      <c r="AR23" s="79" t="str">
        <f t="shared" si="0"/>
        <v/>
      </c>
      <c r="AS23" s="79" t="str">
        <f t="shared" si="0"/>
        <v/>
      </c>
      <c r="AT23" s="79" t="str">
        <f t="shared" si="0"/>
        <v/>
      </c>
      <c r="AU23" s="42"/>
      <c r="AV23" s="80"/>
      <c r="AW23" s="81" t="s">
        <v>146</v>
      </c>
      <c r="AX23" s="82" t="str">
        <f t="shared" si="1"/>
        <v>---</v>
      </c>
      <c r="AY23" s="83" t="e">
        <f>VALUE(IF(AX23="---","",VLOOKUP(AX23,List167810[],2,FALSE)))</f>
        <v>#VALUE!</v>
      </c>
      <c r="AZ23" s="42" t="str">
        <f t="shared" si="2"/>
        <v>---</v>
      </c>
      <c r="BA23" s="42" t="e">
        <f>VALUE(IF(AZ23="---","",VLOOKUP(AZ23,List167810[],2,FALSE)))</f>
        <v>#VALUE!</v>
      </c>
      <c r="BB23" s="42" t="str">
        <f t="shared" si="3"/>
        <v>---</v>
      </c>
      <c r="BC23" s="42" t="str">
        <f t="shared" si="4"/>
        <v>---</v>
      </c>
      <c r="BD23" s="42"/>
      <c r="BE23" s="42"/>
      <c r="BF23" s="42"/>
      <c r="BG23" s="42"/>
      <c r="BH23" s="42"/>
      <c r="BI23" s="81" t="s">
        <v>146</v>
      </c>
      <c r="BJ23" s="85" t="str">
        <f>IF(H23="---","",VLOOKUP(H23,List167810[],2,FALSE))</f>
        <v/>
      </c>
      <c r="BK23" s="85" t="str">
        <f>IF(I23="---","",VLOOKUP(I23,List167810[],2,FALSE))</f>
        <v/>
      </c>
      <c r="BL23" s="85" t="str">
        <f>IF(J23="---","",VLOOKUP(J23,List167810[],2,FALSE))</f>
        <v/>
      </c>
      <c r="BM23" s="85" t="str">
        <f>IF(K23="---","",VLOOKUP(K23,List167810[],2,FALSE))</f>
        <v/>
      </c>
      <c r="BN23" s="85" t="str">
        <f>IF(L23="---","",VLOOKUP(L23,List167810[],2,FALSE))</f>
        <v/>
      </c>
      <c r="BO23" s="85" t="str">
        <f>IF(M23="---","",VLOOKUP(M23,List167810[],2,FALSE))</f>
        <v/>
      </c>
      <c r="BP23" s="85" t="str">
        <f>IF(N23="---","",VLOOKUP(N23,List167810[],2,FALSE))</f>
        <v/>
      </c>
      <c r="BQ23" s="85" t="str">
        <f>IF(O23="---","",VLOOKUP(O23,List167810[],2,FALSE))</f>
        <v/>
      </c>
      <c r="BR23" s="85" t="str">
        <f>IF(P23="---","",VLOOKUP(P23,List167810[],2,FALSE))</f>
        <v/>
      </c>
      <c r="BS23" s="85" t="str">
        <f>IF(Q23="---","",VLOOKUP(Q23,List167810[],2,FALSE))</f>
        <v/>
      </c>
      <c r="BT23" s="85" t="str">
        <f>IF(R23="---","",VLOOKUP(R23,List167810[],2,FALSE))</f>
        <v/>
      </c>
      <c r="BU23" s="81" t="s">
        <v>146</v>
      </c>
      <c r="BV23" s="85" t="str">
        <f>IF(Y23="---","",VLOOKUP(Y23,List167810[],2,FALSE))</f>
        <v/>
      </c>
      <c r="BW23" s="85" t="str">
        <f>IF(Z23="---","",VLOOKUP(Z23,List167810[],2,FALSE))</f>
        <v/>
      </c>
      <c r="BX23" s="85" t="str">
        <f>IF(AA23="---","",VLOOKUP(AA23,List167810[],2,FALSE))</f>
        <v/>
      </c>
      <c r="BY23" s="85" t="str">
        <f>IF(AB23="---","",VLOOKUP(AB23,List167810[],2,FALSE))</f>
        <v/>
      </c>
      <c r="BZ23" s="85" t="str">
        <f>IF(AC23="---","",VLOOKUP(AC23,List167810[],2,FALSE))</f>
        <v/>
      </c>
      <c r="CA23" s="85" t="str">
        <f>IF(AD23="---","",VLOOKUP(AD23,List167810[],2,FALSE))</f>
        <v/>
      </c>
      <c r="CB23" s="85" t="str">
        <f>IF(AE23="---","",VLOOKUP(AE23,List167810[],2,FALSE))</f>
        <v/>
      </c>
      <c r="CC23" s="85" t="str">
        <f>IF(AF23="---","",VLOOKUP(AF23,List167810[],2,FALSE))</f>
        <v/>
      </c>
      <c r="CD23" s="85" t="str">
        <f>IF(AG23="---","",VLOOKUP(AG23,List167810[],2,FALSE))</f>
        <v/>
      </c>
      <c r="CE23" s="85" t="str">
        <f>IF(AH23="---","",VLOOKUP(AH23,List167810[],2,FALSE))</f>
        <v/>
      </c>
      <c r="CG23" s="42"/>
      <c r="CI23" s="42"/>
      <c r="CK23" s="42"/>
      <c r="CM23" s="42"/>
    </row>
    <row r="24" spans="2:91" s="49" customFormat="1" ht="13.5" customHeight="1" thickBot="1" x14ac:dyDescent="0.2">
      <c r="B24" s="275">
        <v>3</v>
      </c>
      <c r="C24" s="278" t="s">
        <v>147</v>
      </c>
      <c r="D24" s="279"/>
      <c r="E24" s="71" t="s">
        <v>148</v>
      </c>
      <c r="F24" s="72"/>
      <c r="G24" s="73"/>
      <c r="H24" s="75" t="s">
        <v>97</v>
      </c>
      <c r="I24" s="75" t="s">
        <v>97</v>
      </c>
      <c r="J24" s="75" t="s">
        <v>97</v>
      </c>
      <c r="K24" s="75" t="s">
        <v>97</v>
      </c>
      <c r="L24" s="75" t="s">
        <v>97</v>
      </c>
      <c r="M24" s="75" t="s">
        <v>97</v>
      </c>
      <c r="N24" s="75" t="s">
        <v>97</v>
      </c>
      <c r="O24" s="75" t="s">
        <v>97</v>
      </c>
      <c r="P24" s="75" t="s">
        <v>97</v>
      </c>
      <c r="Q24" s="75" t="s">
        <v>97</v>
      </c>
      <c r="R24" s="86" t="s">
        <v>97</v>
      </c>
      <c r="S24" s="42"/>
      <c r="T24" s="42"/>
      <c r="U24" s="42"/>
      <c r="V24" s="42"/>
      <c r="W24" s="42"/>
      <c r="X24" s="42"/>
      <c r="Y24" s="75" t="s">
        <v>97</v>
      </c>
      <c r="Z24" s="75" t="s">
        <v>97</v>
      </c>
      <c r="AA24" s="75" t="s">
        <v>97</v>
      </c>
      <c r="AB24" s="75" t="s">
        <v>97</v>
      </c>
      <c r="AC24" s="86" t="s">
        <v>97</v>
      </c>
      <c r="AD24" s="78" t="s">
        <v>97</v>
      </c>
      <c r="AE24" s="78" t="s">
        <v>97</v>
      </c>
      <c r="AF24" s="78" t="s">
        <v>97</v>
      </c>
      <c r="AG24" s="78" t="s">
        <v>97</v>
      </c>
      <c r="AH24" s="78" t="s">
        <v>97</v>
      </c>
      <c r="AK24" s="79" t="str">
        <f t="shared" si="0"/>
        <v/>
      </c>
      <c r="AL24" s="79" t="str">
        <f t="shared" si="0"/>
        <v/>
      </c>
      <c r="AM24" s="79" t="str">
        <f t="shared" si="0"/>
        <v/>
      </c>
      <c r="AN24" s="79" t="str">
        <f t="shared" si="0"/>
        <v/>
      </c>
      <c r="AO24" s="79" t="str">
        <f t="shared" si="0"/>
        <v/>
      </c>
      <c r="AP24" s="79" t="str">
        <f t="shared" si="0"/>
        <v/>
      </c>
      <c r="AQ24" s="79" t="str">
        <f t="shared" si="0"/>
        <v/>
      </c>
      <c r="AR24" s="79" t="str">
        <f t="shared" si="0"/>
        <v/>
      </c>
      <c r="AS24" s="79" t="str">
        <f t="shared" si="0"/>
        <v/>
      </c>
      <c r="AT24" s="79" t="str">
        <f t="shared" si="0"/>
        <v/>
      </c>
      <c r="AU24" s="42"/>
      <c r="AV24" s="80"/>
      <c r="AW24" s="81" t="s">
        <v>149</v>
      </c>
      <c r="AX24" s="82" t="str">
        <f t="shared" si="1"/>
        <v>---</v>
      </c>
      <c r="AY24" s="83" t="e">
        <f>VALUE(IF(AX24="---","",VLOOKUP(AX24,List167810[],2,FALSE)))</f>
        <v>#VALUE!</v>
      </c>
      <c r="AZ24" s="42" t="str">
        <f t="shared" si="2"/>
        <v>---</v>
      </c>
      <c r="BA24" s="42" t="e">
        <f>VALUE(IF(AZ24="---","",VLOOKUP(AZ24,List167810[],2,FALSE)))</f>
        <v>#VALUE!</v>
      </c>
      <c r="BB24" s="42" t="str">
        <f t="shared" si="3"/>
        <v>---</v>
      </c>
      <c r="BC24" s="42" t="str">
        <f t="shared" si="4"/>
        <v>---</v>
      </c>
      <c r="BD24" s="42"/>
      <c r="BE24" s="42"/>
      <c r="BF24" s="42"/>
      <c r="BG24" s="42"/>
      <c r="BH24" s="42"/>
      <c r="BI24" s="81" t="s">
        <v>149</v>
      </c>
      <c r="BJ24" s="85" t="str">
        <f>IF(H24="---","",VLOOKUP(H24,List167810[],2,FALSE))</f>
        <v/>
      </c>
      <c r="BK24" s="85" t="str">
        <f>IF(I24="---","",VLOOKUP(I24,List167810[],2,FALSE))</f>
        <v/>
      </c>
      <c r="BL24" s="85" t="str">
        <f>IF(J24="---","",VLOOKUP(J24,List167810[],2,FALSE))</f>
        <v/>
      </c>
      <c r="BM24" s="85" t="str">
        <f>IF(K24="---","",VLOOKUP(K24,List167810[],2,FALSE))</f>
        <v/>
      </c>
      <c r="BN24" s="85" t="str">
        <f>IF(L24="---","",VLOOKUP(L24,List167810[],2,FALSE))</f>
        <v/>
      </c>
      <c r="BO24" s="85" t="str">
        <f>IF(M24="---","",VLOOKUP(M24,List167810[],2,FALSE))</f>
        <v/>
      </c>
      <c r="BP24" s="85" t="str">
        <f>IF(N24="---","",VLOOKUP(N24,List167810[],2,FALSE))</f>
        <v/>
      </c>
      <c r="BQ24" s="85" t="str">
        <f>IF(O24="---","",VLOOKUP(O24,List167810[],2,FALSE))</f>
        <v/>
      </c>
      <c r="BR24" s="85" t="str">
        <f>IF(P24="---","",VLOOKUP(P24,List167810[],2,FALSE))</f>
        <v/>
      </c>
      <c r="BS24" s="85" t="str">
        <f>IF(Q24="---","",VLOOKUP(Q24,List167810[],2,FALSE))</f>
        <v/>
      </c>
      <c r="BT24" s="85" t="str">
        <f>IF(R24="---","",VLOOKUP(R24,List167810[],2,FALSE))</f>
        <v/>
      </c>
      <c r="BU24" s="81" t="s">
        <v>149</v>
      </c>
      <c r="BV24" s="85" t="str">
        <f>IF(Y24="---","",VLOOKUP(Y24,List167810[],2,FALSE))</f>
        <v/>
      </c>
      <c r="BW24" s="85" t="str">
        <f>IF(Z24="---","",VLOOKUP(Z24,List167810[],2,FALSE))</f>
        <v/>
      </c>
      <c r="BX24" s="85" t="str">
        <f>IF(AA24="---","",VLOOKUP(AA24,List167810[],2,FALSE))</f>
        <v/>
      </c>
      <c r="BY24" s="85" t="str">
        <f>IF(AB24="---","",VLOOKUP(AB24,List167810[],2,FALSE))</f>
        <v/>
      </c>
      <c r="BZ24" s="85" t="str">
        <f>IF(AC24="---","",VLOOKUP(AC24,List167810[],2,FALSE))</f>
        <v/>
      </c>
      <c r="CA24" s="85" t="str">
        <f>IF(AD24="---","",VLOOKUP(AD24,List167810[],2,FALSE))</f>
        <v/>
      </c>
      <c r="CB24" s="85" t="str">
        <f>IF(AE24="---","",VLOOKUP(AE24,List167810[],2,FALSE))</f>
        <v/>
      </c>
      <c r="CC24" s="85" t="str">
        <f>IF(AF24="---","",VLOOKUP(AF24,List167810[],2,FALSE))</f>
        <v/>
      </c>
      <c r="CD24" s="85" t="str">
        <f>IF(AG24="---","",VLOOKUP(AG24,List167810[],2,FALSE))</f>
        <v/>
      </c>
      <c r="CE24" s="85" t="str">
        <f>IF(AH24="---","",VLOOKUP(AH24,List167810[],2,FALSE))</f>
        <v/>
      </c>
      <c r="CG24" s="42"/>
      <c r="CI24" s="42"/>
      <c r="CK24" s="42"/>
      <c r="CM24" s="42"/>
    </row>
    <row r="25" spans="2:91" s="49" customFormat="1" ht="12.6" thickBot="1" x14ac:dyDescent="0.2">
      <c r="B25" s="276"/>
      <c r="C25" s="278"/>
      <c r="D25" s="279"/>
      <c r="E25" s="71" t="s">
        <v>150</v>
      </c>
      <c r="F25" s="72"/>
      <c r="G25" s="73"/>
      <c r="H25" s="75" t="s">
        <v>97</v>
      </c>
      <c r="I25" s="75" t="s">
        <v>97</v>
      </c>
      <c r="J25" s="75" t="s">
        <v>97</v>
      </c>
      <c r="K25" s="75" t="s">
        <v>97</v>
      </c>
      <c r="L25" s="75" t="s">
        <v>97</v>
      </c>
      <c r="M25" s="75" t="s">
        <v>97</v>
      </c>
      <c r="N25" s="75" t="s">
        <v>97</v>
      </c>
      <c r="O25" s="75" t="s">
        <v>97</v>
      </c>
      <c r="P25" s="75" t="s">
        <v>97</v>
      </c>
      <c r="Q25" s="75" t="s">
        <v>97</v>
      </c>
      <c r="R25" s="86" t="s">
        <v>97</v>
      </c>
      <c r="S25" s="42"/>
      <c r="T25" s="42"/>
      <c r="U25" s="42"/>
      <c r="V25" s="42"/>
      <c r="W25" s="42"/>
      <c r="X25" s="42"/>
      <c r="Y25" s="75" t="s">
        <v>97</v>
      </c>
      <c r="Z25" s="75" t="s">
        <v>97</v>
      </c>
      <c r="AA25" s="75" t="s">
        <v>97</v>
      </c>
      <c r="AB25" s="75" t="s">
        <v>97</v>
      </c>
      <c r="AC25" s="86" t="s">
        <v>97</v>
      </c>
      <c r="AD25" s="78" t="s">
        <v>97</v>
      </c>
      <c r="AE25" s="78" t="s">
        <v>97</v>
      </c>
      <c r="AF25" s="78" t="s">
        <v>97</v>
      </c>
      <c r="AG25" s="78" t="s">
        <v>97</v>
      </c>
      <c r="AH25" s="78" t="s">
        <v>97</v>
      </c>
      <c r="AK25" s="79" t="str">
        <f t="shared" si="0"/>
        <v/>
      </c>
      <c r="AL25" s="79" t="str">
        <f t="shared" si="0"/>
        <v/>
      </c>
      <c r="AM25" s="79" t="str">
        <f t="shared" si="0"/>
        <v/>
      </c>
      <c r="AN25" s="79" t="str">
        <f t="shared" si="0"/>
        <v/>
      </c>
      <c r="AO25" s="79" t="str">
        <f t="shared" si="0"/>
        <v/>
      </c>
      <c r="AP25" s="79" t="str">
        <f t="shared" si="0"/>
        <v/>
      </c>
      <c r="AQ25" s="79" t="str">
        <f t="shared" si="0"/>
        <v/>
      </c>
      <c r="AR25" s="79" t="str">
        <f t="shared" si="0"/>
        <v/>
      </c>
      <c r="AS25" s="79" t="str">
        <f t="shared" si="0"/>
        <v/>
      </c>
      <c r="AT25" s="79" t="str">
        <f t="shared" si="0"/>
        <v/>
      </c>
      <c r="AU25" s="42"/>
      <c r="AV25" s="80"/>
      <c r="AW25" s="81" t="s">
        <v>151</v>
      </c>
      <c r="AX25" s="82" t="str">
        <f t="shared" si="1"/>
        <v>---</v>
      </c>
      <c r="AY25" s="83" t="e">
        <f>VALUE(IF(AX25="---","",VLOOKUP(AX25,List167810[],2,FALSE)))</f>
        <v>#VALUE!</v>
      </c>
      <c r="AZ25" s="42" t="str">
        <f t="shared" si="2"/>
        <v>---</v>
      </c>
      <c r="BA25" s="42" t="e">
        <f>VALUE(IF(AZ25="---","",VLOOKUP(AZ25,List167810[],2,FALSE)))</f>
        <v>#VALUE!</v>
      </c>
      <c r="BB25" s="42" t="str">
        <f t="shared" si="3"/>
        <v>---</v>
      </c>
      <c r="BC25" s="42" t="str">
        <f t="shared" si="4"/>
        <v>---</v>
      </c>
      <c r="BD25" s="42"/>
      <c r="BE25" s="42"/>
      <c r="BF25" s="42"/>
      <c r="BG25" s="42"/>
      <c r="BH25" s="42"/>
      <c r="BI25" s="81" t="s">
        <v>151</v>
      </c>
      <c r="BJ25" s="85" t="str">
        <f>IF(H25="---","",VLOOKUP(H25,List167810[],2,FALSE))</f>
        <v/>
      </c>
      <c r="BK25" s="85" t="str">
        <f>IF(I25="---","",VLOOKUP(I25,List167810[],2,FALSE))</f>
        <v/>
      </c>
      <c r="BL25" s="85" t="str">
        <f>IF(J25="---","",VLOOKUP(J25,List167810[],2,FALSE))</f>
        <v/>
      </c>
      <c r="BM25" s="85" t="str">
        <f>IF(K25="---","",VLOOKUP(K25,List167810[],2,FALSE))</f>
        <v/>
      </c>
      <c r="BN25" s="85" t="str">
        <f>IF(L25="---","",VLOOKUP(L25,List167810[],2,FALSE))</f>
        <v/>
      </c>
      <c r="BO25" s="85" t="str">
        <f>IF(M25="---","",VLOOKUP(M25,List167810[],2,FALSE))</f>
        <v/>
      </c>
      <c r="BP25" s="85" t="str">
        <f>IF(N25="---","",VLOOKUP(N25,List167810[],2,FALSE))</f>
        <v/>
      </c>
      <c r="BQ25" s="85" t="str">
        <f>IF(O25="---","",VLOOKUP(O25,List167810[],2,FALSE))</f>
        <v/>
      </c>
      <c r="BR25" s="85" t="str">
        <f>IF(P25="---","",VLOOKUP(P25,List167810[],2,FALSE))</f>
        <v/>
      </c>
      <c r="BS25" s="85" t="str">
        <f>IF(Q25="---","",VLOOKUP(Q25,List167810[],2,FALSE))</f>
        <v/>
      </c>
      <c r="BT25" s="85" t="str">
        <f>IF(R25="---","",VLOOKUP(R25,List167810[],2,FALSE))</f>
        <v/>
      </c>
      <c r="BU25" s="81" t="s">
        <v>151</v>
      </c>
      <c r="BV25" s="85" t="str">
        <f>IF(Y25="---","",VLOOKUP(Y25,List167810[],2,FALSE))</f>
        <v/>
      </c>
      <c r="BW25" s="85" t="str">
        <f>IF(Z25="---","",VLOOKUP(Z25,List167810[],2,FALSE))</f>
        <v/>
      </c>
      <c r="BX25" s="85" t="str">
        <f>IF(AA25="---","",VLOOKUP(AA25,List167810[],2,FALSE))</f>
        <v/>
      </c>
      <c r="BY25" s="85" t="str">
        <f>IF(AB25="---","",VLOOKUP(AB25,List167810[],2,FALSE))</f>
        <v/>
      </c>
      <c r="BZ25" s="85" t="str">
        <f>IF(AC25="---","",VLOOKUP(AC25,List167810[],2,FALSE))</f>
        <v/>
      </c>
      <c r="CA25" s="85" t="str">
        <f>IF(AD25="---","",VLOOKUP(AD25,List167810[],2,FALSE))</f>
        <v/>
      </c>
      <c r="CB25" s="85" t="str">
        <f>IF(AE25="---","",VLOOKUP(AE25,List167810[],2,FALSE))</f>
        <v/>
      </c>
      <c r="CC25" s="85" t="str">
        <f>IF(AF25="---","",VLOOKUP(AF25,List167810[],2,FALSE))</f>
        <v/>
      </c>
      <c r="CD25" s="85" t="str">
        <f>IF(AG25="---","",VLOOKUP(AG25,List167810[],2,FALSE))</f>
        <v/>
      </c>
      <c r="CE25" s="85" t="str">
        <f>IF(AH25="---","",VLOOKUP(AH25,List167810[],2,FALSE))</f>
        <v/>
      </c>
      <c r="CG25" s="42"/>
      <c r="CI25" s="42"/>
      <c r="CK25" s="42"/>
      <c r="CM25" s="42"/>
    </row>
    <row r="26" spans="2:91" s="49" customFormat="1" ht="13.5" customHeight="1" thickBot="1" x14ac:dyDescent="0.2">
      <c r="B26" s="276"/>
      <c r="C26" s="278"/>
      <c r="D26" s="279"/>
      <c r="E26" s="71" t="s">
        <v>152</v>
      </c>
      <c r="F26" s="72"/>
      <c r="G26" s="73"/>
      <c r="H26" s="75" t="s">
        <v>97</v>
      </c>
      <c r="I26" s="75" t="s">
        <v>97</v>
      </c>
      <c r="J26" s="75" t="s">
        <v>97</v>
      </c>
      <c r="K26" s="75" t="s">
        <v>97</v>
      </c>
      <c r="L26" s="75" t="s">
        <v>97</v>
      </c>
      <c r="M26" s="75" t="s">
        <v>97</v>
      </c>
      <c r="N26" s="75" t="s">
        <v>97</v>
      </c>
      <c r="O26" s="75" t="s">
        <v>97</v>
      </c>
      <c r="P26" s="75" t="s">
        <v>97</v>
      </c>
      <c r="Q26" s="75" t="s">
        <v>97</v>
      </c>
      <c r="R26" s="86" t="s">
        <v>97</v>
      </c>
      <c r="S26" s="42"/>
      <c r="T26" s="42"/>
      <c r="U26" s="42"/>
      <c r="V26" s="42"/>
      <c r="W26" s="42"/>
      <c r="X26" s="42"/>
      <c r="Y26" s="75" t="s">
        <v>97</v>
      </c>
      <c r="Z26" s="75" t="s">
        <v>97</v>
      </c>
      <c r="AA26" s="75" t="s">
        <v>97</v>
      </c>
      <c r="AB26" s="75" t="s">
        <v>97</v>
      </c>
      <c r="AC26" s="86" t="s">
        <v>97</v>
      </c>
      <c r="AD26" s="78" t="s">
        <v>97</v>
      </c>
      <c r="AE26" s="78" t="s">
        <v>97</v>
      </c>
      <c r="AF26" s="78" t="s">
        <v>97</v>
      </c>
      <c r="AG26" s="78" t="s">
        <v>97</v>
      </c>
      <c r="AH26" s="78" t="s">
        <v>97</v>
      </c>
      <c r="AK26" s="79" t="str">
        <f t="shared" si="0"/>
        <v/>
      </c>
      <c r="AL26" s="79" t="str">
        <f t="shared" si="0"/>
        <v/>
      </c>
      <c r="AM26" s="79" t="str">
        <f t="shared" si="0"/>
        <v/>
      </c>
      <c r="AN26" s="79" t="str">
        <f t="shared" si="0"/>
        <v/>
      </c>
      <c r="AO26" s="79" t="str">
        <f t="shared" si="0"/>
        <v/>
      </c>
      <c r="AP26" s="79" t="str">
        <f t="shared" si="0"/>
        <v/>
      </c>
      <c r="AQ26" s="79" t="str">
        <f t="shared" si="0"/>
        <v/>
      </c>
      <c r="AR26" s="79" t="str">
        <f t="shared" si="0"/>
        <v/>
      </c>
      <c r="AS26" s="79" t="str">
        <f t="shared" si="0"/>
        <v/>
      </c>
      <c r="AT26" s="79" t="str">
        <f t="shared" si="0"/>
        <v/>
      </c>
      <c r="AU26" s="42"/>
      <c r="AV26" s="80"/>
      <c r="AW26" s="81" t="s">
        <v>153</v>
      </c>
      <c r="AX26" s="82" t="str">
        <f t="shared" si="1"/>
        <v>---</v>
      </c>
      <c r="AY26" s="83" t="e">
        <f>VALUE(IF(AX26="---","",VLOOKUP(AX26,List167810[],2,FALSE)))</f>
        <v>#VALUE!</v>
      </c>
      <c r="AZ26" s="42" t="str">
        <f t="shared" si="2"/>
        <v>---</v>
      </c>
      <c r="BA26" s="42" t="e">
        <f>VALUE(IF(AZ26="---","",VLOOKUP(AZ26,List167810[],2,FALSE)))</f>
        <v>#VALUE!</v>
      </c>
      <c r="BB26" s="42" t="str">
        <f t="shared" si="3"/>
        <v>---</v>
      </c>
      <c r="BC26" s="42" t="str">
        <f t="shared" si="4"/>
        <v>---</v>
      </c>
      <c r="BD26" s="42"/>
      <c r="BE26" s="42"/>
      <c r="BF26" s="42"/>
      <c r="BG26" s="42"/>
      <c r="BH26" s="42"/>
      <c r="BI26" s="81" t="s">
        <v>153</v>
      </c>
      <c r="BJ26" s="85" t="str">
        <f>IF(H26="---","",VLOOKUP(H26,List167810[],2,FALSE))</f>
        <v/>
      </c>
      <c r="BK26" s="85" t="str">
        <f>IF(I26="---","",VLOOKUP(I26,List167810[],2,FALSE))</f>
        <v/>
      </c>
      <c r="BL26" s="85" t="str">
        <f>IF(J26="---","",VLOOKUP(J26,List167810[],2,FALSE))</f>
        <v/>
      </c>
      <c r="BM26" s="85" t="str">
        <f>IF(K26="---","",VLOOKUP(K26,List167810[],2,FALSE))</f>
        <v/>
      </c>
      <c r="BN26" s="85" t="str">
        <f>IF(L26="---","",VLOOKUP(L26,List167810[],2,FALSE))</f>
        <v/>
      </c>
      <c r="BO26" s="85" t="str">
        <f>IF(M26="---","",VLOOKUP(M26,List167810[],2,FALSE))</f>
        <v/>
      </c>
      <c r="BP26" s="85" t="str">
        <f>IF(N26="---","",VLOOKUP(N26,List167810[],2,FALSE))</f>
        <v/>
      </c>
      <c r="BQ26" s="85" t="str">
        <f>IF(O26="---","",VLOOKUP(O26,List167810[],2,FALSE))</f>
        <v/>
      </c>
      <c r="BR26" s="85" t="str">
        <f>IF(P26="---","",VLOOKUP(P26,List167810[],2,FALSE))</f>
        <v/>
      </c>
      <c r="BS26" s="85" t="str">
        <f>IF(Q26="---","",VLOOKUP(Q26,List167810[],2,FALSE))</f>
        <v/>
      </c>
      <c r="BT26" s="85" t="str">
        <f>IF(R26="---","",VLOOKUP(R26,List167810[],2,FALSE))</f>
        <v/>
      </c>
      <c r="BU26" s="81" t="s">
        <v>153</v>
      </c>
      <c r="BV26" s="85" t="str">
        <f>IF(Y26="---","",VLOOKUP(Y26,List167810[],2,FALSE))</f>
        <v/>
      </c>
      <c r="BW26" s="85" t="str">
        <f>IF(Z26="---","",VLOOKUP(Z26,List167810[],2,FALSE))</f>
        <v/>
      </c>
      <c r="BX26" s="85" t="str">
        <f>IF(AA26="---","",VLOOKUP(AA26,List167810[],2,FALSE))</f>
        <v/>
      </c>
      <c r="BY26" s="85" t="str">
        <f>IF(AB26="---","",VLOOKUP(AB26,List167810[],2,FALSE))</f>
        <v/>
      </c>
      <c r="BZ26" s="85" t="str">
        <f>IF(AC26="---","",VLOOKUP(AC26,List167810[],2,FALSE))</f>
        <v/>
      </c>
      <c r="CA26" s="85" t="str">
        <f>IF(AD26="---","",VLOOKUP(AD26,List167810[],2,FALSE))</f>
        <v/>
      </c>
      <c r="CB26" s="85" t="str">
        <f>IF(AE26="---","",VLOOKUP(AE26,List167810[],2,FALSE))</f>
        <v/>
      </c>
      <c r="CC26" s="85" t="str">
        <f>IF(AF26="---","",VLOOKUP(AF26,List167810[],2,FALSE))</f>
        <v/>
      </c>
      <c r="CD26" s="85" t="str">
        <f>IF(AG26="---","",VLOOKUP(AG26,List167810[],2,FALSE))</f>
        <v/>
      </c>
      <c r="CE26" s="85" t="str">
        <f>IF(AH26="---","",VLOOKUP(AH26,List167810[],2,FALSE))</f>
        <v/>
      </c>
      <c r="CG26" s="42"/>
      <c r="CI26" s="42"/>
      <c r="CK26" s="42"/>
      <c r="CM26" s="42"/>
    </row>
    <row r="27" spans="2:91" s="49" customFormat="1" ht="13.95" customHeight="1" thickBot="1" x14ac:dyDescent="0.2">
      <c r="B27" s="276"/>
      <c r="C27" s="278" t="s">
        <v>154</v>
      </c>
      <c r="D27" s="279"/>
      <c r="E27" s="71" t="s">
        <v>155</v>
      </c>
      <c r="F27" s="72"/>
      <c r="G27" s="73"/>
      <c r="H27" s="75" t="s">
        <v>97</v>
      </c>
      <c r="I27" s="75" t="s">
        <v>97</v>
      </c>
      <c r="J27" s="75" t="s">
        <v>97</v>
      </c>
      <c r="K27" s="75" t="s">
        <v>97</v>
      </c>
      <c r="L27" s="75" t="s">
        <v>97</v>
      </c>
      <c r="M27" s="75" t="s">
        <v>97</v>
      </c>
      <c r="N27" s="75" t="s">
        <v>97</v>
      </c>
      <c r="O27" s="75" t="s">
        <v>97</v>
      </c>
      <c r="P27" s="75" t="s">
        <v>97</v>
      </c>
      <c r="Q27" s="75" t="s">
        <v>97</v>
      </c>
      <c r="R27" s="86" t="s">
        <v>97</v>
      </c>
      <c r="S27" s="42"/>
      <c r="T27" s="42"/>
      <c r="U27" s="42"/>
      <c r="V27" s="42"/>
      <c r="W27" s="42"/>
      <c r="X27" s="42"/>
      <c r="Y27" s="75" t="s">
        <v>97</v>
      </c>
      <c r="Z27" s="75" t="s">
        <v>97</v>
      </c>
      <c r="AA27" s="75" t="s">
        <v>97</v>
      </c>
      <c r="AB27" s="75" t="s">
        <v>97</v>
      </c>
      <c r="AC27" s="86" t="s">
        <v>97</v>
      </c>
      <c r="AD27" s="78" t="s">
        <v>97</v>
      </c>
      <c r="AE27" s="78" t="s">
        <v>97</v>
      </c>
      <c r="AF27" s="78" t="s">
        <v>97</v>
      </c>
      <c r="AG27" s="78" t="s">
        <v>97</v>
      </c>
      <c r="AH27" s="78" t="s">
        <v>97</v>
      </c>
      <c r="AK27" s="79" t="str">
        <f t="shared" si="0"/>
        <v/>
      </c>
      <c r="AL27" s="79" t="str">
        <f t="shared" si="0"/>
        <v/>
      </c>
      <c r="AM27" s="79" t="str">
        <f t="shared" si="0"/>
        <v/>
      </c>
      <c r="AN27" s="79" t="str">
        <f t="shared" si="0"/>
        <v/>
      </c>
      <c r="AO27" s="79" t="str">
        <f t="shared" si="0"/>
        <v/>
      </c>
      <c r="AP27" s="79" t="str">
        <f t="shared" si="0"/>
        <v/>
      </c>
      <c r="AQ27" s="79" t="str">
        <f t="shared" si="0"/>
        <v/>
      </c>
      <c r="AR27" s="79" t="str">
        <f t="shared" si="0"/>
        <v/>
      </c>
      <c r="AS27" s="79" t="str">
        <f t="shared" si="0"/>
        <v/>
      </c>
      <c r="AT27" s="79" t="str">
        <f t="shared" si="0"/>
        <v/>
      </c>
      <c r="AU27" s="42"/>
      <c r="AV27" s="80"/>
      <c r="AW27" s="81" t="s">
        <v>156</v>
      </c>
      <c r="AX27" s="82" t="str">
        <f t="shared" si="1"/>
        <v>---</v>
      </c>
      <c r="AY27" s="83" t="e">
        <f>VALUE(IF(AX27="---","",VLOOKUP(AX27,List167810[],2,FALSE)))</f>
        <v>#VALUE!</v>
      </c>
      <c r="AZ27" s="42" t="str">
        <f t="shared" si="2"/>
        <v>---</v>
      </c>
      <c r="BA27" s="42" t="e">
        <f>VALUE(IF(AZ27="---","",VLOOKUP(AZ27,List167810[],2,FALSE)))</f>
        <v>#VALUE!</v>
      </c>
      <c r="BB27" s="42" t="str">
        <f t="shared" si="3"/>
        <v>---</v>
      </c>
      <c r="BC27" s="42" t="str">
        <f t="shared" si="4"/>
        <v>---</v>
      </c>
      <c r="BD27" s="42"/>
      <c r="BE27" s="42"/>
      <c r="BF27" s="42"/>
      <c r="BG27" s="42"/>
      <c r="BH27" s="42"/>
      <c r="BI27" s="81" t="s">
        <v>156</v>
      </c>
      <c r="BJ27" s="85" t="str">
        <f>IF(H27="---","",VLOOKUP(H27,List167810[],2,FALSE))</f>
        <v/>
      </c>
      <c r="BK27" s="85" t="str">
        <f>IF(I27="---","",VLOOKUP(I27,List167810[],2,FALSE))</f>
        <v/>
      </c>
      <c r="BL27" s="85" t="str">
        <f>IF(J27="---","",VLOOKUP(J27,List167810[],2,FALSE))</f>
        <v/>
      </c>
      <c r="BM27" s="85" t="str">
        <f>IF(K27="---","",VLOOKUP(K27,List167810[],2,FALSE))</f>
        <v/>
      </c>
      <c r="BN27" s="85" t="str">
        <f>IF(L27="---","",VLOOKUP(L27,List167810[],2,FALSE))</f>
        <v/>
      </c>
      <c r="BO27" s="85" t="str">
        <f>IF(M27="---","",VLOOKUP(M27,List167810[],2,FALSE))</f>
        <v/>
      </c>
      <c r="BP27" s="85" t="str">
        <f>IF(N27="---","",VLOOKUP(N27,List167810[],2,FALSE))</f>
        <v/>
      </c>
      <c r="BQ27" s="85" t="str">
        <f>IF(O27="---","",VLOOKUP(O27,List167810[],2,FALSE))</f>
        <v/>
      </c>
      <c r="BR27" s="85" t="str">
        <f>IF(P27="---","",VLOOKUP(P27,List167810[],2,FALSE))</f>
        <v/>
      </c>
      <c r="BS27" s="85" t="str">
        <f>IF(Q27="---","",VLOOKUP(Q27,List167810[],2,FALSE))</f>
        <v/>
      </c>
      <c r="BT27" s="85" t="str">
        <f>IF(R27="---","",VLOOKUP(R27,List167810[],2,FALSE))</f>
        <v/>
      </c>
      <c r="BU27" s="81" t="s">
        <v>156</v>
      </c>
      <c r="BV27" s="85" t="str">
        <f>IF(Y27="---","",VLOOKUP(Y27,List167810[],2,FALSE))</f>
        <v/>
      </c>
      <c r="BW27" s="85" t="str">
        <f>IF(Z27="---","",VLOOKUP(Z27,List167810[],2,FALSE))</f>
        <v/>
      </c>
      <c r="BX27" s="85" t="str">
        <f>IF(AA27="---","",VLOOKUP(AA27,List167810[],2,FALSE))</f>
        <v/>
      </c>
      <c r="BY27" s="85" t="str">
        <f>IF(AB27="---","",VLOOKUP(AB27,List167810[],2,FALSE))</f>
        <v/>
      </c>
      <c r="BZ27" s="85" t="str">
        <f>IF(AC27="---","",VLOOKUP(AC27,List167810[],2,FALSE))</f>
        <v/>
      </c>
      <c r="CA27" s="85" t="str">
        <f>IF(AD27="---","",VLOOKUP(AD27,List167810[],2,FALSE))</f>
        <v/>
      </c>
      <c r="CB27" s="85" t="str">
        <f>IF(AE27="---","",VLOOKUP(AE27,List167810[],2,FALSE))</f>
        <v/>
      </c>
      <c r="CC27" s="85" t="str">
        <f>IF(AF27="---","",VLOOKUP(AF27,List167810[],2,FALSE))</f>
        <v/>
      </c>
      <c r="CD27" s="85" t="str">
        <f>IF(AG27="---","",VLOOKUP(AG27,List167810[],2,FALSE))</f>
        <v/>
      </c>
      <c r="CE27" s="85" t="str">
        <f>IF(AH27="---","",VLOOKUP(AH27,List167810[],2,FALSE))</f>
        <v/>
      </c>
      <c r="CG27" s="42"/>
      <c r="CI27" s="42"/>
      <c r="CK27" s="42"/>
      <c r="CM27" s="42"/>
    </row>
    <row r="28" spans="2:91" s="49" customFormat="1" ht="13.5" customHeight="1" thickBot="1" x14ac:dyDescent="0.2">
      <c r="B28" s="276"/>
      <c r="C28" s="278"/>
      <c r="D28" s="279"/>
      <c r="E28" s="71" t="s">
        <v>157</v>
      </c>
      <c r="F28" s="72"/>
      <c r="G28" s="73"/>
      <c r="H28" s="75" t="s">
        <v>97</v>
      </c>
      <c r="I28" s="75" t="s">
        <v>97</v>
      </c>
      <c r="J28" s="75" t="s">
        <v>97</v>
      </c>
      <c r="K28" s="75" t="s">
        <v>97</v>
      </c>
      <c r="L28" s="75" t="s">
        <v>97</v>
      </c>
      <c r="M28" s="75" t="s">
        <v>97</v>
      </c>
      <c r="N28" s="75" t="s">
        <v>97</v>
      </c>
      <c r="O28" s="75" t="s">
        <v>97</v>
      </c>
      <c r="P28" s="75" t="s">
        <v>97</v>
      </c>
      <c r="Q28" s="75" t="s">
        <v>97</v>
      </c>
      <c r="R28" s="86" t="s">
        <v>97</v>
      </c>
      <c r="S28" s="42"/>
      <c r="T28" s="42"/>
      <c r="U28" s="42"/>
      <c r="V28" s="42"/>
      <c r="W28" s="42"/>
      <c r="X28" s="42"/>
      <c r="Y28" s="75" t="s">
        <v>97</v>
      </c>
      <c r="Z28" s="75" t="s">
        <v>97</v>
      </c>
      <c r="AA28" s="75" t="s">
        <v>97</v>
      </c>
      <c r="AB28" s="75" t="s">
        <v>97</v>
      </c>
      <c r="AC28" s="86" t="s">
        <v>97</v>
      </c>
      <c r="AD28" s="78" t="s">
        <v>97</v>
      </c>
      <c r="AE28" s="78" t="s">
        <v>97</v>
      </c>
      <c r="AF28" s="78" t="s">
        <v>97</v>
      </c>
      <c r="AG28" s="78" t="s">
        <v>97</v>
      </c>
      <c r="AH28" s="78" t="s">
        <v>97</v>
      </c>
      <c r="AK28" s="79" t="str">
        <f t="shared" si="0"/>
        <v/>
      </c>
      <c r="AL28" s="79" t="str">
        <f t="shared" si="0"/>
        <v/>
      </c>
      <c r="AM28" s="79" t="str">
        <f t="shared" si="0"/>
        <v/>
      </c>
      <c r="AN28" s="79" t="str">
        <f t="shared" si="0"/>
        <v/>
      </c>
      <c r="AO28" s="79" t="str">
        <f t="shared" si="0"/>
        <v/>
      </c>
      <c r="AP28" s="79" t="str">
        <f t="shared" ref="AP28:AT30" si="5">IFERROR(IF(N28="---","",IF(AD28="---","No Target Set",IF(CA28=BP28,"On Target",IF(CA28&gt;BP28,"Behind",IF(CA28&lt;BP28,"Ahead"))))),"")</f>
        <v/>
      </c>
      <c r="AQ28" s="79" t="str">
        <f t="shared" si="5"/>
        <v/>
      </c>
      <c r="AR28" s="79" t="str">
        <f t="shared" si="5"/>
        <v/>
      </c>
      <c r="AS28" s="79" t="str">
        <f t="shared" si="5"/>
        <v/>
      </c>
      <c r="AT28" s="79" t="str">
        <f t="shared" si="5"/>
        <v/>
      </c>
      <c r="AU28" s="42"/>
      <c r="AV28" s="80"/>
      <c r="AW28" s="81" t="s">
        <v>158</v>
      </c>
      <c r="AX28" s="82" t="str">
        <f t="shared" si="1"/>
        <v>---</v>
      </c>
      <c r="AY28" s="83" t="e">
        <f>VALUE(IF(AX28="---","",VLOOKUP(AX28,List167810[],2,FALSE)))</f>
        <v>#VALUE!</v>
      </c>
      <c r="AZ28" s="42" t="str">
        <f t="shared" si="2"/>
        <v>---</v>
      </c>
      <c r="BA28" s="42" t="e">
        <f>VALUE(IF(AZ28="---","",VLOOKUP(AZ28,List167810[],2,FALSE)))</f>
        <v>#VALUE!</v>
      </c>
      <c r="BB28" s="42" t="str">
        <f t="shared" si="3"/>
        <v>---</v>
      </c>
      <c r="BC28" s="42" t="str">
        <f t="shared" si="4"/>
        <v>---</v>
      </c>
      <c r="BD28" s="42"/>
      <c r="BE28" s="42"/>
      <c r="BF28" s="42"/>
      <c r="BG28" s="42"/>
      <c r="BH28" s="42"/>
      <c r="BI28" s="81" t="s">
        <v>158</v>
      </c>
      <c r="BJ28" s="85" t="str">
        <f>IF(H28="---","",VLOOKUP(H28,List167810[],2,FALSE))</f>
        <v/>
      </c>
      <c r="BK28" s="85" t="str">
        <f>IF(I28="---","",VLOOKUP(I28,List167810[],2,FALSE))</f>
        <v/>
      </c>
      <c r="BL28" s="85" t="str">
        <f>IF(J28="---","",VLOOKUP(J28,List167810[],2,FALSE))</f>
        <v/>
      </c>
      <c r="BM28" s="85" t="str">
        <f>IF(K28="---","",VLOOKUP(K28,List167810[],2,FALSE))</f>
        <v/>
      </c>
      <c r="BN28" s="85" t="str">
        <f>IF(L28="---","",VLOOKUP(L28,List167810[],2,FALSE))</f>
        <v/>
      </c>
      <c r="BO28" s="85" t="str">
        <f>IF(M28="---","",VLOOKUP(M28,List167810[],2,FALSE))</f>
        <v/>
      </c>
      <c r="BP28" s="85" t="str">
        <f>IF(N28="---","",VLOOKUP(N28,List167810[],2,FALSE))</f>
        <v/>
      </c>
      <c r="BQ28" s="85" t="str">
        <f>IF(O28="---","",VLOOKUP(O28,List167810[],2,FALSE))</f>
        <v/>
      </c>
      <c r="BR28" s="85" t="str">
        <f>IF(P28="---","",VLOOKUP(P28,List167810[],2,FALSE))</f>
        <v/>
      </c>
      <c r="BS28" s="85" t="str">
        <f>IF(Q28="---","",VLOOKUP(Q28,List167810[],2,FALSE))</f>
        <v/>
      </c>
      <c r="BT28" s="85" t="str">
        <f>IF(R28="---","",VLOOKUP(R28,List167810[],2,FALSE))</f>
        <v/>
      </c>
      <c r="BU28" s="81" t="s">
        <v>158</v>
      </c>
      <c r="BV28" s="85" t="str">
        <f>IF(Y28="---","",VLOOKUP(Y28,List167810[],2,FALSE))</f>
        <v/>
      </c>
      <c r="BW28" s="85" t="str">
        <f>IF(Z28="---","",VLOOKUP(Z28,List167810[],2,FALSE))</f>
        <v/>
      </c>
      <c r="BX28" s="85" t="str">
        <f>IF(AA28="---","",VLOOKUP(AA28,List167810[],2,FALSE))</f>
        <v/>
      </c>
      <c r="BY28" s="85" t="str">
        <f>IF(AB28="---","",VLOOKUP(AB28,List167810[],2,FALSE))</f>
        <v/>
      </c>
      <c r="BZ28" s="85" t="str">
        <f>IF(AC28="---","",VLOOKUP(AC28,List167810[],2,FALSE))</f>
        <v/>
      </c>
      <c r="CA28" s="85" t="str">
        <f>IF(AD28="---","",VLOOKUP(AD28,List167810[],2,FALSE))</f>
        <v/>
      </c>
      <c r="CB28" s="85" t="str">
        <f>IF(AE28="---","",VLOOKUP(AE28,List167810[],2,FALSE))</f>
        <v/>
      </c>
      <c r="CC28" s="85" t="str">
        <f>IF(AF28="---","",VLOOKUP(AF28,List167810[],2,FALSE))</f>
        <v/>
      </c>
      <c r="CD28" s="85" t="str">
        <f>IF(AG28="---","",VLOOKUP(AG28,List167810[],2,FALSE))</f>
        <v/>
      </c>
      <c r="CE28" s="85" t="str">
        <f>IF(AH28="---","",VLOOKUP(AH28,List167810[],2,FALSE))</f>
        <v/>
      </c>
      <c r="CG28" s="42"/>
      <c r="CI28" s="42"/>
      <c r="CK28" s="42"/>
      <c r="CM28" s="42"/>
    </row>
    <row r="29" spans="2:91" s="49" customFormat="1" ht="13.5" customHeight="1" thickBot="1" x14ac:dyDescent="0.2">
      <c r="B29" s="276"/>
      <c r="C29" s="278"/>
      <c r="D29" s="279"/>
      <c r="E29" s="71" t="s">
        <v>159</v>
      </c>
      <c r="F29" s="72"/>
      <c r="G29" s="73"/>
      <c r="H29" s="75" t="s">
        <v>97</v>
      </c>
      <c r="I29" s="75" t="s">
        <v>97</v>
      </c>
      <c r="J29" s="75" t="s">
        <v>97</v>
      </c>
      <c r="K29" s="75" t="s">
        <v>97</v>
      </c>
      <c r="L29" s="75" t="s">
        <v>97</v>
      </c>
      <c r="M29" s="75" t="s">
        <v>97</v>
      </c>
      <c r="N29" s="75" t="s">
        <v>97</v>
      </c>
      <c r="O29" s="75" t="s">
        <v>97</v>
      </c>
      <c r="P29" s="75" t="s">
        <v>97</v>
      </c>
      <c r="Q29" s="75" t="s">
        <v>97</v>
      </c>
      <c r="R29" s="86" t="s">
        <v>97</v>
      </c>
      <c r="S29" s="42"/>
      <c r="T29" s="42"/>
      <c r="U29" s="42"/>
      <c r="V29" s="42"/>
      <c r="W29" s="42"/>
      <c r="X29" s="42"/>
      <c r="Y29" s="75" t="s">
        <v>97</v>
      </c>
      <c r="Z29" s="75" t="s">
        <v>97</v>
      </c>
      <c r="AA29" s="75" t="s">
        <v>97</v>
      </c>
      <c r="AB29" s="75" t="s">
        <v>97</v>
      </c>
      <c r="AC29" s="86" t="s">
        <v>97</v>
      </c>
      <c r="AD29" s="78" t="s">
        <v>97</v>
      </c>
      <c r="AE29" s="78" t="s">
        <v>97</v>
      </c>
      <c r="AF29" s="78" t="s">
        <v>97</v>
      </c>
      <c r="AG29" s="78" t="s">
        <v>97</v>
      </c>
      <c r="AH29" s="78" t="s">
        <v>97</v>
      </c>
      <c r="AK29" s="79" t="str">
        <f t="shared" ref="AK29:AO30" si="6">IFERROR(IF(I29="---","",IF(Y29="---","No Target Set",IF(BV29=BK29,"On Target",IF(BV29&gt;BK29,"Behind",IF(BV29&lt;BK29,"Ahead"))))),"")</f>
        <v/>
      </c>
      <c r="AL29" s="79" t="str">
        <f t="shared" si="6"/>
        <v/>
      </c>
      <c r="AM29" s="79" t="str">
        <f t="shared" si="6"/>
        <v/>
      </c>
      <c r="AN29" s="79" t="str">
        <f t="shared" si="6"/>
        <v/>
      </c>
      <c r="AO29" s="79" t="str">
        <f t="shared" si="6"/>
        <v/>
      </c>
      <c r="AP29" s="79" t="str">
        <f t="shared" si="5"/>
        <v/>
      </c>
      <c r="AQ29" s="79" t="str">
        <f t="shared" si="5"/>
        <v/>
      </c>
      <c r="AR29" s="79" t="str">
        <f t="shared" si="5"/>
        <v/>
      </c>
      <c r="AS29" s="79" t="str">
        <f t="shared" si="5"/>
        <v/>
      </c>
      <c r="AT29" s="79" t="str">
        <f t="shared" si="5"/>
        <v/>
      </c>
      <c r="AU29" s="42"/>
      <c r="AV29" s="80"/>
      <c r="AW29" s="81" t="s">
        <v>160</v>
      </c>
      <c r="AX29" s="82" t="str">
        <f t="shared" si="1"/>
        <v>---</v>
      </c>
      <c r="AY29" s="83" t="e">
        <f>VALUE(IF(AX29="---","",VLOOKUP(AX29,List167810[],2,FALSE)))</f>
        <v>#VALUE!</v>
      </c>
      <c r="AZ29" s="42" t="str">
        <f t="shared" si="2"/>
        <v>---</v>
      </c>
      <c r="BA29" s="42" t="e">
        <f>VALUE(IF(AZ29="---","",VLOOKUP(AZ29,List167810[],2,FALSE)))</f>
        <v>#VALUE!</v>
      </c>
      <c r="BB29" s="42" t="str">
        <f t="shared" si="3"/>
        <v>---</v>
      </c>
      <c r="BC29" s="42" t="str">
        <f t="shared" si="4"/>
        <v>---</v>
      </c>
      <c r="BD29" s="42"/>
      <c r="BE29" s="42"/>
      <c r="BF29" s="42"/>
      <c r="BG29" s="42"/>
      <c r="BH29" s="42"/>
      <c r="BI29" s="81" t="s">
        <v>160</v>
      </c>
      <c r="BJ29" s="85" t="str">
        <f>IF(H29="---","",VLOOKUP(H29,List167810[],2,FALSE))</f>
        <v/>
      </c>
      <c r="BK29" s="85" t="str">
        <f>IF(I29="---","",VLOOKUP(I29,List167810[],2,FALSE))</f>
        <v/>
      </c>
      <c r="BL29" s="85" t="str">
        <f>IF(J29="---","",VLOOKUP(J29,List167810[],2,FALSE))</f>
        <v/>
      </c>
      <c r="BM29" s="85" t="str">
        <f>IF(K29="---","",VLOOKUP(K29,List167810[],2,FALSE))</f>
        <v/>
      </c>
      <c r="BN29" s="85" t="str">
        <f>IF(L29="---","",VLOOKUP(L29,List167810[],2,FALSE))</f>
        <v/>
      </c>
      <c r="BO29" s="85" t="str">
        <f>IF(M29="---","",VLOOKUP(M29,List167810[],2,FALSE))</f>
        <v/>
      </c>
      <c r="BP29" s="85" t="str">
        <f>IF(N29="---","",VLOOKUP(N29,List167810[],2,FALSE))</f>
        <v/>
      </c>
      <c r="BQ29" s="85" t="str">
        <f>IF(O29="---","",VLOOKUP(O29,List167810[],2,FALSE))</f>
        <v/>
      </c>
      <c r="BR29" s="85" t="str">
        <f>IF(P29="---","",VLOOKUP(P29,List167810[],2,FALSE))</f>
        <v/>
      </c>
      <c r="BS29" s="85" t="str">
        <f>IF(Q29="---","",VLOOKUP(Q29,List167810[],2,FALSE))</f>
        <v/>
      </c>
      <c r="BT29" s="85" t="str">
        <f>IF(R29="---","",VLOOKUP(R29,List167810[],2,FALSE))</f>
        <v/>
      </c>
      <c r="BU29" s="81" t="s">
        <v>160</v>
      </c>
      <c r="BV29" s="85" t="str">
        <f>IF(Y29="---","",VLOOKUP(Y29,List167810[],2,FALSE))</f>
        <v/>
      </c>
      <c r="BW29" s="85" t="str">
        <f>IF(Z29="---","",VLOOKUP(Z29,List167810[],2,FALSE))</f>
        <v/>
      </c>
      <c r="BX29" s="85" t="str">
        <f>IF(AA29="---","",VLOOKUP(AA29,List167810[],2,FALSE))</f>
        <v/>
      </c>
      <c r="BY29" s="85" t="str">
        <f>IF(AB29="---","",VLOOKUP(AB29,List167810[],2,FALSE))</f>
        <v/>
      </c>
      <c r="BZ29" s="85" t="str">
        <f>IF(AC29="---","",VLOOKUP(AC29,List167810[],2,FALSE))</f>
        <v/>
      </c>
      <c r="CA29" s="85" t="str">
        <f>IF(AD29="---","",VLOOKUP(AD29,List167810[],2,FALSE))</f>
        <v/>
      </c>
      <c r="CB29" s="85" t="str">
        <f>IF(AE29="---","",VLOOKUP(AE29,List167810[],2,FALSE))</f>
        <v/>
      </c>
      <c r="CC29" s="85" t="str">
        <f>IF(AF29="---","",VLOOKUP(AF29,List167810[],2,FALSE))</f>
        <v/>
      </c>
      <c r="CD29" s="85" t="str">
        <f>IF(AG29="---","",VLOOKUP(AG29,List167810[],2,FALSE))</f>
        <v/>
      </c>
      <c r="CE29" s="85" t="str">
        <f>IF(AH29="---","",VLOOKUP(AH29,List167810[],2,FALSE))</f>
        <v/>
      </c>
      <c r="CG29" s="42"/>
      <c r="CI29" s="42"/>
      <c r="CK29" s="42"/>
      <c r="CM29" s="42"/>
    </row>
    <row r="30" spans="2:91" s="49" customFormat="1" ht="12.6" thickBot="1" x14ac:dyDescent="0.2">
      <c r="B30" s="277"/>
      <c r="C30" s="278"/>
      <c r="D30" s="279"/>
      <c r="E30" s="71" t="s">
        <v>161</v>
      </c>
      <c r="F30" s="72"/>
      <c r="G30" s="73"/>
      <c r="H30" s="90" t="s">
        <v>97</v>
      </c>
      <c r="I30" s="90" t="s">
        <v>97</v>
      </c>
      <c r="J30" s="90" t="s">
        <v>97</v>
      </c>
      <c r="K30" s="90" t="s">
        <v>97</v>
      </c>
      <c r="L30" s="90" t="s">
        <v>97</v>
      </c>
      <c r="M30" s="90" t="s">
        <v>97</v>
      </c>
      <c r="N30" s="90" t="s">
        <v>97</v>
      </c>
      <c r="O30" s="90" t="s">
        <v>97</v>
      </c>
      <c r="P30" s="90" t="s">
        <v>97</v>
      </c>
      <c r="Q30" s="90" t="s">
        <v>97</v>
      </c>
      <c r="R30" s="91" t="s">
        <v>97</v>
      </c>
      <c r="S30" s="42"/>
      <c r="T30" s="42"/>
      <c r="U30" s="42"/>
      <c r="V30" s="42"/>
      <c r="W30" s="42"/>
      <c r="X30" s="42"/>
      <c r="Y30" s="75" t="s">
        <v>97</v>
      </c>
      <c r="Z30" s="75" t="s">
        <v>97</v>
      </c>
      <c r="AA30" s="75" t="s">
        <v>97</v>
      </c>
      <c r="AB30" s="75" t="s">
        <v>97</v>
      </c>
      <c r="AC30" s="92" t="s">
        <v>97</v>
      </c>
      <c r="AD30" s="78" t="s">
        <v>97</v>
      </c>
      <c r="AE30" s="78" t="s">
        <v>97</v>
      </c>
      <c r="AF30" s="78" t="s">
        <v>97</v>
      </c>
      <c r="AG30" s="78" t="s">
        <v>97</v>
      </c>
      <c r="AH30" s="78" t="s">
        <v>97</v>
      </c>
      <c r="AK30" s="79" t="str">
        <f t="shared" si="6"/>
        <v/>
      </c>
      <c r="AL30" s="79" t="str">
        <f t="shared" si="6"/>
        <v/>
      </c>
      <c r="AM30" s="79" t="str">
        <f t="shared" si="6"/>
        <v/>
      </c>
      <c r="AN30" s="79" t="str">
        <f t="shared" si="6"/>
        <v/>
      </c>
      <c r="AO30" s="79" t="str">
        <f t="shared" si="6"/>
        <v/>
      </c>
      <c r="AP30" s="79" t="str">
        <f t="shared" si="5"/>
        <v/>
      </c>
      <c r="AQ30" s="79" t="str">
        <f t="shared" si="5"/>
        <v/>
      </c>
      <c r="AR30" s="79" t="str">
        <f t="shared" si="5"/>
        <v/>
      </c>
      <c r="AS30" s="79" t="str">
        <f t="shared" si="5"/>
        <v/>
      </c>
      <c r="AT30" s="79" t="str">
        <f t="shared" si="5"/>
        <v/>
      </c>
      <c r="AU30" s="42"/>
      <c r="AV30" s="80"/>
      <c r="AW30" s="81" t="s">
        <v>162</v>
      </c>
      <c r="AX30" s="82" t="str">
        <f t="shared" si="1"/>
        <v>---</v>
      </c>
      <c r="AY30" s="83" t="e">
        <f>VALUE(IF(AX30="---","",VLOOKUP(AX30,List167810[],2,FALSE)))</f>
        <v>#VALUE!</v>
      </c>
      <c r="AZ30" s="42" t="str">
        <f t="shared" si="2"/>
        <v>---</v>
      </c>
      <c r="BA30" s="42" t="e">
        <f>VALUE(IF(AZ30="---","",VLOOKUP(AZ30,List167810[],2,FALSE)))</f>
        <v>#VALUE!</v>
      </c>
      <c r="BB30" s="42" t="str">
        <f t="shared" si="3"/>
        <v>---</v>
      </c>
      <c r="BC30" s="42" t="str">
        <f t="shared" si="4"/>
        <v>---</v>
      </c>
      <c r="BD30" s="42"/>
      <c r="BE30" s="42"/>
      <c r="BF30" s="42"/>
      <c r="BG30" s="42"/>
      <c r="BH30" s="42"/>
      <c r="BI30" s="81" t="s">
        <v>162</v>
      </c>
      <c r="BJ30" s="85" t="str">
        <f>IF(H30="---","",VLOOKUP(H30,List167810[],2,FALSE))</f>
        <v/>
      </c>
      <c r="BK30" s="85" t="str">
        <f>IF(I30="---","",VLOOKUP(I30,List167810[],2,FALSE))</f>
        <v/>
      </c>
      <c r="BL30" s="85" t="str">
        <f>IF(J30="---","",VLOOKUP(J30,List167810[],2,FALSE))</f>
        <v/>
      </c>
      <c r="BM30" s="85" t="str">
        <f>IF(K30="---","",VLOOKUP(K30,List167810[],2,FALSE))</f>
        <v/>
      </c>
      <c r="BN30" s="85" t="str">
        <f>IF(L30="---","",VLOOKUP(L30,List167810[],2,FALSE))</f>
        <v/>
      </c>
      <c r="BO30" s="85" t="str">
        <f>IF(M30="---","",VLOOKUP(M30,List167810[],2,FALSE))</f>
        <v/>
      </c>
      <c r="BP30" s="85" t="str">
        <f>IF(N30="---","",VLOOKUP(N30,List167810[],2,FALSE))</f>
        <v/>
      </c>
      <c r="BQ30" s="85" t="str">
        <f>IF(O30="---","",VLOOKUP(O30,List167810[],2,FALSE))</f>
        <v/>
      </c>
      <c r="BR30" s="85" t="str">
        <f>IF(P30="---","",VLOOKUP(P30,List167810[],2,FALSE))</f>
        <v/>
      </c>
      <c r="BS30" s="85" t="str">
        <f>IF(Q30="---","",VLOOKUP(Q30,List167810[],2,FALSE))</f>
        <v/>
      </c>
      <c r="BT30" s="85" t="str">
        <f>IF(R30="---","",VLOOKUP(R30,List167810[],2,FALSE))</f>
        <v/>
      </c>
      <c r="BU30" s="81" t="s">
        <v>162</v>
      </c>
      <c r="BV30" s="85" t="str">
        <f>IF(Y30="---","",VLOOKUP(Y30,List167810[],2,FALSE))</f>
        <v/>
      </c>
      <c r="BW30" s="85" t="str">
        <f>IF(Z30="---","",VLOOKUP(Z30,List167810[],2,FALSE))</f>
        <v/>
      </c>
      <c r="BX30" s="85" t="str">
        <f>IF(AA30="---","",VLOOKUP(AA30,List167810[],2,FALSE))</f>
        <v/>
      </c>
      <c r="BY30" s="85" t="str">
        <f>IF(AB30="---","",VLOOKUP(AB30,List167810[],2,FALSE))</f>
        <v/>
      </c>
      <c r="BZ30" s="85" t="str">
        <f>IF(AC30="---","",VLOOKUP(AC30,List167810[],2,FALSE))</f>
        <v/>
      </c>
      <c r="CA30" s="85" t="str">
        <f>IF(AD30="---","",VLOOKUP(AD30,List167810[],2,FALSE))</f>
        <v/>
      </c>
      <c r="CB30" s="85" t="str">
        <f>IF(AE30="---","",VLOOKUP(AE30,List167810[],2,FALSE))</f>
        <v/>
      </c>
      <c r="CC30" s="85" t="str">
        <f>IF(AF30="---","",VLOOKUP(AF30,List167810[],2,FALSE))</f>
        <v/>
      </c>
      <c r="CD30" s="85" t="str">
        <f>IF(AG30="---","",VLOOKUP(AG30,List167810[],2,FALSE))</f>
        <v/>
      </c>
      <c r="CE30" s="85" t="str">
        <f>IF(AH30="---","",VLOOKUP(AH30,List167810[],2,FALSE))</f>
        <v/>
      </c>
      <c r="CG30" s="42"/>
      <c r="CI30" s="42"/>
      <c r="CK30" s="42"/>
      <c r="CM30" s="42"/>
    </row>
    <row r="31" spans="2:91" s="49" customFormat="1" ht="13.5" customHeight="1" thickBot="1" x14ac:dyDescent="0.2">
      <c r="B31" s="272" t="s">
        <v>163</v>
      </c>
      <c r="C31" s="273"/>
      <c r="D31" s="273"/>
      <c r="E31" s="273"/>
      <c r="F31" s="273"/>
      <c r="G31" s="274"/>
      <c r="H31" s="93">
        <f>COUNTIF(Year0Range,BE4)</f>
        <v>0</v>
      </c>
      <c r="I31" s="93" t="str">
        <f>IF(COUNTIF(Year1Range,BE4)=0,"",COUNTIF(Year1Range,BE4))</f>
        <v/>
      </c>
      <c r="J31" s="93" t="str">
        <f>IF(COUNTIF(Year2Range,BE4)=0,"",COUNTIF(Year2Range,BE4))</f>
        <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0</v>
      </c>
      <c r="Z31" s="93" t="str">
        <f>IF(COUNTIF(Year2Expected,$BE$4)=0,"",COUNTIF(Year2Expected,$BE$4))</f>
        <v/>
      </c>
      <c r="AA31" s="93" t="str">
        <f>IF(COUNTIF(Year3Expected,$BE$4)=0,"",COUNTIF(Year3Expected,$BE$4))</f>
        <v/>
      </c>
      <c r="AB31" s="93" t="str">
        <f>IF(COUNTIF(Year4Expected,$BE$4)=0,"",COUNTIF(Year4Expected,$BE$4))</f>
        <v/>
      </c>
      <c r="AC31" s="93" t="str">
        <f>IF(COUNTIF(Year5Expected,$BE$4)=0,"",COUNTIF(Year5Expected,$BE$4))</f>
        <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K31" s="42"/>
      <c r="AL31" s="42"/>
      <c r="AM31" s="42"/>
      <c r="AN31" s="42"/>
      <c r="AO31" s="42"/>
      <c r="AP31" s="42"/>
      <c r="AQ31" s="42"/>
      <c r="AR31" s="42"/>
      <c r="AS31" s="42"/>
      <c r="AT31" s="42"/>
      <c r="AU31" s="42"/>
      <c r="AV31" s="42"/>
      <c r="AW31" s="42"/>
      <c r="AX31" s="42" t="e">
        <f>LOOKUP(2,1/(H34:R34&lt;&gt;""),H$2:R$2)</f>
        <v>#N/A</v>
      </c>
      <c r="AY31" s="42"/>
      <c r="AZ31" s="42" t="e">
        <f>AX31</f>
        <v>#N/A</v>
      </c>
      <c r="BA31" s="42"/>
      <c r="BB31" s="42"/>
      <c r="BC31" s="42"/>
      <c r="BD31" s="42"/>
      <c r="BE31" s="42"/>
      <c r="BF31" s="42"/>
      <c r="BG31" s="42"/>
      <c r="BH31" s="42"/>
      <c r="BI31" s="81" t="s">
        <v>164</v>
      </c>
      <c r="BJ31" s="94">
        <f t="shared" ref="BJ31:BT31" si="7">COUNTIF(BJ3:BJ30,1)</f>
        <v>0</v>
      </c>
      <c r="BK31" s="94">
        <f t="shared" si="7"/>
        <v>0</v>
      </c>
      <c r="BL31" s="94">
        <f t="shared" si="7"/>
        <v>0</v>
      </c>
      <c r="BM31" s="94">
        <f t="shared" si="7"/>
        <v>0</v>
      </c>
      <c r="BN31" s="94">
        <f t="shared" si="7"/>
        <v>0</v>
      </c>
      <c r="BO31" s="94">
        <f t="shared" si="7"/>
        <v>0</v>
      </c>
      <c r="BP31" s="94">
        <f t="shared" si="7"/>
        <v>0</v>
      </c>
      <c r="BQ31" s="94">
        <f t="shared" si="7"/>
        <v>0</v>
      </c>
      <c r="BR31" s="94">
        <f t="shared" si="7"/>
        <v>0</v>
      </c>
      <c r="BS31" s="94">
        <f t="shared" si="7"/>
        <v>0</v>
      </c>
      <c r="BT31" s="94">
        <f t="shared" si="7"/>
        <v>0</v>
      </c>
      <c r="BU31" s="81" t="s">
        <v>164</v>
      </c>
      <c r="BV31" s="95">
        <f t="shared" ref="BV31:CE31" si="8">COUNTIF(BV3:BV30,1)</f>
        <v>0</v>
      </c>
      <c r="BW31" s="95">
        <f t="shared" si="8"/>
        <v>0</v>
      </c>
      <c r="BX31" s="95">
        <f t="shared" si="8"/>
        <v>0</v>
      </c>
      <c r="BY31" s="95">
        <f t="shared" si="8"/>
        <v>0</v>
      </c>
      <c r="BZ31" s="95">
        <f t="shared" si="8"/>
        <v>0</v>
      </c>
      <c r="CA31" s="95">
        <f t="shared" si="8"/>
        <v>0</v>
      </c>
      <c r="CB31" s="95">
        <f t="shared" si="8"/>
        <v>0</v>
      </c>
      <c r="CC31" s="95">
        <f t="shared" si="8"/>
        <v>0</v>
      </c>
      <c r="CD31" s="95">
        <f t="shared" si="8"/>
        <v>0</v>
      </c>
      <c r="CE31" s="95">
        <f t="shared" si="8"/>
        <v>0</v>
      </c>
      <c r="CG31" s="42"/>
      <c r="CI31" s="42"/>
      <c r="CK31" s="42"/>
      <c r="CM31" s="42"/>
    </row>
    <row r="32" spans="2:91" s="49" customFormat="1" ht="13.5" customHeight="1" thickBot="1" x14ac:dyDescent="0.2">
      <c r="B32" s="272" t="s">
        <v>165</v>
      </c>
      <c r="C32" s="273"/>
      <c r="D32" s="273"/>
      <c r="E32" s="273"/>
      <c r="F32" s="273"/>
      <c r="G32" s="274"/>
      <c r="H32" s="93">
        <f>COUNTIF(Year0Range,BE5)</f>
        <v>0</v>
      </c>
      <c r="I32" s="96" t="str">
        <f>IF(COUNTIF(Year1Range,BE5)=0,"",COUNTIF(Year1Range,BE5))</f>
        <v/>
      </c>
      <c r="J32" s="96" t="str">
        <f>IF(COUNTIF(Year2Range,BE5)=0,"",COUNTIF(Year2Range,BE5))</f>
        <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0</v>
      </c>
      <c r="Z32" s="93" t="str">
        <f>IF(COUNTIF(Year2Expected,$BE$5)=0,"",COUNTIF(Year2Expected,$BE$5))</f>
        <v/>
      </c>
      <c r="AA32" s="93" t="str">
        <f>IF(COUNTIF(Year3Expected,$BE$5)=0,"",COUNTIF(Year3Expected,$BE$5))</f>
        <v/>
      </c>
      <c r="AB32" s="93" t="str">
        <f>IF(COUNTIF(Year4Expected,$BE$5)=0,"",COUNTIF(Year4Expected,$BE$5))</f>
        <v/>
      </c>
      <c r="AC32" s="93" t="str">
        <f>IF(COUNTIF(Year5Expected,$BE$5)=0,"",COUNTIF(Year5Expected,$BE$5))</f>
        <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9">COUNTIF(BJ3:BJ30,0.5)</f>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si="9"/>
        <v>0</v>
      </c>
      <c r="BU32" s="81" t="s">
        <v>166</v>
      </c>
      <c r="BV32" s="95">
        <f t="shared" ref="BV32:CE32" si="10">COUNTIF(BV3:BV30,0.5)</f>
        <v>0</v>
      </c>
      <c r="BW32" s="95">
        <f t="shared" si="10"/>
        <v>0</v>
      </c>
      <c r="BX32" s="95">
        <f t="shared" si="10"/>
        <v>0</v>
      </c>
      <c r="BY32" s="95">
        <f t="shared" si="10"/>
        <v>0</v>
      </c>
      <c r="BZ32" s="95">
        <f t="shared" si="10"/>
        <v>0</v>
      </c>
      <c r="CA32" s="95">
        <f t="shared" si="10"/>
        <v>0</v>
      </c>
      <c r="CB32" s="95">
        <f t="shared" si="10"/>
        <v>0</v>
      </c>
      <c r="CC32" s="95">
        <f t="shared" si="10"/>
        <v>0</v>
      </c>
      <c r="CD32" s="95">
        <f t="shared" si="10"/>
        <v>0</v>
      </c>
      <c r="CE32" s="95">
        <f t="shared" si="10"/>
        <v>0</v>
      </c>
      <c r="CG32" s="42"/>
      <c r="CI32" s="42"/>
      <c r="CK32" s="42"/>
      <c r="CM32" s="42"/>
    </row>
    <row r="33" spans="1:92" ht="13.5" customHeight="1" thickBot="1" x14ac:dyDescent="0.2">
      <c r="B33" s="272" t="s">
        <v>167</v>
      </c>
      <c r="C33" s="273"/>
      <c r="D33" s="273"/>
      <c r="E33" s="273"/>
      <c r="F33" s="273"/>
      <c r="G33" s="274"/>
      <c r="H33" s="93">
        <f>COUNTIF(Year0Range,"*60")</f>
        <v>0</v>
      </c>
      <c r="I33" s="96" t="str">
        <f>IF(COUNTIF(Year1Range,"*60")=0,"",COUNTIF(Year1Range,"*60"))</f>
        <v/>
      </c>
      <c r="J33" s="96" t="str">
        <f>IF(COUNTIF(Year2Range,"*60")=0,"",COUNTIF(Year2Range,"*60"))</f>
        <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0</v>
      </c>
      <c r="Z33" s="93" t="str">
        <f>IF(COUNTIF(Year2Expected,"*60")=0,"",COUNTIF(Year2Expected,"*60"))</f>
        <v/>
      </c>
      <c r="AA33" s="93" t="str">
        <f>IF(COUNTIF(Year3Expected,"*60")=0,"",COUNTIF(Year3Expected,"*60"))</f>
        <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1">COUNTIF(BJ3:BJ30,0)</f>
        <v>0</v>
      </c>
      <c r="BK33" s="94">
        <f t="shared" si="11"/>
        <v>0</v>
      </c>
      <c r="BL33" s="94">
        <f t="shared" si="11"/>
        <v>0</v>
      </c>
      <c r="BM33" s="94">
        <f t="shared" si="11"/>
        <v>0</v>
      </c>
      <c r="BN33" s="94">
        <f t="shared" si="11"/>
        <v>0</v>
      </c>
      <c r="BO33" s="94">
        <f t="shared" si="11"/>
        <v>0</v>
      </c>
      <c r="BP33" s="94">
        <f t="shared" si="11"/>
        <v>0</v>
      </c>
      <c r="BQ33" s="94">
        <f t="shared" si="11"/>
        <v>0</v>
      </c>
      <c r="BR33" s="94">
        <f t="shared" si="11"/>
        <v>0</v>
      </c>
      <c r="BS33" s="94">
        <f t="shared" si="11"/>
        <v>0</v>
      </c>
      <c r="BT33" s="94">
        <f t="shared" si="11"/>
        <v>0</v>
      </c>
      <c r="BU33" s="81" t="s">
        <v>168</v>
      </c>
      <c r="BV33" s="95">
        <f t="shared" ref="BV33:CE33" si="12">COUNTIF(BV3:BV30,0)</f>
        <v>0</v>
      </c>
      <c r="BW33" s="95">
        <f t="shared" si="12"/>
        <v>0</v>
      </c>
      <c r="BX33" s="95">
        <f t="shared" si="12"/>
        <v>0</v>
      </c>
      <c r="BY33" s="95">
        <f t="shared" si="12"/>
        <v>0</v>
      </c>
      <c r="BZ33" s="95">
        <f t="shared" si="12"/>
        <v>0</v>
      </c>
      <c r="CA33" s="95">
        <f t="shared" si="12"/>
        <v>0</v>
      </c>
      <c r="CB33" s="95">
        <f t="shared" si="12"/>
        <v>0</v>
      </c>
      <c r="CC33" s="95">
        <f t="shared" si="12"/>
        <v>0</v>
      </c>
      <c r="CD33" s="95">
        <f t="shared" si="12"/>
        <v>0</v>
      </c>
      <c r="CE33" s="95">
        <f t="shared" si="12"/>
        <v>0</v>
      </c>
    </row>
    <row r="34" spans="1:92" ht="13.5" customHeight="1" thickBot="1" x14ac:dyDescent="0.2">
      <c r="B34" s="298" t="s">
        <v>169</v>
      </c>
      <c r="C34" s="299"/>
      <c r="D34" s="299"/>
      <c r="E34" s="299"/>
      <c r="F34" s="300"/>
      <c r="G34" s="97"/>
      <c r="H34" s="98" t="str">
        <f t="shared" ref="H34:R34" si="13">IF(ISERROR(AVERAGE(BJ24:BJ30,BJ9:BJ23, BJ3:BJ8)),"",AVERAGE(BJ24:BJ30,BJ9:BJ23, BJ3:BJ8))</f>
        <v/>
      </c>
      <c r="I34" s="98" t="str">
        <f t="shared" si="13"/>
        <v/>
      </c>
      <c r="J34" s="98" t="str">
        <f t="shared" si="13"/>
        <v/>
      </c>
      <c r="K34" s="98" t="str">
        <f>IF(ISERROR(AVERAGE(BM24:BM30,BM9:BM23, BM3:BM8)),"",AVERAGE(BM24:BM30,BM9:BM23, BM3:BM8))</f>
        <v/>
      </c>
      <c r="L34" s="98" t="str">
        <f t="shared" si="13"/>
        <v/>
      </c>
      <c r="M34" s="98" t="str">
        <f t="shared" si="13"/>
        <v/>
      </c>
      <c r="N34" s="98" t="str">
        <f t="shared" si="13"/>
        <v/>
      </c>
      <c r="O34" s="98" t="str">
        <f t="shared" si="13"/>
        <v/>
      </c>
      <c r="P34" s="98" t="str">
        <f t="shared" si="13"/>
        <v/>
      </c>
      <c r="Q34" s="98" t="str">
        <f t="shared" si="13"/>
        <v/>
      </c>
      <c r="R34" s="98" t="str">
        <f t="shared" si="13"/>
        <v/>
      </c>
      <c r="Y34" s="98" t="str">
        <f t="shared" ref="Y34:AH34" si="14">IF(ISERROR(AVERAGE(BV24:BV30,BV9:BV23, BV3:BV8)),"",AVERAGE(BV24:BV30,BV9:BV23, BV3:BV8))</f>
        <v/>
      </c>
      <c r="Z34" s="98" t="str">
        <f t="shared" si="14"/>
        <v/>
      </c>
      <c r="AA34" s="98" t="str">
        <f t="shared" si="14"/>
        <v/>
      </c>
      <c r="AB34" s="98" t="str">
        <f t="shared" si="14"/>
        <v/>
      </c>
      <c r="AC34" s="98" t="str">
        <f t="shared" si="14"/>
        <v/>
      </c>
      <c r="AD34" s="98" t="str">
        <f t="shared" si="14"/>
        <v/>
      </c>
      <c r="AE34" s="98" t="str">
        <f t="shared" si="14"/>
        <v/>
      </c>
      <c r="AF34" s="98" t="str">
        <f t="shared" si="14"/>
        <v/>
      </c>
      <c r="AG34" s="98" t="str">
        <f t="shared" si="14"/>
        <v/>
      </c>
      <c r="AH34" s="98" t="str">
        <f t="shared" si="14"/>
        <v/>
      </c>
      <c r="AI34" s="42"/>
      <c r="AJ34" s="42"/>
      <c r="BB34" s="99"/>
      <c r="BC34" s="99"/>
      <c r="BD34" s="99"/>
      <c r="BE34" s="99"/>
      <c r="BG34" s="49"/>
      <c r="BH34" s="49"/>
      <c r="BI34" s="81" t="s">
        <v>170</v>
      </c>
      <c r="BJ34" s="100" t="str">
        <f>IF(ISERROR(AVERAGE(BJ24:BJ30,BJ9:BJ23,BJ3:BJ8)),"",(AVERAGE(BJ24:BJ30,BJ9:BJ23,BJ3:BJ8)))</f>
        <v/>
      </c>
      <c r="BK34" s="100" t="str">
        <f t="shared" ref="BK34:BT34" si="15">IF(ISERROR(AVERAGE(BK24:BK30,BK9:BK23,BK3:BK8)),"",(AVERAGE(BK24:BK30,BK9:BK23,BK3:BK8)))</f>
        <v/>
      </c>
      <c r="BL34" s="100" t="str">
        <f t="shared" si="15"/>
        <v/>
      </c>
      <c r="BM34" s="100" t="str">
        <f t="shared" si="15"/>
        <v/>
      </c>
      <c r="BN34" s="100" t="str">
        <f t="shared" si="15"/>
        <v/>
      </c>
      <c r="BO34" s="100" t="str">
        <f t="shared" si="15"/>
        <v/>
      </c>
      <c r="BP34" s="100" t="str">
        <f t="shared" si="15"/>
        <v/>
      </c>
      <c r="BQ34" s="100" t="str">
        <f t="shared" si="15"/>
        <v/>
      </c>
      <c r="BR34" s="100" t="str">
        <f t="shared" si="15"/>
        <v/>
      </c>
      <c r="BS34" s="100" t="str">
        <f t="shared" si="15"/>
        <v/>
      </c>
      <c r="BT34" s="100" t="str">
        <f t="shared" si="15"/>
        <v/>
      </c>
      <c r="BU34" s="81" t="s">
        <v>170</v>
      </c>
      <c r="BV34" s="100" t="str">
        <f t="shared" ref="BV34:CE34" si="16">IF(ISERROR(AVERAGE(BV24:BV30,BV9:BV23,BV3:BV8)),"",(AVERAGE(BV24:BV30,BV9:BV23,BV3:BV8)))</f>
        <v/>
      </c>
      <c r="BW34" s="100" t="str">
        <f t="shared" si="16"/>
        <v/>
      </c>
      <c r="BX34" s="100" t="str">
        <f t="shared" si="16"/>
        <v/>
      </c>
      <c r="BY34" s="100" t="str">
        <f t="shared" si="16"/>
        <v/>
      </c>
      <c r="BZ34" s="100" t="str">
        <f t="shared" si="16"/>
        <v/>
      </c>
      <c r="CA34" s="100" t="str">
        <f t="shared" si="16"/>
        <v/>
      </c>
      <c r="CB34" s="100" t="str">
        <f t="shared" si="16"/>
        <v/>
      </c>
      <c r="CC34" s="100" t="str">
        <f t="shared" si="16"/>
        <v/>
      </c>
      <c r="CD34" s="100" t="str">
        <f t="shared" si="16"/>
        <v/>
      </c>
      <c r="CE34" s="100" t="str">
        <f t="shared" si="16"/>
        <v/>
      </c>
      <c r="CF34" s="42"/>
      <c r="CH34" s="42"/>
      <c r="CJ34" s="42"/>
      <c r="CL34" s="42"/>
      <c r="CN34" s="42"/>
    </row>
    <row r="35" spans="1:92" ht="13.5" customHeight="1" thickBot="1" x14ac:dyDescent="0.2">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t="str">
        <f>IF(ISERROR(AVERAGE(BJ3:BJ8)),"",(AVERAGE(BJ3:BJ8)))</f>
        <v/>
      </c>
      <c r="BK35" s="106" t="str">
        <f t="shared" ref="BK35:BT35" si="17">IF(ISERROR(AVERAGE(BK3:BK8)),"",(AVERAGE(BK3:BK8)))</f>
        <v/>
      </c>
      <c r="BL35" s="106" t="str">
        <f t="shared" si="17"/>
        <v/>
      </c>
      <c r="BM35" s="106" t="str">
        <f t="shared" si="17"/>
        <v/>
      </c>
      <c r="BN35" s="106" t="str">
        <f t="shared" si="17"/>
        <v/>
      </c>
      <c r="BO35" s="106" t="str">
        <f t="shared" si="17"/>
        <v/>
      </c>
      <c r="BP35" s="106" t="str">
        <f t="shared" si="17"/>
        <v/>
      </c>
      <c r="BQ35" s="106" t="str">
        <f t="shared" si="17"/>
        <v/>
      </c>
      <c r="BR35" s="106" t="str">
        <f t="shared" si="17"/>
        <v/>
      </c>
      <c r="BS35" s="106" t="str">
        <f t="shared" si="17"/>
        <v/>
      </c>
      <c r="BT35" s="106" t="str">
        <f t="shared" si="17"/>
        <v/>
      </c>
      <c r="BU35" s="81" t="s">
        <v>172</v>
      </c>
      <c r="BV35" s="106" t="str">
        <f t="shared" ref="BV35:CE35" si="18">IF(ISERROR(AVERAGE(BV3:BV8)),"",(AVERAGE(BV3:BV8)))</f>
        <v/>
      </c>
      <c r="BW35" s="106" t="str">
        <f t="shared" si="18"/>
        <v/>
      </c>
      <c r="BX35" s="106" t="str">
        <f t="shared" si="18"/>
        <v/>
      </c>
      <c r="BY35" s="106" t="str">
        <f t="shared" si="18"/>
        <v/>
      </c>
      <c r="BZ35" s="106" t="str">
        <f t="shared" si="18"/>
        <v/>
      </c>
      <c r="CA35" s="106" t="str">
        <f t="shared" si="18"/>
        <v/>
      </c>
      <c r="CB35" s="106" t="str">
        <f t="shared" si="18"/>
        <v/>
      </c>
      <c r="CC35" s="106" t="str">
        <f t="shared" si="18"/>
        <v/>
      </c>
      <c r="CD35" s="106" t="str">
        <f t="shared" si="18"/>
        <v/>
      </c>
      <c r="CE35" s="106" t="str">
        <f t="shared" si="18"/>
        <v/>
      </c>
      <c r="CF35" s="102"/>
      <c r="CH35" s="102"/>
      <c r="CJ35" s="102"/>
      <c r="CL35" s="102"/>
      <c r="CN35" s="102"/>
    </row>
    <row r="36" spans="1:92" ht="13.8" thickBot="1" x14ac:dyDescent="0.2">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0</v>
      </c>
      <c r="AZ36" s="83">
        <f>VALUE(COUNTIF(AY3:AY8,0))</f>
        <v>0</v>
      </c>
      <c r="BA36" s="83" t="e">
        <f>AVERAGEIF(AY3:AY8,"&gt;=0")</f>
        <v>#DIV/0!</v>
      </c>
      <c r="BI36" s="81" t="s">
        <v>175</v>
      </c>
      <c r="BJ36" s="108" t="str">
        <f>IF(ISERROR(AVERAGE(BJ9:BJ23)),"",(AVERAGE(BJ9:BJ23)))</f>
        <v/>
      </c>
      <c r="BK36" s="108" t="str">
        <f>IF(ISERROR(AVERAGE(BK9:BK23)),"",(AVERAGE(BK9:BK23)))</f>
        <v/>
      </c>
      <c r="BL36" s="108" t="str">
        <f>IF(ISERROR(AVERAGE(BL9:BL23)),"",(AVERAGE(BL9:BL23)))</f>
        <v/>
      </c>
      <c r="BM36" s="108" t="str">
        <f>IF(ISERROR(AVERAGE(BM9:BM23)),"",(AVERAGE(BM9:BM23)))</f>
        <v/>
      </c>
      <c r="BN36" s="108" t="str">
        <f t="shared" ref="BN36:BT36" si="19">IF(ISERROR(AVERAGE(BN9:BN23)),"",(AVERAGE(BN9:BN23)))</f>
        <v/>
      </c>
      <c r="BO36" s="108" t="str">
        <f t="shared" si="19"/>
        <v/>
      </c>
      <c r="BP36" s="108" t="str">
        <f t="shared" si="19"/>
        <v/>
      </c>
      <c r="BQ36" s="108" t="str">
        <f t="shared" si="19"/>
        <v/>
      </c>
      <c r="BR36" s="108" t="str">
        <f t="shared" si="19"/>
        <v/>
      </c>
      <c r="BS36" s="108" t="str">
        <f t="shared" si="19"/>
        <v/>
      </c>
      <c r="BT36" s="108" t="str">
        <f t="shared" si="19"/>
        <v/>
      </c>
      <c r="BU36" s="81" t="s">
        <v>175</v>
      </c>
      <c r="BV36" s="108" t="str">
        <f>IF(ISERROR(AVERAGE(BV9:BV23)),"",(AVERAGE(BV9:BV23)))</f>
        <v/>
      </c>
      <c r="BW36" s="108" t="str">
        <f t="shared" ref="BW36:CE36" si="20">IF(ISERROR(AVERAGE(BW9:BW23)),"",(AVERAGE(BW9:BW23)))</f>
        <v/>
      </c>
      <c r="BX36" s="108" t="str">
        <f t="shared" si="20"/>
        <v/>
      </c>
      <c r="BY36" s="108" t="str">
        <f t="shared" si="20"/>
        <v/>
      </c>
      <c r="BZ36" s="108" t="str">
        <f t="shared" si="20"/>
        <v/>
      </c>
      <c r="CA36" s="108" t="str">
        <f t="shared" si="20"/>
        <v/>
      </c>
      <c r="CB36" s="108" t="str">
        <f t="shared" si="20"/>
        <v/>
      </c>
      <c r="CC36" s="108" t="str">
        <f t="shared" si="20"/>
        <v/>
      </c>
      <c r="CD36" s="108" t="str">
        <f t="shared" si="20"/>
        <v/>
      </c>
      <c r="CE36" s="108" t="str">
        <f t="shared" si="20"/>
        <v/>
      </c>
      <c r="CF36" s="102"/>
      <c r="CH36" s="102"/>
      <c r="CJ36" s="102"/>
      <c r="CL36" s="102"/>
      <c r="CN36" s="102"/>
    </row>
    <row r="37" spans="1:92" ht="13.5" customHeight="1" thickBot="1" x14ac:dyDescent="0.25">
      <c r="B37" s="301"/>
      <c r="C37" s="301"/>
      <c r="D37" s="109"/>
      <c r="E37" s="109"/>
      <c r="F37" s="49"/>
      <c r="G37" s="49"/>
      <c r="AW37" s="107" t="s">
        <v>176</v>
      </c>
      <c r="AX37" s="83">
        <f>COUNTIF(AY9:AY23,BF4)</f>
        <v>0</v>
      </c>
      <c r="AY37" s="83">
        <f>VALUE(COUNTIF(AY9:AY23,BF5))</f>
        <v>0</v>
      </c>
      <c r="AZ37" s="83">
        <f>VALUE(COUNTIF(AY9:AY23,0))</f>
        <v>0</v>
      </c>
      <c r="BA37" s="83" t="e">
        <f>AVERAGEIF(AY9:AY23,"&gt;=0")</f>
        <v>#DIV/0!</v>
      </c>
      <c r="BI37" s="81" t="s">
        <v>177</v>
      </c>
      <c r="BJ37" s="110" t="str">
        <f>IF(ISERROR(AVERAGE(BJ24:BJ30)),"",(AVERAGE(BJ24:BJ30)))</f>
        <v/>
      </c>
      <c r="BK37" s="110" t="str">
        <f t="shared" ref="BK37:BT37" si="21">IF(ISERROR(AVERAGE(BK24:BK30)),"",(AVERAGE(BK24:BK30)))</f>
        <v/>
      </c>
      <c r="BL37" s="110" t="str">
        <f t="shared" si="21"/>
        <v/>
      </c>
      <c r="BM37" s="110" t="str">
        <f t="shared" si="21"/>
        <v/>
      </c>
      <c r="BN37" s="110" t="str">
        <f t="shared" si="21"/>
        <v/>
      </c>
      <c r="BO37" s="110" t="str">
        <f t="shared" si="21"/>
        <v/>
      </c>
      <c r="BP37" s="110" t="str">
        <f t="shared" si="21"/>
        <v/>
      </c>
      <c r="BQ37" s="110" t="str">
        <f t="shared" si="21"/>
        <v/>
      </c>
      <c r="BR37" s="110" t="str">
        <f t="shared" si="21"/>
        <v/>
      </c>
      <c r="BS37" s="110" t="str">
        <f t="shared" si="21"/>
        <v/>
      </c>
      <c r="BT37" s="110" t="str">
        <f t="shared" si="21"/>
        <v/>
      </c>
      <c r="BU37" s="81" t="s">
        <v>177</v>
      </c>
      <c r="BV37" s="110" t="str">
        <f t="shared" ref="BV37:CE37" si="22">IF(ISERROR(AVERAGE(BV24:BV30)),"",(AVERAGE(BV24:BV30)))</f>
        <v/>
      </c>
      <c r="BW37" s="110" t="str">
        <f t="shared" si="22"/>
        <v/>
      </c>
      <c r="BX37" s="110" t="str">
        <f t="shared" si="22"/>
        <v/>
      </c>
      <c r="BY37" s="110" t="str">
        <f t="shared" si="22"/>
        <v/>
      </c>
      <c r="BZ37" s="110" t="str">
        <f t="shared" si="22"/>
        <v/>
      </c>
      <c r="CA37" s="110" t="str">
        <f t="shared" si="22"/>
        <v/>
      </c>
      <c r="CB37" s="110" t="str">
        <f t="shared" si="22"/>
        <v/>
      </c>
      <c r="CC37" s="110" t="str">
        <f t="shared" si="22"/>
        <v/>
      </c>
      <c r="CD37" s="110" t="str">
        <f t="shared" si="22"/>
        <v/>
      </c>
      <c r="CE37" s="110" t="str">
        <f t="shared" si="22"/>
        <v/>
      </c>
    </row>
    <row r="38" spans="1:92" ht="22.95" customHeight="1" x14ac:dyDescent="0.15">
      <c r="B38" s="305" t="s">
        <v>178</v>
      </c>
      <c r="C38" s="306"/>
      <c r="D38" s="306"/>
      <c r="E38" s="306"/>
      <c r="F38" s="306"/>
      <c r="G38" s="306"/>
      <c r="H38" s="306"/>
      <c r="I38" s="306"/>
      <c r="J38" s="306"/>
      <c r="K38" s="307"/>
      <c r="AW38" s="107" t="s">
        <v>179</v>
      </c>
      <c r="AX38" s="83">
        <f>COUNTIF(AY24:AY30,BF4)</f>
        <v>0</v>
      </c>
      <c r="AY38" s="83">
        <f>COUNTIF(AY24:AY30,BF5)</f>
        <v>0</v>
      </c>
      <c r="AZ38" s="83">
        <f>VALUE(COUNTIF(AY24:AY30,0))</f>
        <v>0</v>
      </c>
      <c r="BA38" s="83" t="e">
        <f>AVERAGEIF(AY24:AY30,"&gt;=0")</f>
        <v>#DIV/0!</v>
      </c>
      <c r="BG38" s="49"/>
      <c r="BH38" s="49"/>
      <c r="BI38" s="49"/>
      <c r="BJ38" s="49"/>
      <c r="BK38" s="49"/>
      <c r="BO38" s="42"/>
      <c r="BP38" s="42"/>
      <c r="BQ38" s="42"/>
      <c r="BR38" s="42"/>
      <c r="BS38" s="42"/>
      <c r="BT38" s="42"/>
      <c r="CB38" s="42"/>
    </row>
    <row r="39" spans="1:92" ht="21" customHeight="1" x14ac:dyDescent="0.15">
      <c r="A39" s="49"/>
      <c r="B39" s="308" t="s">
        <v>4</v>
      </c>
      <c r="C39" s="309"/>
      <c r="D39" s="310"/>
      <c r="E39" s="311" t="s">
        <v>269</v>
      </c>
      <c r="F39" s="312"/>
      <c r="G39" s="312"/>
      <c r="H39" s="313"/>
      <c r="I39" s="311" t="s">
        <v>180</v>
      </c>
      <c r="J39" s="312"/>
      <c r="K39" s="313"/>
      <c r="AW39" s="42" t="s">
        <v>181</v>
      </c>
      <c r="AX39" s="83">
        <f>VALUE(SUM(AX36:AX38))</f>
        <v>0</v>
      </c>
      <c r="AY39" s="83">
        <f>VALUE(SUM(AY36:AY38))</f>
        <v>0</v>
      </c>
      <c r="AZ39" s="83">
        <f>VALUE(SUM(AZ36:AZ38))</f>
        <v>0</v>
      </c>
      <c r="BA39" s="83" t="e">
        <f>AVERAGEIF(AY3:AY30,"&gt;=0")</f>
        <v>#DIV/0!</v>
      </c>
    </row>
    <row r="40" spans="1:92" ht="22.2" customHeight="1" x14ac:dyDescent="0.15">
      <c r="A40" s="49"/>
      <c r="B40" s="314"/>
      <c r="C40" s="315"/>
      <c r="D40" s="316"/>
      <c r="E40" s="317"/>
      <c r="F40" s="318"/>
      <c r="G40" s="318"/>
      <c r="H40" s="319"/>
      <c r="I40" s="320"/>
      <c r="J40" s="318"/>
      <c r="K40" s="319"/>
      <c r="AW40" s="107" t="s">
        <v>182</v>
      </c>
      <c r="BA40" s="83" t="str">
        <f>IF(ISERROR(AVERAGE(AY24:AY30,AY9:AY23,AY3:AY8)),"",(AVERAGE(AY24:AY30,AY9:AY23,AY3:AY8)))</f>
        <v/>
      </c>
      <c r="BK40" s="49"/>
      <c r="CB40" s="42"/>
    </row>
    <row r="41" spans="1:92" x14ac:dyDescent="0.15">
      <c r="A41" s="49"/>
      <c r="B41" s="49"/>
      <c r="C41" s="49"/>
      <c r="D41" s="49"/>
      <c r="E41" s="49"/>
      <c r="F41" s="49"/>
      <c r="G41" s="49"/>
      <c r="AK41" s="107"/>
      <c r="AX41" s="103" t="s">
        <v>101</v>
      </c>
      <c r="AY41" s="104" t="s">
        <v>105</v>
      </c>
      <c r="AZ41" s="105" t="s">
        <v>107</v>
      </c>
      <c r="BA41" s="42" t="s">
        <v>171</v>
      </c>
      <c r="BK41" s="49"/>
      <c r="CB41" s="42"/>
    </row>
    <row r="42" spans="1:92" ht="19.2" customHeight="1" x14ac:dyDescent="0.15">
      <c r="B42" s="111" t="s">
        <v>183</v>
      </c>
      <c r="C42" s="112"/>
      <c r="D42" s="113"/>
      <c r="E42" s="113"/>
      <c r="F42" s="113"/>
      <c r="G42" s="113"/>
      <c r="H42" s="113"/>
      <c r="AW42" s="107" t="s">
        <v>184</v>
      </c>
      <c r="AX42" s="83">
        <f>COUNTIF(BA3:BA8,BF4)</f>
        <v>0</v>
      </c>
      <c r="AY42" s="83">
        <f>COUNTIF(BA3:BA8,BF5)</f>
        <v>0</v>
      </c>
      <c r="AZ42" s="83">
        <f>COUNTIF(BA3:BA8,0)</f>
        <v>0</v>
      </c>
      <c r="BA42" s="83" t="e">
        <f>AVERAGEIF(AY9:AY14,"&gt;=0")</f>
        <v>#DIV/0!</v>
      </c>
      <c r="BK42" s="49"/>
      <c r="CB42" s="42"/>
    </row>
    <row r="43" spans="1:92" ht="15" thickBot="1" x14ac:dyDescent="0.2">
      <c r="B43" s="114" t="s">
        <v>185</v>
      </c>
      <c r="C43" s="114"/>
      <c r="D43" s="115" t="str">
        <f>_xlfn.IFNA(AX31,"")</f>
        <v/>
      </c>
      <c r="E43" s="115"/>
      <c r="F43" s="113"/>
      <c r="G43" s="116"/>
      <c r="H43" s="116"/>
      <c r="AW43" s="107" t="s">
        <v>186</v>
      </c>
      <c r="AX43" s="83">
        <f>COUNTIF(BA9:BA23,BF4)</f>
        <v>0</v>
      </c>
      <c r="AY43" s="83">
        <f>COUNTIF(BA9:BA23,BF5)</f>
        <v>0</v>
      </c>
      <c r="AZ43" s="83">
        <f>COUNTIF(BA9:BA23,0)</f>
        <v>0</v>
      </c>
      <c r="BA43" s="83" t="e">
        <f>AVERAGEIF(BA9:BA23,"&gt;=0")</f>
        <v>#DIV/0!</v>
      </c>
      <c r="BK43" s="49"/>
      <c r="CB43" s="42"/>
    </row>
    <row r="44" spans="1:92" ht="14.4" x14ac:dyDescent="0.15">
      <c r="B44" s="117"/>
      <c r="C44" s="118"/>
      <c r="D44" s="119" t="s">
        <v>187</v>
      </c>
      <c r="E44" s="120"/>
      <c r="F44" s="121" t="s">
        <v>188</v>
      </c>
      <c r="G44" s="122"/>
      <c r="H44" s="121" t="s">
        <v>189</v>
      </c>
      <c r="I44" s="122"/>
      <c r="J44" s="121" t="s">
        <v>190</v>
      </c>
      <c r="K44" s="123"/>
      <c r="AW44" s="107" t="s">
        <v>191</v>
      </c>
      <c r="AX44" s="83">
        <f>COUNTIF(BA24:BA30,BF4)</f>
        <v>0</v>
      </c>
      <c r="AY44" s="83">
        <f>COUNTIF(BA24:BA30,BF5)</f>
        <v>0</v>
      </c>
      <c r="AZ44" s="83">
        <f>COUNTIF(BA24:BA30,0)</f>
        <v>0</v>
      </c>
      <c r="BA44" s="83" t="e">
        <f>AVERAGEIF(BA24:BA30,"&gt;=0")</f>
        <v>#DIV/0!</v>
      </c>
      <c r="BK44" s="49"/>
      <c r="CB44" s="42"/>
    </row>
    <row r="45" spans="1:92" ht="14.4" x14ac:dyDescent="0.15">
      <c r="B45" s="124" t="s">
        <v>192</v>
      </c>
      <c r="C45" s="125"/>
      <c r="D45" s="126"/>
      <c r="E45" s="127"/>
      <c r="F45" s="128" t="s">
        <v>193</v>
      </c>
      <c r="G45" s="129"/>
      <c r="H45" s="128" t="s">
        <v>193</v>
      </c>
      <c r="I45" s="129"/>
      <c r="J45" s="128" t="s">
        <v>193</v>
      </c>
      <c r="K45" s="130"/>
      <c r="AW45" s="42" t="s">
        <v>194</v>
      </c>
      <c r="AX45" s="83">
        <f>SUM(AX42:AX44)</f>
        <v>0</v>
      </c>
      <c r="AY45" s="83">
        <f>SUM(AY42:AY44)</f>
        <v>0</v>
      </c>
      <c r="AZ45" s="83">
        <f>SUM(AZ42:AZ44)</f>
        <v>0</v>
      </c>
      <c r="BA45" s="83"/>
      <c r="BK45" s="49"/>
      <c r="CB45" s="42"/>
    </row>
    <row r="46" spans="1:92" ht="14.4" x14ac:dyDescent="0.15">
      <c r="B46" s="131" t="str">
        <f>BE4</f>
        <v>≥80</v>
      </c>
      <c r="C46" s="132"/>
      <c r="D46" s="133" t="e">
        <f>IF(AX39=0,NA(),AX39)</f>
        <v>#N/A</v>
      </c>
      <c r="E46" s="133"/>
      <c r="F46" s="133" t="e">
        <f>IF(AX36=0,NA(),AX36)</f>
        <v>#N/A</v>
      </c>
      <c r="G46" s="133"/>
      <c r="H46" s="133" t="e">
        <f>IF(AX37=0,NA(),AX37)</f>
        <v>#N/A</v>
      </c>
      <c r="I46" s="133"/>
      <c r="J46" s="133" t="e">
        <f>IF(AX38=0,NA(),AX38)</f>
        <v>#N/A</v>
      </c>
      <c r="K46" s="133"/>
      <c r="AW46" s="107" t="s">
        <v>195</v>
      </c>
      <c r="AX46" s="83"/>
      <c r="AY46" s="83"/>
      <c r="AZ46" s="83"/>
      <c r="BA46" s="83" t="str">
        <f>IF(ISERROR(AVERAGE(BA24:BA30,BA9:BA23,BA3:BA8)),"",(AVERAGE(BA24:BA30,BA9:BA23,BA3:BA8)))</f>
        <v/>
      </c>
      <c r="BK46" s="49"/>
      <c r="CB46" s="42"/>
    </row>
    <row r="47" spans="1:92" ht="14.4" x14ac:dyDescent="0.15">
      <c r="B47" s="134" t="str">
        <f>BE5</f>
        <v>60-79</v>
      </c>
      <c r="C47" s="135"/>
      <c r="D47" s="133" t="e">
        <f>IF(AY39=0,NA(),AY39)</f>
        <v>#N/A</v>
      </c>
      <c r="E47" s="133"/>
      <c r="F47" s="133" t="e">
        <f>IF(AY36=0,NA(),AY36)</f>
        <v>#N/A</v>
      </c>
      <c r="G47" s="133"/>
      <c r="H47" s="133" t="e">
        <f>IF(AY37=0,NA(),AY37)</f>
        <v>#N/A</v>
      </c>
      <c r="I47" s="133"/>
      <c r="J47" s="133" t="e">
        <f>IF(AY38=0,NA(),AY38)</f>
        <v>#N/A</v>
      </c>
      <c r="K47" s="133"/>
      <c r="AQ47" s="49"/>
      <c r="BK47" s="49"/>
      <c r="CB47" s="42"/>
    </row>
    <row r="48" spans="1:92" ht="14.4" x14ac:dyDescent="0.15">
      <c r="B48" s="136" t="str">
        <f>BE6</f>
        <v>&lt;60</v>
      </c>
      <c r="C48" s="137"/>
      <c r="D48" s="133" t="e">
        <f>IF(AZ39=0,NA(),AZ39)</f>
        <v>#N/A</v>
      </c>
      <c r="E48" s="133"/>
      <c r="F48" s="133" t="e">
        <f>IF(AZ36=0,NA(),AZ36)</f>
        <v>#N/A</v>
      </c>
      <c r="G48" s="133"/>
      <c r="H48" s="133" t="e">
        <f>IF(AZ37=0,NA(),AZ37)</f>
        <v>#N/A</v>
      </c>
      <c r="I48" s="133"/>
      <c r="J48" s="133" t="e">
        <f>IF(AZ38=0,NA(),AZ38)</f>
        <v>#N/A</v>
      </c>
      <c r="K48" s="133"/>
      <c r="AQ48" s="49"/>
      <c r="BK48" s="49"/>
      <c r="CB48" s="42"/>
    </row>
    <row r="49" spans="2:91" s="49" customFormat="1" ht="15" thickBot="1" x14ac:dyDescent="0.2">
      <c r="B49" s="138" t="s">
        <v>196</v>
      </c>
      <c r="C49" s="139"/>
      <c r="D49" s="140" t="str">
        <f>IFERROR(BA39,"n/a")</f>
        <v>n/a</v>
      </c>
      <c r="E49" s="141"/>
      <c r="F49" s="140" t="str">
        <f>IFERROR(BA36,"n/a")</f>
        <v>n/a</v>
      </c>
      <c r="G49" s="141"/>
      <c r="H49" s="140" t="str">
        <f>IFERROR(BA37,"n/a")</f>
        <v>n/a</v>
      </c>
      <c r="I49" s="141"/>
      <c r="J49" s="140" t="str">
        <f>IFERROR(BA38,"n/a")</f>
        <v>n/a</v>
      </c>
      <c r="K49" s="142"/>
      <c r="Q49" s="42"/>
      <c r="R49" s="42"/>
      <c r="S49" s="42"/>
      <c r="T49" s="42"/>
      <c r="U49" s="42"/>
      <c r="V49" s="42"/>
      <c r="W49" s="42"/>
      <c r="X49" s="42"/>
      <c r="Y49" s="42"/>
      <c r="Z49" s="42"/>
      <c r="AB49" s="42"/>
      <c r="AC49" s="42"/>
      <c r="AK49" s="42"/>
      <c r="AL49" s="42"/>
      <c r="AM49" s="42"/>
      <c r="AN49" s="42"/>
      <c r="AO49" s="42"/>
      <c r="AP49" s="42"/>
      <c r="AR49" s="42"/>
      <c r="AS49" s="42"/>
      <c r="AT49" s="42"/>
      <c r="AU49" s="42"/>
      <c r="AV49" s="42"/>
      <c r="AW49" s="42"/>
      <c r="AX49" s="42"/>
      <c r="AY49" s="42"/>
      <c r="AZ49" s="42"/>
      <c r="BA49" s="42"/>
      <c r="BB49" s="42"/>
      <c r="BC49" s="42"/>
      <c r="BD49" s="42"/>
      <c r="BE49" s="42"/>
      <c r="BF49" s="42"/>
      <c r="BG49" s="42"/>
      <c r="BH49" s="42"/>
      <c r="BI49" s="42"/>
      <c r="BJ49" s="42"/>
      <c r="CB49" s="42"/>
      <c r="CG49" s="42"/>
      <c r="CI49" s="42"/>
      <c r="CK49" s="42"/>
      <c r="CM49" s="42"/>
    </row>
    <row r="50" spans="2:91" s="49" customFormat="1" x14ac:dyDescent="0.15">
      <c r="B50" s="102"/>
      <c r="C50" s="102"/>
      <c r="D50" s="42"/>
      <c r="E50" s="42"/>
      <c r="F50" s="42"/>
      <c r="G50" s="42"/>
      <c r="L50" s="102"/>
      <c r="Q50" s="42"/>
      <c r="R50" s="42"/>
      <c r="S50" s="42"/>
      <c r="T50" s="42"/>
      <c r="U50" s="42"/>
      <c r="V50" s="42"/>
      <c r="W50" s="42"/>
      <c r="X50" s="42"/>
      <c r="Y50" s="42"/>
      <c r="Z50" s="42"/>
      <c r="AB50" s="42"/>
      <c r="AC50" s="42"/>
      <c r="AK50" s="42"/>
      <c r="AL50" s="42"/>
      <c r="AM50" s="42"/>
      <c r="AN50" s="42"/>
      <c r="AO50" s="42"/>
      <c r="AP50" s="42"/>
      <c r="AR50" s="42"/>
      <c r="AS50" s="42"/>
      <c r="AT50" s="42"/>
      <c r="AU50" s="42"/>
      <c r="AV50" s="42"/>
      <c r="AW50" s="42"/>
      <c r="AX50" s="42"/>
      <c r="AY50" s="42"/>
      <c r="AZ50" s="42"/>
      <c r="BA50" s="42"/>
      <c r="BB50" s="42"/>
      <c r="BC50" s="42"/>
      <c r="BD50" s="42"/>
      <c r="BE50" s="42"/>
      <c r="BF50" s="42"/>
      <c r="BG50" s="42"/>
      <c r="BH50" s="42"/>
      <c r="BI50" s="42"/>
      <c r="BJ50" s="42"/>
      <c r="CB50" s="42"/>
      <c r="CG50" s="42"/>
      <c r="CI50" s="42"/>
      <c r="CK50" s="42"/>
      <c r="CM50" s="42"/>
    </row>
    <row r="51" spans="2:91" s="49" customFormat="1" x14ac:dyDescent="0.15">
      <c r="B51" s="42"/>
      <c r="C51" s="42"/>
      <c r="D51" s="42"/>
      <c r="E51" s="42"/>
      <c r="F51" s="42"/>
      <c r="G51" s="42"/>
      <c r="Q51" s="42"/>
      <c r="R51" s="42"/>
      <c r="S51" s="42"/>
      <c r="T51" s="42"/>
      <c r="U51" s="42"/>
      <c r="V51" s="42"/>
      <c r="W51" s="42"/>
      <c r="X51" s="42"/>
      <c r="Y51" s="42"/>
      <c r="Z51" s="42"/>
      <c r="AB51" s="42"/>
      <c r="AC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CB51" s="42"/>
      <c r="CG51" s="42"/>
      <c r="CI51" s="42"/>
      <c r="CK51" s="42"/>
      <c r="CM51" s="42"/>
    </row>
    <row r="52" spans="2:91" s="49" customFormat="1" x14ac:dyDescent="0.15">
      <c r="B52" s="42"/>
      <c r="C52" s="42"/>
      <c r="D52" s="42"/>
      <c r="E52" s="42"/>
      <c r="F52" s="42"/>
      <c r="G52" s="42"/>
      <c r="Q52" s="42"/>
      <c r="R52" s="42"/>
      <c r="S52" s="42"/>
      <c r="T52" s="42"/>
      <c r="U52" s="42"/>
      <c r="V52" s="42"/>
      <c r="W52" s="42"/>
      <c r="X52" s="42"/>
      <c r="Y52" s="42"/>
      <c r="Z52" s="42"/>
      <c r="AB52" s="42"/>
      <c r="AC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CB52" s="42"/>
      <c r="CG52" s="42"/>
      <c r="CI52" s="42"/>
      <c r="CK52" s="42"/>
      <c r="CM52" s="42"/>
    </row>
    <row r="53" spans="2:91" s="49" customFormat="1" x14ac:dyDescent="0.15">
      <c r="B53" s="42"/>
      <c r="C53" s="42"/>
      <c r="D53" s="42"/>
      <c r="E53" s="42"/>
      <c r="F53" s="42"/>
      <c r="G53" s="42"/>
      <c r="Q53" s="42"/>
      <c r="R53" s="42"/>
      <c r="S53" s="42"/>
      <c r="T53" s="42"/>
      <c r="U53" s="42"/>
      <c r="V53" s="42"/>
      <c r="W53" s="42"/>
      <c r="X53" s="42"/>
      <c r="Y53" s="42"/>
      <c r="Z53" s="42"/>
      <c r="AB53" s="42"/>
      <c r="AC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CB53" s="42"/>
      <c r="CG53" s="42"/>
      <c r="CI53" s="42"/>
      <c r="CK53" s="42"/>
      <c r="CM53" s="42"/>
    </row>
    <row r="54" spans="2:91" s="49" customFormat="1" x14ac:dyDescent="0.15">
      <c r="B54" s="42"/>
      <c r="C54" s="42"/>
      <c r="D54" s="42"/>
      <c r="E54" s="42"/>
      <c r="F54" s="42"/>
      <c r="G54" s="42"/>
      <c r="Q54" s="42"/>
      <c r="R54" s="42"/>
      <c r="S54" s="42"/>
      <c r="T54" s="42"/>
      <c r="U54" s="42"/>
      <c r="V54" s="42"/>
      <c r="W54" s="42"/>
      <c r="X54" s="42"/>
      <c r="Y54" s="42"/>
      <c r="Z54" s="42"/>
      <c r="AB54" s="42"/>
      <c r="AC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CB54" s="42"/>
      <c r="CG54" s="42"/>
      <c r="CI54" s="42"/>
      <c r="CK54" s="42"/>
      <c r="CM54" s="42"/>
    </row>
    <row r="55" spans="2:91" s="49" customFormat="1" x14ac:dyDescent="0.15">
      <c r="B55" s="42"/>
      <c r="C55" s="42"/>
      <c r="D55" s="42"/>
      <c r="E55" s="42"/>
      <c r="F55" s="42"/>
      <c r="G55" s="42"/>
      <c r="Q55" s="42"/>
      <c r="R55" s="42"/>
      <c r="S55" s="42"/>
      <c r="T55" s="42"/>
      <c r="U55" s="42"/>
      <c r="V55" s="42"/>
      <c r="W55" s="42"/>
      <c r="X55" s="42"/>
      <c r="Y55" s="107"/>
      <c r="Z55" s="42"/>
      <c r="AA55" s="42"/>
      <c r="AB55" s="42"/>
      <c r="AC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CB55" s="42"/>
      <c r="CG55" s="42"/>
      <c r="CI55" s="42"/>
      <c r="CK55" s="42"/>
      <c r="CM55" s="42"/>
    </row>
    <row r="56" spans="2:91" s="49" customFormat="1" x14ac:dyDescent="0.15">
      <c r="B56" s="42"/>
      <c r="C56" s="42"/>
      <c r="D56" s="42"/>
      <c r="E56" s="42"/>
      <c r="F56" s="42"/>
      <c r="G56" s="42"/>
      <c r="Q56" s="42"/>
      <c r="R56" s="42"/>
      <c r="S56" s="42"/>
      <c r="T56" s="42"/>
      <c r="U56" s="42"/>
      <c r="V56" s="42"/>
      <c r="W56" s="42"/>
      <c r="X56" s="42"/>
      <c r="Y56" s="42"/>
      <c r="Z56" s="42"/>
      <c r="AB56" s="42"/>
      <c r="AC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CB56" s="42"/>
      <c r="CG56" s="42"/>
      <c r="CI56" s="42"/>
      <c r="CK56" s="42"/>
      <c r="CM56" s="42"/>
    </row>
    <row r="57" spans="2:91" s="49" customFormat="1" x14ac:dyDescent="0.15">
      <c r="B57" s="42"/>
      <c r="C57" s="42"/>
      <c r="D57" s="42"/>
      <c r="E57" s="42"/>
      <c r="F57" s="42"/>
      <c r="G57" s="42"/>
      <c r="Q57" s="42"/>
      <c r="R57" s="42"/>
      <c r="S57" s="42"/>
      <c r="T57" s="42"/>
      <c r="U57" s="42"/>
      <c r="V57" s="42"/>
      <c r="W57" s="42"/>
      <c r="X57" s="42"/>
      <c r="Y57" s="42"/>
      <c r="Z57" s="42"/>
      <c r="AB57" s="42"/>
      <c r="AC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CB57" s="42"/>
      <c r="CG57" s="42"/>
      <c r="CI57" s="42"/>
      <c r="CK57" s="42"/>
      <c r="CM57" s="42"/>
    </row>
    <row r="58" spans="2:91" s="49" customFormat="1" x14ac:dyDescent="0.15">
      <c r="B58" s="42"/>
      <c r="C58" s="42"/>
      <c r="F58" s="42"/>
      <c r="G58" s="42"/>
      <c r="H58" s="42"/>
      <c r="I58" s="42"/>
      <c r="J58" s="42"/>
      <c r="K58" s="42"/>
      <c r="Q58" s="42"/>
      <c r="R58" s="42"/>
      <c r="S58" s="42"/>
      <c r="T58" s="42"/>
      <c r="U58" s="42"/>
      <c r="V58" s="42"/>
      <c r="W58" s="42"/>
      <c r="X58" s="42"/>
      <c r="Y58" s="42"/>
      <c r="Z58" s="42"/>
      <c r="AB58" s="42"/>
      <c r="AC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CB58" s="42"/>
      <c r="CG58" s="42"/>
      <c r="CI58" s="42"/>
      <c r="CK58" s="42"/>
      <c r="CM58" s="42"/>
    </row>
    <row r="59" spans="2:91" s="49" customFormat="1" x14ac:dyDescent="0.15">
      <c r="B59" s="42"/>
      <c r="C59" s="42"/>
      <c r="I59" s="42"/>
      <c r="J59" s="42"/>
      <c r="K59" s="42"/>
      <c r="L59" s="42"/>
      <c r="M59" s="42"/>
      <c r="Q59" s="42"/>
      <c r="R59" s="42"/>
      <c r="S59" s="42"/>
      <c r="T59" s="42"/>
      <c r="U59" s="42"/>
      <c r="V59" s="42"/>
      <c r="W59" s="42"/>
      <c r="X59" s="42"/>
      <c r="Y59" s="42"/>
      <c r="Z59" s="42"/>
      <c r="AB59" s="42"/>
      <c r="AC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CB59" s="42"/>
      <c r="CG59" s="42"/>
      <c r="CI59" s="42"/>
      <c r="CK59" s="42"/>
      <c r="CM59" s="42"/>
    </row>
    <row r="60" spans="2:91" s="49" customFormat="1" x14ac:dyDescent="0.15">
      <c r="B60" s="42"/>
      <c r="C60" s="42"/>
      <c r="I60" s="42"/>
      <c r="J60" s="42"/>
      <c r="K60" s="42"/>
      <c r="L60" s="42"/>
      <c r="M60" s="42"/>
      <c r="Q60" s="42"/>
      <c r="R60" s="42"/>
      <c r="S60" s="42"/>
      <c r="T60" s="42"/>
      <c r="U60" s="42"/>
      <c r="V60" s="42"/>
      <c r="W60" s="42"/>
      <c r="X60" s="42"/>
      <c r="Y60" s="42"/>
      <c r="Z60" s="42"/>
      <c r="AB60" s="42"/>
      <c r="AC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CB60" s="42"/>
      <c r="CG60" s="42"/>
      <c r="CI60" s="42"/>
      <c r="CK60" s="42"/>
      <c r="CM60" s="42"/>
    </row>
    <row r="61" spans="2:91" s="49" customFormat="1" ht="16.2" x14ac:dyDescent="0.2">
      <c r="B61" s="42"/>
      <c r="C61" s="42"/>
      <c r="F61" s="143"/>
      <c r="G61" s="143"/>
      <c r="H61" s="42"/>
      <c r="Q61" s="42"/>
      <c r="R61" s="42"/>
      <c r="S61" s="42"/>
      <c r="T61" s="42"/>
      <c r="U61" s="42"/>
      <c r="V61" s="42"/>
      <c r="W61" s="42"/>
      <c r="X61" s="42"/>
      <c r="Y61" s="42"/>
      <c r="Z61" s="42"/>
      <c r="AB61" s="42"/>
      <c r="AC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CB61" s="42"/>
      <c r="CG61" s="42"/>
      <c r="CI61" s="42"/>
      <c r="CK61" s="42"/>
      <c r="CM61" s="42"/>
    </row>
    <row r="62" spans="2:91" s="49" customFormat="1" x14ac:dyDescent="0.15">
      <c r="B62" s="42"/>
      <c r="C62" s="42"/>
      <c r="F62" s="42"/>
      <c r="G62" s="42"/>
      <c r="H62" s="42"/>
      <c r="Q62" s="42"/>
      <c r="R62" s="42"/>
      <c r="S62" s="42"/>
      <c r="T62" s="42"/>
      <c r="U62" s="42"/>
      <c r="V62" s="42"/>
      <c r="W62" s="42"/>
      <c r="X62" s="42"/>
      <c r="Y62" s="42"/>
      <c r="Z62" s="42"/>
      <c r="AB62" s="42"/>
      <c r="AC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CB62" s="42"/>
      <c r="CG62" s="42"/>
      <c r="CI62" s="42"/>
      <c r="CK62" s="42"/>
      <c r="CM62" s="42"/>
    </row>
    <row r="63" spans="2:91" s="49" customFormat="1" x14ac:dyDescent="0.15">
      <c r="B63" s="42"/>
      <c r="C63" s="42"/>
      <c r="F63" s="42"/>
      <c r="G63" s="42"/>
      <c r="H63" s="42"/>
      <c r="Q63" s="42"/>
      <c r="R63" s="42"/>
      <c r="S63" s="42"/>
      <c r="T63" s="42"/>
      <c r="U63" s="42"/>
      <c r="V63" s="42"/>
      <c r="W63" s="42"/>
      <c r="X63" s="42"/>
      <c r="Y63" s="42"/>
      <c r="Z63" s="42"/>
      <c r="AB63" s="42"/>
      <c r="AC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CB63" s="42"/>
      <c r="CG63" s="42"/>
      <c r="CI63" s="42"/>
      <c r="CK63" s="42"/>
      <c r="CM63" s="42"/>
    </row>
    <row r="64" spans="2:91" s="49" customFormat="1" x14ac:dyDescent="0.15">
      <c r="B64" s="42"/>
      <c r="C64" s="42"/>
      <c r="F64" s="42"/>
      <c r="G64" s="42"/>
      <c r="H64" s="42"/>
      <c r="Q64" s="42"/>
      <c r="R64" s="42"/>
      <c r="S64" s="42"/>
      <c r="T64" s="42"/>
      <c r="U64" s="42"/>
      <c r="V64" s="42"/>
      <c r="W64" s="42"/>
      <c r="X64" s="42"/>
      <c r="Y64" s="42"/>
      <c r="Z64" s="42"/>
      <c r="AB64" s="42"/>
      <c r="AC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CB64" s="42"/>
      <c r="CG64" s="42"/>
      <c r="CI64" s="42"/>
      <c r="CK64" s="42"/>
      <c r="CM64" s="42"/>
    </row>
    <row r="65" spans="2:91" s="49" customFormat="1" x14ac:dyDescent="0.15">
      <c r="B65" s="42"/>
      <c r="C65" s="42"/>
      <c r="F65" s="42"/>
      <c r="G65" s="42"/>
      <c r="H65" s="42"/>
      <c r="Q65" s="42"/>
      <c r="R65" s="42"/>
      <c r="S65" s="42"/>
      <c r="T65" s="42"/>
      <c r="U65" s="42"/>
      <c r="V65" s="42"/>
      <c r="W65" s="42"/>
      <c r="X65" s="42"/>
      <c r="Y65" s="42"/>
      <c r="Z65" s="42"/>
      <c r="AB65" s="42"/>
      <c r="AC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CB65" s="42"/>
      <c r="CG65" s="42"/>
      <c r="CI65" s="42"/>
      <c r="CK65" s="42"/>
      <c r="CM65" s="42"/>
    </row>
    <row r="66" spans="2:91" s="49" customFormat="1" x14ac:dyDescent="0.15">
      <c r="B66" s="42"/>
      <c r="C66" s="42"/>
      <c r="F66" s="42"/>
      <c r="G66" s="42"/>
      <c r="H66" s="42"/>
      <c r="Q66" s="42"/>
      <c r="R66" s="42"/>
      <c r="S66" s="42"/>
      <c r="T66" s="42"/>
      <c r="U66" s="42"/>
      <c r="V66" s="42"/>
      <c r="W66" s="42"/>
      <c r="X66" s="42"/>
      <c r="Y66" s="42"/>
      <c r="Z66" s="42"/>
      <c r="AB66" s="42"/>
      <c r="AC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CB66" s="42"/>
      <c r="CG66" s="42"/>
      <c r="CI66" s="42"/>
      <c r="CK66" s="42"/>
      <c r="CM66" s="42"/>
    </row>
    <row r="67" spans="2:91" s="49" customFormat="1" x14ac:dyDescent="0.15">
      <c r="B67" s="42"/>
      <c r="C67" s="42"/>
      <c r="F67" s="42"/>
      <c r="G67" s="42"/>
      <c r="H67" s="42"/>
      <c r="Q67" s="42"/>
      <c r="R67" s="42"/>
      <c r="S67" s="42"/>
      <c r="T67" s="42"/>
      <c r="U67" s="42"/>
      <c r="V67" s="42"/>
      <c r="W67" s="42"/>
      <c r="X67" s="42"/>
      <c r="Y67" s="42"/>
      <c r="Z67" s="42"/>
      <c r="AB67" s="42"/>
      <c r="AC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CK67" s="42"/>
      <c r="CM67" s="42"/>
    </row>
    <row r="68" spans="2:91" s="49" customFormat="1" x14ac:dyDescent="0.15">
      <c r="B68" s="42"/>
      <c r="C68" s="42"/>
      <c r="F68" s="42"/>
      <c r="G68" s="42"/>
      <c r="H68" s="42"/>
      <c r="Q68" s="42"/>
      <c r="R68" s="42"/>
      <c r="S68" s="42"/>
      <c r="T68" s="42"/>
      <c r="U68" s="42"/>
      <c r="V68" s="42"/>
      <c r="W68" s="42"/>
      <c r="X68" s="42"/>
      <c r="Y68" s="42"/>
      <c r="Z68" s="42"/>
      <c r="AB68" s="42"/>
      <c r="AC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CK68" s="42"/>
      <c r="CM68" s="42"/>
    </row>
    <row r="69" spans="2:91" s="49" customFormat="1" x14ac:dyDescent="0.15">
      <c r="B69" s="42"/>
      <c r="C69" s="42"/>
      <c r="F69" s="42"/>
      <c r="G69" s="42"/>
      <c r="H69" s="42"/>
      <c r="Q69" s="42"/>
      <c r="R69" s="42"/>
      <c r="S69" s="42"/>
      <c r="T69" s="42"/>
      <c r="U69" s="42"/>
      <c r="V69" s="42"/>
      <c r="W69" s="42"/>
      <c r="X69" s="42"/>
      <c r="Y69" s="42"/>
      <c r="Z69" s="42"/>
      <c r="AB69" s="42"/>
      <c r="AC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CK69" s="42"/>
      <c r="CM69" s="42"/>
    </row>
    <row r="70" spans="2:91" s="49" customFormat="1" x14ac:dyDescent="0.15">
      <c r="B70" s="42"/>
      <c r="C70" s="42"/>
      <c r="F70" s="42"/>
      <c r="G70" s="42"/>
      <c r="H70" s="42"/>
      <c r="Q70" s="42"/>
      <c r="R70" s="42"/>
      <c r="S70" s="42"/>
      <c r="T70" s="42"/>
      <c r="U70" s="42"/>
      <c r="V70" s="42"/>
      <c r="W70" s="42"/>
      <c r="X70" s="42"/>
      <c r="Y70" s="42"/>
      <c r="Z70" s="42"/>
      <c r="AB70" s="42"/>
      <c r="AC70" s="42"/>
      <c r="AK70" s="42"/>
      <c r="AL70" s="42"/>
      <c r="AM70" s="42"/>
      <c r="AN70" s="42"/>
      <c r="AO70" s="42"/>
      <c r="AP70" s="42"/>
      <c r="AR70" s="42"/>
      <c r="AS70" s="42"/>
      <c r="AT70" s="42"/>
      <c r="AU70" s="107"/>
      <c r="AV70" s="107"/>
      <c r="AW70" s="107"/>
      <c r="AX70" s="42"/>
      <c r="AY70" s="42"/>
      <c r="AZ70" s="42"/>
      <c r="BA70" s="42"/>
      <c r="BB70" s="42"/>
      <c r="BC70" s="42"/>
      <c r="BD70" s="144"/>
      <c r="BE70" s="42"/>
      <c r="BF70" s="42"/>
      <c r="BG70" s="42"/>
      <c r="BH70" s="42"/>
      <c r="BI70" s="42"/>
      <c r="BJ70" s="42"/>
      <c r="BK70" s="42"/>
      <c r="CK70" s="42"/>
      <c r="CM70" s="42"/>
    </row>
    <row r="71" spans="2:91" s="49" customFormat="1" x14ac:dyDescent="0.15">
      <c r="B71" s="42"/>
      <c r="C71" s="42"/>
      <c r="F71" s="42"/>
      <c r="G71" s="42"/>
      <c r="H71" s="42"/>
      <c r="Q71" s="42"/>
      <c r="R71" s="42"/>
      <c r="S71" s="42"/>
      <c r="T71" s="42"/>
      <c r="U71" s="42"/>
      <c r="V71" s="42"/>
      <c r="W71" s="42"/>
      <c r="X71" s="42"/>
      <c r="Y71" s="42"/>
      <c r="Z71" s="42"/>
      <c r="AB71" s="42"/>
      <c r="AC71" s="42"/>
      <c r="AK71" s="42"/>
      <c r="AL71" s="42"/>
      <c r="AM71" s="42"/>
      <c r="AN71" s="42"/>
      <c r="AO71" s="42"/>
      <c r="AP71" s="42"/>
      <c r="AR71" s="42"/>
      <c r="AS71" s="42"/>
      <c r="AT71" s="42"/>
      <c r="AU71" s="83"/>
      <c r="AV71" s="42"/>
      <c r="AW71" s="42"/>
      <c r="AX71" s="42"/>
      <c r="AY71" s="42"/>
      <c r="AZ71" s="144"/>
      <c r="BA71" s="144"/>
      <c r="BB71" s="144"/>
      <c r="BC71" s="144"/>
      <c r="BD71" s="144"/>
      <c r="BE71" s="42"/>
      <c r="BF71" s="42"/>
      <c r="BG71" s="42"/>
      <c r="BH71" s="42"/>
      <c r="BI71" s="42"/>
      <c r="BJ71" s="42"/>
      <c r="BK71" s="42"/>
      <c r="CK71" s="42"/>
      <c r="CM71" s="42"/>
    </row>
    <row r="72" spans="2:91" s="49" customFormat="1" x14ac:dyDescent="0.15">
      <c r="B72" s="42"/>
      <c r="C72" s="42"/>
      <c r="F72" s="42"/>
      <c r="G72" s="42"/>
      <c r="H72" s="42"/>
      <c r="Q72" s="42"/>
      <c r="R72" s="42"/>
      <c r="S72" s="42"/>
      <c r="T72" s="42"/>
      <c r="U72" s="42"/>
      <c r="V72" s="42"/>
      <c r="W72" s="42"/>
      <c r="X72" s="42"/>
      <c r="Y72" s="42"/>
      <c r="Z72" s="42"/>
      <c r="AB72" s="42"/>
      <c r="AC72" s="42"/>
      <c r="AK72" s="42"/>
      <c r="AL72" s="42"/>
      <c r="AM72" s="42"/>
      <c r="AN72" s="42"/>
      <c r="AO72" s="42"/>
      <c r="AP72" s="42"/>
      <c r="AR72" s="42"/>
      <c r="AS72" s="42"/>
      <c r="AT72" s="42"/>
      <c r="AU72" s="83"/>
      <c r="AV72" s="42"/>
      <c r="AW72" s="42"/>
      <c r="AX72" s="42"/>
      <c r="AY72" s="42"/>
      <c r="AZ72" s="42"/>
      <c r="BA72" s="42"/>
      <c r="BB72" s="42"/>
      <c r="BC72" s="42"/>
      <c r="BD72" s="42"/>
      <c r="BE72" s="42"/>
      <c r="BF72" s="42"/>
      <c r="BG72" s="42"/>
      <c r="BH72" s="42"/>
      <c r="BI72" s="42"/>
      <c r="BJ72" s="42"/>
      <c r="BK72" s="42"/>
      <c r="CK72" s="42"/>
      <c r="CM72" s="42"/>
    </row>
    <row r="73" spans="2:91" s="49" customFormat="1" x14ac:dyDescent="0.15">
      <c r="B73" s="42"/>
      <c r="C73" s="42"/>
      <c r="F73" s="42"/>
      <c r="G73" s="42"/>
      <c r="H73" s="42"/>
      <c r="Q73" s="42"/>
      <c r="R73" s="42"/>
      <c r="S73" s="42"/>
      <c r="T73" s="42"/>
      <c r="U73" s="42"/>
      <c r="V73" s="42"/>
      <c r="W73" s="42"/>
      <c r="X73" s="42"/>
      <c r="Y73" s="42"/>
      <c r="Z73" s="42"/>
      <c r="AB73" s="42"/>
      <c r="AC73" s="42"/>
      <c r="AK73" s="42"/>
      <c r="AL73" s="42"/>
      <c r="AM73" s="42"/>
      <c r="AN73" s="42"/>
      <c r="AO73" s="42"/>
      <c r="AP73" s="42"/>
      <c r="AR73" s="42"/>
      <c r="AS73" s="42"/>
      <c r="AT73" s="42"/>
      <c r="AU73" s="83"/>
      <c r="AV73" s="42"/>
      <c r="AW73" s="42"/>
      <c r="AX73" s="42"/>
      <c r="AY73" s="42"/>
      <c r="AZ73" s="42"/>
      <c r="BA73" s="42"/>
      <c r="BB73" s="42"/>
      <c r="BC73" s="42"/>
      <c r="BD73" s="42"/>
      <c r="BE73" s="42"/>
      <c r="BF73" s="42"/>
      <c r="BG73" s="42"/>
      <c r="BH73" s="42"/>
      <c r="BI73" s="42"/>
      <c r="BJ73" s="42"/>
      <c r="BK73" s="42"/>
      <c r="CK73" s="42"/>
      <c r="CM73" s="42"/>
    </row>
    <row r="74" spans="2:91" s="49" customFormat="1" ht="16.8" thickBot="1" x14ac:dyDescent="0.2">
      <c r="B74" s="111" t="s">
        <v>197</v>
      </c>
      <c r="C74" s="112"/>
      <c r="D74" s="113"/>
      <c r="E74" s="113"/>
      <c r="F74" s="113"/>
      <c r="G74" s="113"/>
      <c r="H74" s="113"/>
      <c r="I74" s="113"/>
      <c r="J74" s="113"/>
      <c r="Q74" s="42"/>
      <c r="R74" s="42"/>
      <c r="S74" s="42"/>
      <c r="T74" s="42"/>
      <c r="U74" s="42"/>
      <c r="V74" s="42"/>
      <c r="W74" s="42"/>
      <c r="X74" s="42"/>
      <c r="Y74" s="42"/>
      <c r="Z74" s="42"/>
      <c r="AA74" s="42"/>
      <c r="AB74" s="42"/>
      <c r="AC74" s="42"/>
      <c r="AK74" s="42"/>
      <c r="AL74" s="42"/>
      <c r="AM74" s="42"/>
      <c r="AN74" s="42"/>
      <c r="AO74" s="42"/>
      <c r="AP74" s="42"/>
      <c r="AR74" s="42"/>
      <c r="AS74" s="42"/>
      <c r="AT74" s="42"/>
      <c r="AU74" s="83"/>
      <c r="AV74" s="42"/>
      <c r="AW74" s="42"/>
      <c r="AX74" s="42"/>
      <c r="AY74" s="42"/>
      <c r="AZ74" s="42"/>
      <c r="BA74" s="42"/>
      <c r="BB74" s="42"/>
      <c r="BC74" s="42"/>
      <c r="BD74" s="42"/>
      <c r="BE74" s="42"/>
      <c r="BF74" s="42"/>
      <c r="BG74" s="42"/>
      <c r="BH74" s="42"/>
      <c r="BI74" s="42"/>
      <c r="BJ74" s="42"/>
      <c r="BK74" s="42"/>
      <c r="CG74" s="42"/>
      <c r="CI74" s="42"/>
      <c r="CK74" s="42"/>
      <c r="CM74" s="42"/>
    </row>
    <row r="75" spans="2:91" s="49" customFormat="1" ht="14.4" x14ac:dyDescent="0.15">
      <c r="B75" s="145"/>
      <c r="C75" s="146"/>
      <c r="D75" s="146"/>
      <c r="E75" s="147" t="s">
        <v>198</v>
      </c>
      <c r="F75" s="146"/>
      <c r="G75" s="148" t="s">
        <v>199</v>
      </c>
      <c r="H75" s="148"/>
      <c r="I75" s="148"/>
      <c r="J75" s="148"/>
      <c r="K75" s="149"/>
      <c r="Q75" s="42"/>
      <c r="R75" s="42"/>
      <c r="S75" s="42"/>
      <c r="T75" s="42"/>
      <c r="U75" s="42"/>
      <c r="V75" s="42"/>
      <c r="W75" s="42"/>
      <c r="X75" s="42"/>
      <c r="Y75" s="42"/>
      <c r="Z75" s="42"/>
      <c r="AA75" s="42"/>
      <c r="AB75" s="42"/>
      <c r="AC75" s="42"/>
      <c r="AK75" s="42"/>
      <c r="AL75" s="42"/>
      <c r="AM75" s="42"/>
      <c r="AN75" s="42"/>
      <c r="AO75" s="42"/>
      <c r="AP75" s="42"/>
      <c r="AR75" s="42"/>
      <c r="AS75" s="42"/>
      <c r="AT75" s="42"/>
      <c r="AU75" s="83"/>
      <c r="AV75" s="42"/>
      <c r="AW75" s="42"/>
      <c r="AX75" s="42"/>
      <c r="AY75" s="42"/>
      <c r="AZ75" s="42"/>
      <c r="BA75" s="42"/>
      <c r="BB75" s="42"/>
      <c r="BC75" s="42"/>
      <c r="BD75" s="42"/>
      <c r="CG75" s="42"/>
      <c r="CI75" s="42"/>
      <c r="CK75" s="42"/>
      <c r="CM75" s="42"/>
    </row>
    <row r="76" spans="2:91" s="49" customFormat="1" ht="14.4" x14ac:dyDescent="0.15">
      <c r="B76" s="150"/>
      <c r="C76" s="151"/>
      <c r="D76" s="152"/>
      <c r="E76" s="153"/>
      <c r="F76" s="153" t="s">
        <v>200</v>
      </c>
      <c r="G76" s="153" t="s">
        <v>201</v>
      </c>
      <c r="H76" s="153" t="s">
        <v>202</v>
      </c>
      <c r="I76" s="153" t="s">
        <v>203</v>
      </c>
      <c r="J76" s="153" t="s">
        <v>204</v>
      </c>
      <c r="K76" s="154" t="s">
        <v>205</v>
      </c>
      <c r="Q76" s="42"/>
      <c r="R76" s="42"/>
      <c r="S76" s="42"/>
      <c r="T76" s="42"/>
      <c r="U76" s="42"/>
      <c r="V76" s="42"/>
      <c r="W76" s="42"/>
      <c r="X76" s="42"/>
      <c r="Y76" s="42"/>
      <c r="Z76" s="42"/>
      <c r="AA76" s="42"/>
      <c r="AB76" s="42"/>
      <c r="AC76" s="42"/>
      <c r="AK76" s="42"/>
      <c r="AL76" s="42"/>
      <c r="AM76" s="42"/>
      <c r="AN76" s="42"/>
      <c r="AO76" s="42"/>
      <c r="AP76" s="42"/>
      <c r="AR76" s="42"/>
      <c r="AS76" s="42"/>
      <c r="AT76" s="42"/>
      <c r="AU76" s="83"/>
      <c r="AV76" s="42"/>
      <c r="AW76" s="42"/>
      <c r="AX76" s="42"/>
      <c r="AY76" s="42"/>
      <c r="AZ76" s="42"/>
      <c r="BA76" s="42"/>
      <c r="BB76" s="42"/>
      <c r="BC76" s="42"/>
      <c r="BD76" s="42"/>
      <c r="CG76" s="42"/>
      <c r="CI76" s="42"/>
      <c r="CK76" s="42"/>
      <c r="CM76" s="42"/>
    </row>
    <row r="77" spans="2:91" s="49" customFormat="1" ht="17.55" customHeight="1" x14ac:dyDescent="0.15">
      <c r="B77" s="155" t="s">
        <v>206</v>
      </c>
      <c r="C77" s="156"/>
      <c r="D77" s="157"/>
      <c r="E77" s="158" t="s">
        <v>207</v>
      </c>
      <c r="F77" s="158" t="str">
        <f>_xlfn.IFNA(S89,"")</f>
        <v/>
      </c>
      <c r="G77" s="158" t="str">
        <f>_xlfn.IFNA(S90,"")</f>
        <v/>
      </c>
      <c r="H77" s="158" t="str">
        <f>_xlfn.IFNA(S91,"")</f>
        <v/>
      </c>
      <c r="I77" s="158" t="str">
        <f>_xlfn.IFNA(S92,"")</f>
        <v/>
      </c>
      <c r="J77" s="158" t="str">
        <f>_xlfn.IFNA(S93,"")</f>
        <v/>
      </c>
      <c r="K77" s="158" t="str">
        <f>_xlfn.IFNA(S94,"")</f>
        <v/>
      </c>
      <c r="Q77" s="42"/>
      <c r="R77" s="42"/>
      <c r="S77" s="42"/>
      <c r="T77" s="42"/>
      <c r="U77" s="42"/>
      <c r="V77" s="42"/>
      <c r="W77" s="42"/>
      <c r="X77" s="42"/>
      <c r="Y77" s="42"/>
      <c r="Z77" s="42"/>
      <c r="AA77" s="42"/>
      <c r="AB77" s="42"/>
      <c r="AC77" s="42"/>
      <c r="AK77" s="42"/>
      <c r="AL77" s="42"/>
      <c r="AM77" s="42"/>
      <c r="AN77" s="42"/>
      <c r="AO77" s="42"/>
      <c r="AP77" s="42"/>
      <c r="AQ77" s="42"/>
      <c r="AR77" s="42"/>
      <c r="AT77" s="42"/>
      <c r="CG77" s="42"/>
      <c r="CI77" s="42"/>
      <c r="CK77" s="42"/>
      <c r="CM77" s="42"/>
    </row>
    <row r="78" spans="2:91" s="49" customFormat="1" ht="17.55" customHeight="1" x14ac:dyDescent="0.15">
      <c r="B78" s="159"/>
      <c r="C78" s="160"/>
      <c r="D78" s="161"/>
      <c r="E78" s="162" t="s">
        <v>208</v>
      </c>
      <c r="F78" s="162"/>
      <c r="G78" s="163" t="str">
        <f>_xlfn.IFNA(R90,"")</f>
        <v/>
      </c>
      <c r="H78" s="163" t="str">
        <f>_xlfn.IFNA(R91,"")</f>
        <v/>
      </c>
      <c r="I78" s="163" t="str">
        <f>_xlfn.IFNA(R92,"")</f>
        <v/>
      </c>
      <c r="J78" s="163" t="str">
        <f>_xlfn.IFNA(R93,"")</f>
        <v/>
      </c>
      <c r="K78" s="163" t="str">
        <f>_xlfn.IFNA(R94,"")</f>
        <v/>
      </c>
      <c r="Q78" s="42"/>
      <c r="R78" s="42"/>
      <c r="S78" s="42"/>
      <c r="T78" s="42"/>
      <c r="U78" s="42"/>
      <c r="V78" s="42"/>
      <c r="W78" s="42"/>
      <c r="X78" s="42"/>
      <c r="Y78" s="42"/>
      <c r="Z78" s="42"/>
      <c r="AA78" s="42"/>
      <c r="AB78" s="42"/>
      <c r="AC78" s="42"/>
      <c r="AK78" s="42"/>
      <c r="AL78" s="42"/>
      <c r="AO78" s="42"/>
      <c r="AP78" s="42"/>
      <c r="AQ78" s="42"/>
      <c r="AR78" s="42"/>
      <c r="AS78" s="42"/>
      <c r="AT78" s="42"/>
      <c r="CG78" s="42"/>
      <c r="CI78" s="42"/>
      <c r="CK78" s="42"/>
      <c r="CM78" s="42"/>
    </row>
    <row r="79" spans="2:91" s="49" customFormat="1" ht="17.55" customHeight="1" x14ac:dyDescent="0.15">
      <c r="B79" s="155" t="s">
        <v>209</v>
      </c>
      <c r="C79" s="156"/>
      <c r="D79" s="157"/>
      <c r="E79" s="158" t="s">
        <v>207</v>
      </c>
      <c r="F79" s="158" t="str">
        <f>_xlfn.IFNA(U89,"")</f>
        <v/>
      </c>
      <c r="G79" s="158" t="str">
        <f>_xlfn.IFNA(U90,"")</f>
        <v/>
      </c>
      <c r="H79" s="158" t="str">
        <f>_xlfn.IFNA(U91,"")</f>
        <v/>
      </c>
      <c r="I79" s="158" t="str">
        <f>_xlfn.IFNA(U92,"")</f>
        <v/>
      </c>
      <c r="J79" s="158" t="str">
        <f>_xlfn.IFNA(U93,"")</f>
        <v/>
      </c>
      <c r="K79" s="158" t="str">
        <f>_xlfn.IFNA(U94,"")</f>
        <v/>
      </c>
      <c r="Q79" s="42"/>
      <c r="R79" s="42"/>
      <c r="S79" s="42"/>
      <c r="T79" s="42"/>
      <c r="U79" s="42"/>
      <c r="V79" s="42"/>
      <c r="W79" s="42"/>
      <c r="X79" s="42"/>
      <c r="Y79" s="42"/>
      <c r="Z79" s="42"/>
      <c r="AA79" s="42"/>
      <c r="AB79" s="42"/>
      <c r="AC79" s="42"/>
      <c r="AK79" s="42"/>
      <c r="AL79" s="42"/>
      <c r="AO79" s="42"/>
      <c r="AP79" s="42"/>
      <c r="AQ79" s="42"/>
      <c r="AR79" s="42"/>
      <c r="AS79" s="42"/>
      <c r="AT79" s="42"/>
      <c r="CG79" s="42"/>
      <c r="CI79" s="42"/>
      <c r="CK79" s="42"/>
      <c r="CM79" s="42"/>
    </row>
    <row r="80" spans="2:91" s="49" customFormat="1" ht="17.55" customHeight="1" x14ac:dyDescent="0.15">
      <c r="B80" s="159"/>
      <c r="C80" s="160"/>
      <c r="D80" s="161"/>
      <c r="E80" s="162" t="s">
        <v>208</v>
      </c>
      <c r="F80" s="162"/>
      <c r="G80" s="163" t="str">
        <f>_xlfn.IFNA(T90,"")</f>
        <v/>
      </c>
      <c r="H80" s="163" t="str">
        <f>_xlfn.IFNA(T91,"")</f>
        <v/>
      </c>
      <c r="I80" s="163" t="str">
        <f>_xlfn.IFNA(T92,"")</f>
        <v/>
      </c>
      <c r="J80" s="163" t="str">
        <f>_xlfn.IFNA(T93,"")</f>
        <v/>
      </c>
      <c r="K80" s="163" t="str">
        <f>_xlfn.IFNA(T94,"")</f>
        <v/>
      </c>
      <c r="Q80" s="42"/>
      <c r="R80" s="42"/>
      <c r="S80" s="42"/>
      <c r="T80" s="42"/>
      <c r="U80" s="42"/>
      <c r="V80" s="42"/>
      <c r="W80" s="42"/>
      <c r="X80" s="42"/>
      <c r="Y80" s="42"/>
      <c r="Z80" s="42"/>
      <c r="AA80" s="42"/>
      <c r="AB80" s="42"/>
      <c r="AC80" s="42"/>
      <c r="AK80" s="42"/>
      <c r="AL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CG80" s="42"/>
      <c r="CI80" s="42"/>
      <c r="CK80" s="42"/>
      <c r="CM80" s="42"/>
    </row>
    <row r="81" spans="2:43" ht="17.55" customHeight="1" x14ac:dyDescent="0.15">
      <c r="B81" s="155" t="s">
        <v>210</v>
      </c>
      <c r="C81" s="156"/>
      <c r="D81" s="157"/>
      <c r="E81" s="158" t="s">
        <v>207</v>
      </c>
      <c r="F81" s="158" t="str">
        <f>_xlfn.IFNA(W89,"")</f>
        <v/>
      </c>
      <c r="G81" s="158" t="str">
        <f>_xlfn.IFNA(W90,"")</f>
        <v/>
      </c>
      <c r="H81" s="158" t="str">
        <f>_xlfn.IFNA(W91,"")</f>
        <v/>
      </c>
      <c r="I81" s="158" t="str">
        <f>_xlfn.IFNA(W92,"")</f>
        <v/>
      </c>
      <c r="J81" s="158" t="str">
        <f>_xlfn.IFNA(W93,"")</f>
        <v/>
      </c>
      <c r="K81" s="158" t="str">
        <f>_xlfn.IFNA(W94,"")</f>
        <v/>
      </c>
      <c r="AA81" s="42"/>
      <c r="AM81" s="49"/>
      <c r="AN81" s="49"/>
    </row>
    <row r="82" spans="2:43" ht="17.55" customHeight="1" x14ac:dyDescent="0.15">
      <c r="B82" s="159"/>
      <c r="C82" s="156"/>
      <c r="D82" s="164"/>
      <c r="E82" s="162" t="s">
        <v>208</v>
      </c>
      <c r="F82" s="162"/>
      <c r="G82" s="163" t="str">
        <f>_xlfn.IFNA(V90,"")</f>
        <v/>
      </c>
      <c r="H82" s="163" t="str">
        <f>_xlfn.IFNA(V91,"")</f>
        <v/>
      </c>
      <c r="I82" s="163" t="str">
        <f>_xlfn.IFNA(V92,"")</f>
        <v/>
      </c>
      <c r="J82" s="163" t="str">
        <f>_xlfn.IFNA(V93,"")</f>
        <v/>
      </c>
      <c r="K82" s="163" t="str">
        <f>_xlfn.IFNA(V94,"")</f>
        <v/>
      </c>
      <c r="AA82" s="42"/>
      <c r="AM82" s="49"/>
      <c r="AN82" s="49"/>
    </row>
    <row r="83" spans="2:43" ht="17.55" customHeight="1" x14ac:dyDescent="0.15">
      <c r="B83" s="165" t="s">
        <v>211</v>
      </c>
      <c r="C83" s="166"/>
      <c r="D83" s="167"/>
      <c r="E83" s="158" t="s">
        <v>207</v>
      </c>
      <c r="F83" s="158" t="str">
        <f>_xlfn.IFNA(Q89,"")</f>
        <v/>
      </c>
      <c r="G83" s="158" t="str">
        <f>_xlfn.IFNA(Q90,"")</f>
        <v/>
      </c>
      <c r="H83" s="158" t="str">
        <f>_xlfn.IFNA(Q91,"")</f>
        <v/>
      </c>
      <c r="I83" s="158" t="str">
        <f>_xlfn.IFNA(Q92,"")</f>
        <v/>
      </c>
      <c r="J83" s="158" t="str">
        <f>_xlfn.IFNA(Q93,"")</f>
        <v/>
      </c>
      <c r="K83" s="158" t="str">
        <f>_xlfn.IFNA(Q94,"")</f>
        <v/>
      </c>
      <c r="AA83" s="42"/>
      <c r="AM83" s="49"/>
      <c r="AN83" s="49"/>
    </row>
    <row r="84" spans="2:43" ht="17.55" customHeight="1" x14ac:dyDescent="0.15">
      <c r="B84" s="168"/>
      <c r="C84" s="169"/>
      <c r="D84" s="166"/>
      <c r="E84" s="162" t="s">
        <v>208</v>
      </c>
      <c r="F84" s="162"/>
      <c r="G84" s="170" t="str">
        <f>_xlfn.IFNA(P90,"")</f>
        <v/>
      </c>
      <c r="H84" s="170" t="str">
        <f>_xlfn.IFNA(P91,"")</f>
        <v/>
      </c>
      <c r="I84" s="170" t="str">
        <f>_xlfn.IFNA(P92,"")</f>
        <v/>
      </c>
      <c r="J84" s="170" t="str">
        <f>_xlfn.IFNA(P93,"")</f>
        <v/>
      </c>
      <c r="K84" s="170" t="str">
        <f>_xlfn.IFNA(P94,"")</f>
        <v/>
      </c>
      <c r="AA84" s="42"/>
      <c r="AM84" s="49"/>
      <c r="AN84" s="49"/>
      <c r="AO84" s="49"/>
      <c r="AP84" s="49"/>
      <c r="AQ84" s="49"/>
    </row>
    <row r="85" spans="2:43" x14ac:dyDescent="0.15">
      <c r="AA85" s="42"/>
      <c r="AM85" s="49"/>
      <c r="AN85" s="49"/>
      <c r="AO85" s="49"/>
      <c r="AP85" s="49"/>
      <c r="AQ85" s="49"/>
    </row>
    <row r="86" spans="2:43" x14ac:dyDescent="0.15">
      <c r="AA86" s="42"/>
      <c r="AM86" s="49"/>
      <c r="AN86" s="49"/>
      <c r="AO86" s="49"/>
      <c r="AP86" s="49"/>
      <c r="AQ86" s="49"/>
    </row>
    <row r="87" spans="2:43" x14ac:dyDescent="0.15">
      <c r="O87" s="171" t="s">
        <v>212</v>
      </c>
      <c r="P87" s="46"/>
      <c r="Q87" s="46"/>
      <c r="R87" s="46"/>
      <c r="S87" s="46"/>
      <c r="T87" s="46"/>
      <c r="U87" s="47"/>
      <c r="V87" s="46"/>
      <c r="W87" s="46"/>
      <c r="AA87" s="42"/>
    </row>
    <row r="88" spans="2:43" x14ac:dyDescent="0.15">
      <c r="O88" s="172" t="s">
        <v>71</v>
      </c>
      <c r="P88" s="172" t="s">
        <v>213</v>
      </c>
      <c r="Q88" s="172" t="s">
        <v>214</v>
      </c>
      <c r="R88" s="172" t="s">
        <v>215</v>
      </c>
      <c r="S88" s="172" t="s">
        <v>216</v>
      </c>
      <c r="T88" s="172" t="s">
        <v>217</v>
      </c>
      <c r="U88" s="173" t="s">
        <v>218</v>
      </c>
      <c r="V88" s="172" t="s">
        <v>219</v>
      </c>
      <c r="W88" s="172" t="s">
        <v>220</v>
      </c>
    </row>
    <row r="89" spans="2:43" x14ac:dyDescent="0.15">
      <c r="O89" s="172" t="s">
        <v>200</v>
      </c>
      <c r="P89" s="174"/>
      <c r="Q89" s="175" t="e">
        <f>IF(BJ34="",NA(),BJ34)</f>
        <v>#N/A</v>
      </c>
      <c r="R89" s="176"/>
      <c r="S89" s="175" t="e">
        <f>IF(BJ35="",NA(),BJ35)</f>
        <v>#N/A</v>
      </c>
      <c r="T89" s="176"/>
      <c r="U89" s="175" t="e">
        <f>IF(BJ36="",NA(),BJ36)</f>
        <v>#N/A</v>
      </c>
      <c r="V89" s="176"/>
      <c r="W89" s="175" t="e">
        <f>IF(BJ37="",NA(),BJ37)</f>
        <v>#N/A</v>
      </c>
    </row>
    <row r="90" spans="2:43" x14ac:dyDescent="0.15">
      <c r="O90" s="172" t="s">
        <v>201</v>
      </c>
      <c r="P90" s="177" t="e">
        <f>IF(BV34="",NA(),BV34)</f>
        <v>#N/A</v>
      </c>
      <c r="Q90" s="175" t="e">
        <f>IF(BK34="",NA(),BK34)</f>
        <v>#N/A</v>
      </c>
      <c r="R90" s="177" t="e">
        <f>IF(BV35="",NA(),BV35)</f>
        <v>#N/A</v>
      </c>
      <c r="S90" s="175" t="e">
        <f>IF(BK35="",NA(),BK35)</f>
        <v>#N/A</v>
      </c>
      <c r="T90" s="177" t="e">
        <f>IF(BV36="",NA(),BV36)</f>
        <v>#N/A</v>
      </c>
      <c r="U90" s="175" t="e">
        <f>IF(BK36="",NA(),BK36)</f>
        <v>#N/A</v>
      </c>
      <c r="V90" s="177" t="e">
        <f>IF(BV37="",NA(),BV37)</f>
        <v>#N/A</v>
      </c>
      <c r="W90" s="175" t="e">
        <f>IF(BK37="",NA(),BK37)</f>
        <v>#N/A</v>
      </c>
    </row>
    <row r="91" spans="2:43" x14ac:dyDescent="0.15">
      <c r="O91" s="172" t="s">
        <v>202</v>
      </c>
      <c r="P91" s="177" t="e">
        <f>IF(BW34="",NA(),BW34)</f>
        <v>#N/A</v>
      </c>
      <c r="Q91" s="175" t="e">
        <f>IF(BL34="",NA(),BL34)</f>
        <v>#N/A</v>
      </c>
      <c r="R91" s="177" t="e">
        <f>IF(BW35="",NA(),BW35)</f>
        <v>#N/A</v>
      </c>
      <c r="S91" s="175" t="e">
        <f>IF(BL35="",NA(),BL35)</f>
        <v>#N/A</v>
      </c>
      <c r="T91" s="177" t="e">
        <f>IF(BW36="",NA(),BW36)</f>
        <v>#N/A</v>
      </c>
      <c r="U91" s="175" t="e">
        <f>IF(BL36="",NA(),BL36)</f>
        <v>#N/A</v>
      </c>
      <c r="V91" s="177" t="e">
        <f>IF(BW37="",NA(),BW37)</f>
        <v>#N/A</v>
      </c>
      <c r="W91" s="175" t="e">
        <f>IF(BL37="",NA(),BL37)</f>
        <v>#N/A</v>
      </c>
    </row>
    <row r="92" spans="2:43" x14ac:dyDescent="0.15">
      <c r="O92" s="172" t="s">
        <v>203</v>
      </c>
      <c r="P92" s="177" t="e">
        <f>IF(BX34="",NA(),BX34)</f>
        <v>#N/A</v>
      </c>
      <c r="Q92" s="175" t="e">
        <f>IF(BM34="",NA(),BM34)</f>
        <v>#N/A</v>
      </c>
      <c r="R92" s="178" t="e">
        <f>IF(BX35="",NA(),BX35)</f>
        <v>#N/A</v>
      </c>
      <c r="S92" s="175" t="e">
        <f>IF(BM35="",NA(),BM35)</f>
        <v>#N/A</v>
      </c>
      <c r="T92" s="178" t="e">
        <f>IF(BX36="",NA(),BX36)</f>
        <v>#N/A</v>
      </c>
      <c r="U92" s="175" t="e">
        <f>IF(BM36="",NA(),BM36)</f>
        <v>#N/A</v>
      </c>
      <c r="V92" s="178" t="e">
        <f>IF(BX37="",NA(),BX37)</f>
        <v>#N/A</v>
      </c>
      <c r="W92" s="175" t="e">
        <f>IF(BM37="",NA(),BM37)</f>
        <v>#N/A</v>
      </c>
    </row>
    <row r="93" spans="2:43" x14ac:dyDescent="0.15">
      <c r="O93" s="172" t="s">
        <v>204</v>
      </c>
      <c r="P93" s="177" t="e">
        <f>IF(BY34="",NA(),BY34)</f>
        <v>#N/A</v>
      </c>
      <c r="Q93" s="175" t="e">
        <f>IF(BN34="",NA(),BN34)</f>
        <v>#N/A</v>
      </c>
      <c r="R93" s="178" t="e">
        <f>IF(BY35="",NA(),BY35)</f>
        <v>#N/A</v>
      </c>
      <c r="S93" s="175" t="e">
        <f>IF(BN35="",NA(),BN35)</f>
        <v>#N/A</v>
      </c>
      <c r="T93" s="178" t="e">
        <f>IF(BY36="",NA(),BY36)</f>
        <v>#N/A</v>
      </c>
      <c r="U93" s="175" t="e">
        <f>IF(BN36="",NA(),BN36)</f>
        <v>#N/A</v>
      </c>
      <c r="V93" s="178" t="e">
        <f>IF(BY37="",NA(),BY37)</f>
        <v>#N/A</v>
      </c>
      <c r="W93" s="175" t="e">
        <f>IF(BN37="",NA(),BN37)</f>
        <v>#N/A</v>
      </c>
    </row>
    <row r="94" spans="2:43" x14ac:dyDescent="0.15">
      <c r="O94" s="172" t="s">
        <v>205</v>
      </c>
      <c r="P94" s="177" t="e">
        <f>IF(BZ34="",NA(),BZ34)</f>
        <v>#N/A</v>
      </c>
      <c r="Q94" s="175" t="e">
        <f>IF(BO34="",NA(),BO34)</f>
        <v>#N/A</v>
      </c>
      <c r="R94" s="178" t="e">
        <f>IF(BZ35="",NA(),BZ35)</f>
        <v>#N/A</v>
      </c>
      <c r="S94" s="175" t="e">
        <f>IF(BO35="",NA(),BO35)</f>
        <v>#N/A</v>
      </c>
      <c r="T94" s="178" t="e">
        <f>IF(BZ36="",NA(),BZ36)</f>
        <v>#N/A</v>
      </c>
      <c r="U94" s="175" t="e">
        <f>IF(BO36="",NA(),BO36)</f>
        <v>#N/A</v>
      </c>
      <c r="V94" s="178" t="e">
        <f>IF(BZ37="",NA(),BZ37)</f>
        <v>#N/A</v>
      </c>
      <c r="W94" s="175" t="e">
        <f>IF(BO37="",NA(),BO37)</f>
        <v>#N/A</v>
      </c>
    </row>
    <row r="95" spans="2:43" x14ac:dyDescent="0.15">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15">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2:91" s="49" customFormat="1" x14ac:dyDescent="0.15">
      <c r="B97" s="42"/>
      <c r="C97" s="42"/>
      <c r="D97" s="42"/>
      <c r="E97" s="42"/>
      <c r="F97" s="42"/>
      <c r="G97" s="42"/>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B97" s="42"/>
      <c r="AC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CG97" s="42"/>
      <c r="CI97" s="42"/>
      <c r="CK97" s="42"/>
      <c r="CM97" s="42"/>
    </row>
    <row r="98" spans="2:91" s="49" customFormat="1" x14ac:dyDescent="0.15">
      <c r="B98" s="42"/>
      <c r="C98" s="42"/>
      <c r="D98" s="42"/>
      <c r="E98" s="42"/>
      <c r="F98" s="42"/>
      <c r="G98" s="42"/>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B98" s="42"/>
      <c r="AC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CG98" s="42"/>
      <c r="CI98" s="42"/>
      <c r="CK98" s="42"/>
      <c r="CM98" s="42"/>
    </row>
    <row r="99" spans="2:91" s="49" customFormat="1" x14ac:dyDescent="0.15">
      <c r="B99" s="42"/>
      <c r="C99" s="42"/>
      <c r="D99" s="42"/>
      <c r="E99" s="42"/>
      <c r="F99" s="42"/>
      <c r="G99" s="42"/>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B99" s="42"/>
      <c r="AC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CG99" s="42"/>
      <c r="CI99" s="42"/>
      <c r="CK99" s="42"/>
      <c r="CM99" s="42"/>
    </row>
    <row r="102" spans="2:91" s="49" customFormat="1" ht="15" customHeight="1" x14ac:dyDescent="0.15">
      <c r="B102" s="42"/>
      <c r="C102" s="42"/>
      <c r="D102" s="42"/>
      <c r="E102" s="42"/>
      <c r="F102" s="42"/>
      <c r="G102" s="42"/>
      <c r="Q102" s="42"/>
      <c r="R102" s="42"/>
      <c r="S102" s="42"/>
      <c r="T102" s="42"/>
      <c r="U102" s="42"/>
      <c r="V102" s="42"/>
      <c r="W102" s="42"/>
      <c r="X102" s="42"/>
      <c r="Y102" s="42"/>
      <c r="Z102" s="42"/>
      <c r="AB102" s="42"/>
      <c r="AC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CG102" s="42"/>
      <c r="CI102" s="42"/>
      <c r="CK102" s="42"/>
      <c r="CM102" s="42"/>
    </row>
    <row r="103" spans="2:91" s="49" customFormat="1" ht="15" customHeight="1" x14ac:dyDescent="0.15">
      <c r="B103" s="42"/>
      <c r="C103" s="42"/>
      <c r="D103" s="42"/>
      <c r="E103" s="42"/>
      <c r="F103" s="42"/>
      <c r="G103" s="42"/>
      <c r="Q103" s="42"/>
      <c r="R103" s="42"/>
      <c r="S103" s="42"/>
      <c r="T103" s="42"/>
      <c r="U103" s="42"/>
      <c r="V103" s="42"/>
      <c r="W103" s="42"/>
      <c r="X103" s="42"/>
      <c r="Y103" s="42"/>
      <c r="Z103" s="42"/>
      <c r="AB103" s="42"/>
      <c r="AC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CG103" s="42"/>
      <c r="CI103" s="42"/>
      <c r="CK103" s="42"/>
      <c r="CM103" s="42"/>
    </row>
    <row r="104" spans="2:91" s="49" customFormat="1" ht="15" customHeight="1" x14ac:dyDescent="0.15">
      <c r="B104" s="42"/>
      <c r="C104" s="42"/>
      <c r="D104" s="42"/>
      <c r="E104" s="42"/>
      <c r="F104" s="42"/>
      <c r="G104" s="42"/>
      <c r="Q104" s="42"/>
      <c r="R104" s="42"/>
      <c r="S104" s="42"/>
      <c r="T104" s="42"/>
      <c r="U104" s="42"/>
      <c r="V104" s="42"/>
      <c r="W104" s="42"/>
      <c r="X104" s="42"/>
      <c r="Y104" s="42"/>
      <c r="Z104" s="42"/>
      <c r="AB104" s="42"/>
      <c r="AC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CG104" s="42"/>
      <c r="CI104" s="42"/>
      <c r="CK104" s="42"/>
      <c r="CM104" s="42"/>
    </row>
    <row r="105" spans="2:91" s="49" customFormat="1" ht="15" customHeight="1" x14ac:dyDescent="0.15">
      <c r="B105" s="42"/>
      <c r="C105" s="42"/>
      <c r="D105" s="42"/>
      <c r="E105" s="42"/>
      <c r="F105" s="42"/>
      <c r="G105" s="42"/>
      <c r="Q105" s="42"/>
      <c r="R105" s="42"/>
      <c r="S105" s="42"/>
      <c r="T105" s="42"/>
      <c r="U105" s="42"/>
      <c r="V105" s="42"/>
      <c r="W105" s="42"/>
      <c r="X105" s="42"/>
      <c r="Y105" s="42"/>
      <c r="Z105" s="42"/>
      <c r="AB105" s="42"/>
      <c r="AC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CG105" s="42"/>
      <c r="CI105" s="42"/>
      <c r="CK105" s="42"/>
      <c r="CM105" s="42"/>
    </row>
    <row r="106" spans="2:91" s="49" customFormat="1" ht="15" customHeight="1" x14ac:dyDescent="0.15">
      <c r="B106" s="42"/>
      <c r="C106" s="42"/>
      <c r="D106" s="42"/>
      <c r="E106" s="42"/>
      <c r="F106" s="42"/>
      <c r="G106" s="42"/>
      <c r="Q106" s="42"/>
      <c r="R106" s="42"/>
      <c r="S106" s="42"/>
      <c r="T106" s="42"/>
      <c r="U106" s="42"/>
      <c r="V106" s="42"/>
      <c r="W106" s="42"/>
      <c r="X106" s="42"/>
      <c r="Y106" s="42"/>
      <c r="Z106" s="42"/>
      <c r="AB106" s="42"/>
      <c r="AC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CG106" s="42"/>
      <c r="CI106" s="42"/>
      <c r="CK106" s="42"/>
      <c r="CM106" s="42"/>
    </row>
    <row r="107" spans="2:91" s="49" customFormat="1" ht="15" customHeight="1" x14ac:dyDescent="0.15">
      <c r="B107" s="42"/>
      <c r="C107" s="42"/>
      <c r="D107" s="42"/>
      <c r="E107" s="42"/>
      <c r="F107" s="42"/>
      <c r="G107" s="42"/>
      <c r="Q107" s="42"/>
      <c r="R107" s="42"/>
      <c r="S107" s="42"/>
      <c r="T107" s="42"/>
      <c r="U107" s="42"/>
      <c r="V107" s="42"/>
      <c r="W107" s="42"/>
      <c r="X107" s="42"/>
      <c r="Y107" s="42"/>
      <c r="Z107" s="42"/>
      <c r="AB107" s="42"/>
      <c r="AC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CG107" s="42"/>
      <c r="CI107" s="42"/>
      <c r="CK107" s="42"/>
      <c r="CM107" s="42"/>
    </row>
    <row r="108" spans="2:91" s="49" customFormat="1" ht="15.6" customHeight="1" x14ac:dyDescent="0.15">
      <c r="B108" s="42"/>
      <c r="C108" s="42"/>
      <c r="D108" s="42"/>
      <c r="E108" s="42"/>
      <c r="F108" s="42"/>
      <c r="G108" s="42"/>
      <c r="Q108" s="42"/>
      <c r="R108" s="42"/>
      <c r="S108" s="42"/>
      <c r="T108" s="42"/>
      <c r="U108" s="42"/>
      <c r="V108" s="42"/>
      <c r="W108" s="42"/>
      <c r="X108" s="42"/>
      <c r="Y108" s="42"/>
      <c r="Z108" s="42"/>
      <c r="AB108" s="42"/>
      <c r="AC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CG108" s="42"/>
      <c r="CI108" s="42"/>
      <c r="CK108" s="42"/>
      <c r="CM108" s="42"/>
    </row>
    <row r="109" spans="2:91" s="49" customFormat="1" ht="15.6" customHeight="1" x14ac:dyDescent="0.15">
      <c r="B109" s="42"/>
      <c r="C109" s="42"/>
      <c r="D109" s="42"/>
      <c r="E109" s="42"/>
      <c r="F109" s="42"/>
      <c r="G109" s="42"/>
      <c r="Q109" s="42"/>
      <c r="R109" s="42"/>
      <c r="S109" s="42"/>
      <c r="T109" s="42"/>
      <c r="U109" s="42"/>
      <c r="V109" s="42"/>
      <c r="W109" s="42"/>
      <c r="X109" s="42"/>
      <c r="Y109" s="42"/>
      <c r="Z109" s="42"/>
      <c r="AB109" s="42"/>
      <c r="AC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CG109" s="42"/>
      <c r="CI109" s="42"/>
      <c r="CK109" s="42"/>
      <c r="CM109" s="42"/>
    </row>
    <row r="111" spans="2:91" s="49" customFormat="1" x14ac:dyDescent="0.15">
      <c r="B111" s="42"/>
      <c r="C111" s="42"/>
      <c r="D111" s="42"/>
      <c r="E111" s="42"/>
      <c r="F111" s="42"/>
      <c r="G111" s="42"/>
      <c r="Q111" s="42"/>
      <c r="R111" s="42"/>
      <c r="S111" s="42"/>
      <c r="T111" s="42"/>
      <c r="U111" s="42"/>
      <c r="V111" s="42"/>
      <c r="W111" s="42"/>
      <c r="X111" s="42"/>
      <c r="Y111" s="42"/>
      <c r="Z111" s="42"/>
      <c r="AB111" s="42"/>
      <c r="AC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G111" s="42"/>
      <c r="CI111" s="42"/>
      <c r="CK111" s="42"/>
      <c r="CM111" s="42"/>
    </row>
    <row r="112" spans="2:91" s="49" customFormat="1" ht="16.8" thickBot="1" x14ac:dyDescent="0.25">
      <c r="B112" s="143" t="s">
        <v>226</v>
      </c>
      <c r="C112" s="143"/>
      <c r="D112" s="42"/>
      <c r="E112" s="42"/>
      <c r="Q112" s="42"/>
      <c r="R112" s="42"/>
      <c r="S112" s="42"/>
      <c r="T112" s="42"/>
      <c r="U112" s="42"/>
      <c r="V112" s="42"/>
      <c r="W112" s="42"/>
      <c r="X112" s="42"/>
      <c r="Y112" s="42"/>
      <c r="Z112" s="42"/>
      <c r="AB112" s="42"/>
      <c r="AC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G112" s="42"/>
      <c r="CI112" s="42"/>
      <c r="CK112" s="42"/>
      <c r="CM112" s="42"/>
    </row>
    <row r="113" spans="2:91" s="49" customFormat="1" ht="62.7" customHeight="1" thickBot="1" x14ac:dyDescent="0.2">
      <c r="B113" s="179" t="s">
        <v>32</v>
      </c>
      <c r="C113" s="302" t="s">
        <v>33</v>
      </c>
      <c r="D113" s="303"/>
      <c r="E113" s="302" t="s">
        <v>34</v>
      </c>
      <c r="F113" s="304"/>
      <c r="G113" s="303"/>
      <c r="H113" s="180" t="s">
        <v>227</v>
      </c>
      <c r="I113" s="180" t="s">
        <v>228</v>
      </c>
      <c r="J113" s="180" t="s">
        <v>229</v>
      </c>
      <c r="K113" s="180" t="s">
        <v>230</v>
      </c>
      <c r="Q113" s="42"/>
      <c r="R113" s="42"/>
      <c r="S113" s="42"/>
      <c r="T113" s="42"/>
      <c r="U113" s="42"/>
      <c r="V113" s="42"/>
      <c r="W113" s="42"/>
      <c r="X113" s="42"/>
      <c r="Y113" s="42"/>
      <c r="Z113" s="42"/>
      <c r="AB113" s="42"/>
      <c r="AC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G113" s="42"/>
      <c r="CI113" s="42"/>
      <c r="CK113" s="42"/>
      <c r="CM113" s="42"/>
    </row>
    <row r="114" spans="2:91" s="49" customFormat="1" ht="15" thickBot="1" x14ac:dyDescent="0.2">
      <c r="B114" s="291">
        <v>1</v>
      </c>
      <c r="C114" s="294" t="s">
        <v>95</v>
      </c>
      <c r="D114" s="295"/>
      <c r="E114" s="181" t="s">
        <v>96</v>
      </c>
      <c r="F114" s="182"/>
      <c r="G114" s="183"/>
      <c r="H114" s="184" t="str">
        <f t="shared" ref="H114:H141" si="23">AZ3</f>
        <v>---</v>
      </c>
      <c r="I114" s="184" t="str">
        <f t="shared" ref="I114:I141" si="24">AX3</f>
        <v>---</v>
      </c>
      <c r="J114" s="184" t="str">
        <f t="shared" ref="J114:J141" si="25">BB3</f>
        <v>---</v>
      </c>
      <c r="K114" s="184" t="str">
        <f t="shared" ref="K114:K141" si="26">RIGHT(BC3,7)</f>
        <v>---</v>
      </c>
      <c r="Q114" s="42"/>
      <c r="R114" s="42"/>
      <c r="S114" s="42"/>
      <c r="T114" s="42"/>
      <c r="U114" s="42"/>
      <c r="V114" s="42"/>
      <c r="W114" s="42"/>
      <c r="X114" s="42"/>
      <c r="Y114" s="42"/>
      <c r="Z114" s="42"/>
      <c r="AB114" s="42"/>
      <c r="AC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G114" s="42"/>
      <c r="CI114" s="42"/>
      <c r="CK114" s="42"/>
      <c r="CM114" s="42"/>
    </row>
    <row r="115" spans="2:91" s="49" customFormat="1" ht="15.6" customHeight="1" thickBot="1" x14ac:dyDescent="0.2">
      <c r="B115" s="292"/>
      <c r="C115" s="294"/>
      <c r="D115" s="295"/>
      <c r="E115" s="181" t="s">
        <v>99</v>
      </c>
      <c r="F115" s="182"/>
      <c r="G115" s="185"/>
      <c r="H115" s="184" t="str">
        <f t="shared" si="23"/>
        <v>---</v>
      </c>
      <c r="I115" s="184" t="str">
        <f t="shared" si="24"/>
        <v>---</v>
      </c>
      <c r="J115" s="184" t="str">
        <f t="shared" si="25"/>
        <v>---</v>
      </c>
      <c r="K115" s="184" t="str">
        <f t="shared" si="26"/>
        <v>---</v>
      </c>
      <c r="Q115" s="42"/>
      <c r="R115" s="42"/>
      <c r="S115" s="42"/>
      <c r="T115" s="42"/>
      <c r="U115" s="42"/>
      <c r="V115" s="42"/>
      <c r="W115" s="42"/>
      <c r="X115" s="42"/>
      <c r="Y115" s="42"/>
      <c r="Z115" s="42"/>
      <c r="AB115" s="42"/>
      <c r="AC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G115" s="42"/>
      <c r="CI115" s="42"/>
      <c r="CK115" s="42"/>
      <c r="CM115" s="42"/>
    </row>
    <row r="116" spans="2:91" s="49" customFormat="1" ht="15.6" customHeight="1" thickBot="1" x14ac:dyDescent="0.2">
      <c r="B116" s="292"/>
      <c r="C116" s="294" t="s">
        <v>102</v>
      </c>
      <c r="D116" s="295"/>
      <c r="E116" s="181" t="s">
        <v>103</v>
      </c>
      <c r="F116" s="182"/>
      <c r="G116" s="185"/>
      <c r="H116" s="184" t="str">
        <f t="shared" si="23"/>
        <v>---</v>
      </c>
      <c r="I116" s="184" t="str">
        <f t="shared" si="24"/>
        <v>---</v>
      </c>
      <c r="J116" s="184" t="str">
        <f t="shared" si="25"/>
        <v>---</v>
      </c>
      <c r="K116" s="184" t="str">
        <f t="shared" si="26"/>
        <v>---</v>
      </c>
      <c r="Q116" s="42"/>
      <c r="R116" s="42"/>
      <c r="S116" s="42"/>
      <c r="T116" s="42"/>
      <c r="U116" s="42"/>
      <c r="V116" s="42"/>
      <c r="W116" s="42"/>
      <c r="X116" s="42"/>
      <c r="Y116" s="42"/>
      <c r="Z116" s="42"/>
      <c r="AB116" s="42"/>
      <c r="AC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G116" s="42"/>
      <c r="CI116" s="42"/>
      <c r="CK116" s="42"/>
      <c r="CM116" s="42"/>
    </row>
    <row r="117" spans="2:91" s="49" customFormat="1" ht="15.6" customHeight="1" thickBot="1" x14ac:dyDescent="0.2">
      <c r="B117" s="292"/>
      <c r="C117" s="294"/>
      <c r="D117" s="295"/>
      <c r="E117" s="181" t="s">
        <v>231</v>
      </c>
      <c r="F117" s="182"/>
      <c r="G117" s="185"/>
      <c r="H117" s="184" t="str">
        <f t="shared" si="23"/>
        <v>---</v>
      </c>
      <c r="I117" s="184" t="str">
        <f t="shared" si="24"/>
        <v>---</v>
      </c>
      <c r="J117" s="184" t="str">
        <f t="shared" si="25"/>
        <v>---</v>
      </c>
      <c r="K117" s="184" t="str">
        <f t="shared" si="26"/>
        <v>---</v>
      </c>
      <c r="Q117" s="42"/>
      <c r="R117" s="42"/>
      <c r="S117" s="42"/>
      <c r="T117" s="42"/>
      <c r="U117" s="42"/>
      <c r="V117" s="42"/>
      <c r="W117" s="42"/>
      <c r="X117" s="42"/>
      <c r="Y117" s="42"/>
      <c r="Z117" s="42"/>
      <c r="AB117" s="42"/>
      <c r="AC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G117" s="42"/>
      <c r="CI117" s="42"/>
      <c r="CK117" s="42"/>
      <c r="CM117" s="42"/>
    </row>
    <row r="118" spans="2:91" s="49" customFormat="1" ht="15.6" customHeight="1" thickBot="1" x14ac:dyDescent="0.2">
      <c r="B118" s="292"/>
      <c r="C118" s="294"/>
      <c r="D118" s="295"/>
      <c r="E118" s="181" t="s">
        <v>108</v>
      </c>
      <c r="F118" s="182"/>
      <c r="G118" s="185"/>
      <c r="H118" s="184" t="str">
        <f t="shared" si="23"/>
        <v>---</v>
      </c>
      <c r="I118" s="184" t="str">
        <f t="shared" si="24"/>
        <v>---</v>
      </c>
      <c r="J118" s="184" t="str">
        <f t="shared" si="25"/>
        <v>---</v>
      </c>
      <c r="K118" s="184" t="str">
        <f t="shared" si="26"/>
        <v>---</v>
      </c>
      <c r="Q118" s="42"/>
      <c r="R118" s="42"/>
      <c r="S118" s="42"/>
      <c r="T118" s="42"/>
      <c r="U118" s="42"/>
      <c r="V118" s="42"/>
      <c r="W118" s="42"/>
      <c r="X118" s="42"/>
      <c r="Y118" s="42"/>
      <c r="Z118" s="42"/>
      <c r="AB118" s="42"/>
      <c r="AC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G118" s="42"/>
      <c r="CI118" s="42"/>
      <c r="CK118" s="42"/>
      <c r="CM118" s="42"/>
    </row>
    <row r="119" spans="2:91" s="49" customFormat="1" ht="15.6" customHeight="1" thickBot="1" x14ac:dyDescent="0.2">
      <c r="B119" s="293"/>
      <c r="C119" s="294"/>
      <c r="D119" s="295"/>
      <c r="E119" s="181" t="s">
        <v>110</v>
      </c>
      <c r="F119" s="182"/>
      <c r="G119" s="185"/>
      <c r="H119" s="184" t="str">
        <f t="shared" si="23"/>
        <v>---</v>
      </c>
      <c r="I119" s="184" t="str">
        <f t="shared" si="24"/>
        <v>---</v>
      </c>
      <c r="J119" s="184" t="str">
        <f t="shared" si="25"/>
        <v>---</v>
      </c>
      <c r="K119" s="184" t="str">
        <f t="shared" si="26"/>
        <v>---</v>
      </c>
      <c r="Q119" s="42"/>
      <c r="R119" s="42"/>
      <c r="S119" s="42"/>
      <c r="T119" s="42"/>
      <c r="U119" s="42"/>
      <c r="V119" s="42"/>
      <c r="W119" s="42"/>
      <c r="X119" s="42"/>
      <c r="Y119" s="42"/>
      <c r="Z119" s="42"/>
      <c r="AB119" s="42"/>
      <c r="AC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G119" s="42"/>
      <c r="CI119" s="42"/>
      <c r="CK119" s="42"/>
      <c r="CM119" s="42"/>
    </row>
    <row r="120" spans="2:91" s="49" customFormat="1" ht="15.6" customHeight="1" thickBot="1" x14ac:dyDescent="0.2">
      <c r="B120" s="291">
        <v>2</v>
      </c>
      <c r="C120" s="294" t="s">
        <v>112</v>
      </c>
      <c r="D120" s="295"/>
      <c r="E120" s="181" t="s">
        <v>113</v>
      </c>
      <c r="F120" s="182"/>
      <c r="G120" s="185"/>
      <c r="H120" s="184" t="str">
        <f t="shared" si="23"/>
        <v>---</v>
      </c>
      <c r="I120" s="184" t="str">
        <f t="shared" si="24"/>
        <v>---</v>
      </c>
      <c r="J120" s="184" t="str">
        <f t="shared" si="25"/>
        <v>---</v>
      </c>
      <c r="K120" s="184" t="str">
        <f t="shared" si="26"/>
        <v>---</v>
      </c>
      <c r="Q120" s="42"/>
      <c r="R120" s="42"/>
      <c r="S120" s="42"/>
      <c r="T120" s="42"/>
      <c r="U120" s="42"/>
      <c r="V120" s="42"/>
      <c r="W120" s="42"/>
      <c r="X120" s="42"/>
      <c r="Y120" s="42"/>
      <c r="Z120" s="42"/>
      <c r="AB120" s="42"/>
      <c r="AC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G120" s="42"/>
      <c r="CI120" s="42"/>
      <c r="CK120" s="42"/>
      <c r="CM120" s="42"/>
    </row>
    <row r="121" spans="2:91" s="49" customFormat="1" ht="15.6" customHeight="1" thickBot="1" x14ac:dyDescent="0.2">
      <c r="B121" s="292"/>
      <c r="C121" s="294"/>
      <c r="D121" s="295"/>
      <c r="E121" s="181" t="s">
        <v>115</v>
      </c>
      <c r="F121" s="182"/>
      <c r="G121" s="185"/>
      <c r="H121" s="184" t="str">
        <f t="shared" si="23"/>
        <v>---</v>
      </c>
      <c r="I121" s="184" t="str">
        <f t="shared" si="24"/>
        <v>---</v>
      </c>
      <c r="J121" s="184" t="str">
        <f t="shared" si="25"/>
        <v>---</v>
      </c>
      <c r="K121" s="184" t="str">
        <f t="shared" si="26"/>
        <v>---</v>
      </c>
      <c r="Q121" s="42"/>
      <c r="R121" s="42"/>
      <c r="S121" s="42"/>
      <c r="T121" s="42"/>
      <c r="U121" s="42"/>
      <c r="V121" s="42"/>
      <c r="W121" s="42"/>
      <c r="X121" s="42"/>
      <c r="Y121" s="42"/>
      <c r="Z121" s="42"/>
      <c r="AB121" s="42"/>
      <c r="AC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G121" s="42"/>
      <c r="CI121" s="42"/>
      <c r="CK121" s="42"/>
      <c r="CM121" s="42"/>
    </row>
    <row r="122" spans="2:91" s="49" customFormat="1" ht="15.6" customHeight="1" thickBot="1" x14ac:dyDescent="0.2">
      <c r="B122" s="292"/>
      <c r="C122" s="294"/>
      <c r="D122" s="295"/>
      <c r="E122" s="181" t="s">
        <v>117</v>
      </c>
      <c r="F122" s="182"/>
      <c r="G122" s="185"/>
      <c r="H122" s="184" t="str">
        <f t="shared" si="23"/>
        <v>---</v>
      </c>
      <c r="I122" s="184" t="str">
        <f t="shared" si="24"/>
        <v>---</v>
      </c>
      <c r="J122" s="184" t="str">
        <f t="shared" si="25"/>
        <v>---</v>
      </c>
      <c r="K122" s="184" t="str">
        <f t="shared" si="26"/>
        <v>---</v>
      </c>
      <c r="Q122" s="42"/>
      <c r="R122" s="42"/>
      <c r="S122" s="42"/>
      <c r="T122" s="42"/>
      <c r="U122" s="42"/>
      <c r="V122" s="42"/>
      <c r="W122" s="42"/>
      <c r="X122" s="42"/>
      <c r="Y122" s="42"/>
      <c r="Z122" s="42"/>
      <c r="AB122" s="42"/>
      <c r="AC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G122" s="42"/>
      <c r="CI122" s="42"/>
      <c r="CK122" s="42"/>
      <c r="CM122" s="42"/>
    </row>
    <row r="123" spans="2:91" s="49" customFormat="1" ht="15.6" customHeight="1" thickBot="1" x14ac:dyDescent="0.2">
      <c r="B123" s="292"/>
      <c r="C123" s="294" t="s">
        <v>119</v>
      </c>
      <c r="D123" s="295"/>
      <c r="E123" s="181" t="s">
        <v>120</v>
      </c>
      <c r="F123" s="182"/>
      <c r="G123" s="185"/>
      <c r="H123" s="184" t="str">
        <f t="shared" si="23"/>
        <v>---</v>
      </c>
      <c r="I123" s="184" t="str">
        <f t="shared" si="24"/>
        <v>---</v>
      </c>
      <c r="J123" s="184" t="str">
        <f t="shared" si="25"/>
        <v>---</v>
      </c>
      <c r="K123" s="184" t="str">
        <f t="shared" si="26"/>
        <v>---</v>
      </c>
      <c r="Q123" s="42"/>
      <c r="R123" s="42"/>
      <c r="S123" s="42"/>
      <c r="T123" s="42"/>
      <c r="U123" s="42"/>
      <c r="V123" s="42"/>
      <c r="W123" s="42"/>
      <c r="X123" s="42"/>
      <c r="Y123" s="42"/>
      <c r="Z123" s="42"/>
      <c r="AB123" s="42"/>
      <c r="AC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G123" s="42"/>
      <c r="CI123" s="42"/>
      <c r="CK123" s="42"/>
      <c r="CM123" s="42"/>
    </row>
    <row r="124" spans="2:91" s="49" customFormat="1" ht="15.6" customHeight="1" thickBot="1" x14ac:dyDescent="0.2">
      <c r="B124" s="292"/>
      <c r="C124" s="294"/>
      <c r="D124" s="295"/>
      <c r="E124" s="181" t="s">
        <v>122</v>
      </c>
      <c r="F124" s="182"/>
      <c r="G124" s="185"/>
      <c r="H124" s="184" t="str">
        <f t="shared" si="23"/>
        <v>---</v>
      </c>
      <c r="I124" s="184" t="str">
        <f t="shared" si="24"/>
        <v>---</v>
      </c>
      <c r="J124" s="184" t="str">
        <f t="shared" si="25"/>
        <v>---</v>
      </c>
      <c r="K124" s="184" t="str">
        <f t="shared" si="26"/>
        <v>---</v>
      </c>
      <c r="Q124" s="42"/>
      <c r="R124" s="42"/>
      <c r="S124" s="42"/>
      <c r="T124" s="42"/>
      <c r="U124" s="42"/>
      <c r="V124" s="42"/>
      <c r="W124" s="42"/>
      <c r="X124" s="42"/>
      <c r="Y124" s="42"/>
      <c r="Z124" s="42"/>
      <c r="AB124" s="42"/>
      <c r="AC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G124" s="42"/>
      <c r="CI124" s="42"/>
      <c r="CK124" s="42"/>
      <c r="CM124" s="42"/>
    </row>
    <row r="125" spans="2:91" s="49" customFormat="1" ht="15.6" customHeight="1" thickBot="1" x14ac:dyDescent="0.2">
      <c r="B125" s="292"/>
      <c r="C125" s="294"/>
      <c r="D125" s="295"/>
      <c r="E125" s="181" t="s">
        <v>124</v>
      </c>
      <c r="F125" s="182"/>
      <c r="G125" s="185"/>
      <c r="H125" s="184" t="str">
        <f t="shared" si="23"/>
        <v>---</v>
      </c>
      <c r="I125" s="184" t="str">
        <f t="shared" si="24"/>
        <v>---</v>
      </c>
      <c r="J125" s="184" t="str">
        <f t="shared" si="25"/>
        <v>---</v>
      </c>
      <c r="K125" s="184" t="str">
        <f t="shared" si="26"/>
        <v>---</v>
      </c>
      <c r="Q125" s="42"/>
      <c r="R125" s="42"/>
      <c r="S125" s="42"/>
      <c r="T125" s="42"/>
      <c r="U125" s="42"/>
      <c r="V125" s="42"/>
      <c r="W125" s="42"/>
      <c r="X125" s="42"/>
      <c r="Y125" s="42"/>
      <c r="Z125" s="42"/>
      <c r="AB125" s="42"/>
      <c r="AC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G125" s="42"/>
      <c r="CI125" s="42"/>
      <c r="CK125" s="42"/>
      <c r="CM125" s="42"/>
    </row>
    <row r="126" spans="2:91" s="49" customFormat="1" ht="15.6" customHeight="1" thickBot="1" x14ac:dyDescent="0.2">
      <c r="B126" s="292"/>
      <c r="C126" s="294" t="s">
        <v>126</v>
      </c>
      <c r="D126" s="295"/>
      <c r="E126" s="181" t="s">
        <v>127</v>
      </c>
      <c r="F126" s="182"/>
      <c r="G126" s="185"/>
      <c r="H126" s="184" t="str">
        <f t="shared" si="23"/>
        <v>---</v>
      </c>
      <c r="I126" s="184" t="str">
        <f t="shared" si="24"/>
        <v>---</v>
      </c>
      <c r="J126" s="184" t="str">
        <f t="shared" si="25"/>
        <v>---</v>
      </c>
      <c r="K126" s="184" t="str">
        <f t="shared" si="26"/>
        <v>---</v>
      </c>
      <c r="Q126" s="42"/>
      <c r="R126" s="42"/>
      <c r="S126" s="42"/>
      <c r="T126" s="42"/>
      <c r="U126" s="42"/>
      <c r="V126" s="42"/>
      <c r="W126" s="42"/>
      <c r="X126" s="42"/>
      <c r="Y126" s="42"/>
      <c r="Z126" s="42"/>
      <c r="AB126" s="42"/>
      <c r="AC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G126" s="42"/>
      <c r="CI126" s="42"/>
      <c r="CK126" s="42"/>
      <c r="CM126" s="42"/>
    </row>
    <row r="127" spans="2:91" s="49" customFormat="1" ht="15" thickBot="1" x14ac:dyDescent="0.2">
      <c r="B127" s="292"/>
      <c r="C127" s="294"/>
      <c r="D127" s="295"/>
      <c r="E127" s="181" t="s">
        <v>129</v>
      </c>
      <c r="F127" s="182"/>
      <c r="G127" s="185"/>
      <c r="H127" s="184" t="str">
        <f t="shared" si="23"/>
        <v>---</v>
      </c>
      <c r="I127" s="184" t="str">
        <f t="shared" si="24"/>
        <v>---</v>
      </c>
      <c r="J127" s="184" t="str">
        <f t="shared" si="25"/>
        <v>---</v>
      </c>
      <c r="K127" s="184" t="str">
        <f t="shared" si="26"/>
        <v>---</v>
      </c>
      <c r="Q127" s="42"/>
      <c r="R127" s="42"/>
      <c r="S127" s="42"/>
      <c r="T127" s="42"/>
      <c r="U127" s="42"/>
      <c r="V127" s="42"/>
      <c r="W127" s="42"/>
      <c r="X127" s="42"/>
      <c r="Y127" s="42"/>
      <c r="Z127" s="42"/>
      <c r="AB127" s="42"/>
      <c r="AC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G127" s="42"/>
      <c r="CI127" s="42"/>
      <c r="CK127" s="42"/>
      <c r="CM127" s="42"/>
    </row>
    <row r="128" spans="2:91" s="49" customFormat="1" ht="15.6" customHeight="1" thickBot="1" x14ac:dyDescent="0.2">
      <c r="B128" s="292"/>
      <c r="C128" s="294"/>
      <c r="D128" s="295"/>
      <c r="E128" s="181" t="s">
        <v>131</v>
      </c>
      <c r="F128" s="182"/>
      <c r="G128" s="185"/>
      <c r="H128" s="184" t="str">
        <f t="shared" si="23"/>
        <v>---</v>
      </c>
      <c r="I128" s="184" t="str">
        <f t="shared" si="24"/>
        <v>---</v>
      </c>
      <c r="J128" s="184" t="str">
        <f t="shared" si="25"/>
        <v>---</v>
      </c>
      <c r="K128" s="184" t="str">
        <f t="shared" si="26"/>
        <v>---</v>
      </c>
      <c r="Q128" s="42"/>
      <c r="R128" s="42"/>
      <c r="S128" s="42"/>
      <c r="T128" s="42"/>
      <c r="U128" s="42"/>
      <c r="V128" s="42"/>
      <c r="W128" s="42"/>
      <c r="X128" s="42"/>
      <c r="Y128" s="42"/>
      <c r="Z128" s="42"/>
      <c r="AB128" s="42"/>
      <c r="AC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G128" s="42"/>
      <c r="CI128" s="42"/>
      <c r="CK128" s="42"/>
      <c r="CM128" s="42"/>
    </row>
    <row r="129" spans="2:91" s="49" customFormat="1" ht="15.6" customHeight="1" thickBot="1" x14ac:dyDescent="0.2">
      <c r="B129" s="292"/>
      <c r="C129" s="294" t="s">
        <v>133</v>
      </c>
      <c r="D129" s="295"/>
      <c r="E129" s="181" t="s">
        <v>134</v>
      </c>
      <c r="F129" s="182"/>
      <c r="G129" s="185"/>
      <c r="H129" s="184" t="str">
        <f t="shared" si="23"/>
        <v>---</v>
      </c>
      <c r="I129" s="184" t="str">
        <f t="shared" si="24"/>
        <v>---</v>
      </c>
      <c r="J129" s="184" t="str">
        <f t="shared" si="25"/>
        <v>---</v>
      </c>
      <c r="K129" s="184" t="str">
        <f t="shared" si="26"/>
        <v>---</v>
      </c>
      <c r="Q129" s="42"/>
      <c r="R129" s="42"/>
      <c r="S129" s="42"/>
      <c r="T129" s="42"/>
      <c r="U129" s="42"/>
      <c r="V129" s="42"/>
      <c r="W129" s="42"/>
      <c r="X129" s="42"/>
      <c r="Y129" s="42"/>
      <c r="Z129" s="42"/>
      <c r="AB129" s="42"/>
      <c r="AC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G129" s="42"/>
      <c r="CI129" s="42"/>
      <c r="CK129" s="42"/>
      <c r="CM129" s="42"/>
    </row>
    <row r="130" spans="2:91" s="49" customFormat="1" ht="15.6" customHeight="1" thickBot="1" x14ac:dyDescent="0.2">
      <c r="B130" s="292"/>
      <c r="C130" s="294"/>
      <c r="D130" s="295"/>
      <c r="E130" s="181" t="s">
        <v>136</v>
      </c>
      <c r="F130" s="182"/>
      <c r="G130" s="185"/>
      <c r="H130" s="184" t="str">
        <f t="shared" si="23"/>
        <v>---</v>
      </c>
      <c r="I130" s="184" t="str">
        <f t="shared" si="24"/>
        <v>---</v>
      </c>
      <c r="J130" s="184" t="str">
        <f t="shared" si="25"/>
        <v>---</v>
      </c>
      <c r="K130" s="184" t="str">
        <f t="shared" si="26"/>
        <v>---</v>
      </c>
      <c r="Q130" s="42"/>
      <c r="R130" s="42"/>
      <c r="S130" s="42"/>
      <c r="T130" s="42"/>
      <c r="U130" s="42"/>
      <c r="V130" s="42"/>
      <c r="W130" s="42"/>
      <c r="X130" s="42"/>
      <c r="Y130" s="42"/>
      <c r="Z130" s="42"/>
      <c r="AB130" s="42"/>
      <c r="AC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G130" s="42"/>
      <c r="CI130" s="42"/>
      <c r="CK130" s="42"/>
      <c r="CM130" s="42"/>
    </row>
    <row r="131" spans="2:91" s="49" customFormat="1" ht="15.6" customHeight="1" thickBot="1" x14ac:dyDescent="0.2">
      <c r="B131" s="292"/>
      <c r="C131" s="294"/>
      <c r="D131" s="295"/>
      <c r="E131" s="181" t="s">
        <v>138</v>
      </c>
      <c r="F131" s="182"/>
      <c r="G131" s="185"/>
      <c r="H131" s="184" t="str">
        <f t="shared" si="23"/>
        <v>---</v>
      </c>
      <c r="I131" s="184" t="str">
        <f t="shared" si="24"/>
        <v>---</v>
      </c>
      <c r="J131" s="184" t="str">
        <f t="shared" si="25"/>
        <v>---</v>
      </c>
      <c r="K131" s="184" t="str">
        <f t="shared" si="26"/>
        <v>---</v>
      </c>
      <c r="Q131" s="42"/>
      <c r="R131" s="42"/>
      <c r="S131" s="42"/>
      <c r="T131" s="42"/>
      <c r="U131" s="42"/>
      <c r="V131" s="42"/>
      <c r="W131" s="42"/>
      <c r="X131" s="42"/>
      <c r="Y131" s="42"/>
      <c r="Z131" s="42"/>
      <c r="AB131" s="42"/>
      <c r="AC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G131" s="42"/>
      <c r="CI131" s="42"/>
      <c r="CK131" s="42"/>
      <c r="CM131" s="42"/>
    </row>
    <row r="132" spans="2:91" s="49" customFormat="1" ht="15.6" customHeight="1" thickBot="1" x14ac:dyDescent="0.2">
      <c r="B132" s="292"/>
      <c r="C132" s="294" t="s">
        <v>140</v>
      </c>
      <c r="D132" s="295"/>
      <c r="E132" s="181" t="s">
        <v>141</v>
      </c>
      <c r="F132" s="182"/>
      <c r="G132" s="185"/>
      <c r="H132" s="184" t="str">
        <f t="shared" si="23"/>
        <v>---</v>
      </c>
      <c r="I132" s="184" t="str">
        <f t="shared" si="24"/>
        <v>---</v>
      </c>
      <c r="J132" s="184" t="str">
        <f t="shared" si="25"/>
        <v>---</v>
      </c>
      <c r="K132" s="184" t="str">
        <f t="shared" si="26"/>
        <v>---</v>
      </c>
      <c r="Q132" s="42"/>
      <c r="R132" s="42"/>
      <c r="S132" s="42"/>
      <c r="T132" s="42"/>
      <c r="U132" s="42"/>
      <c r="V132" s="42"/>
      <c r="W132" s="42"/>
      <c r="X132" s="42"/>
      <c r="Y132" s="42"/>
      <c r="Z132" s="42"/>
      <c r="AB132" s="42"/>
      <c r="AC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G132" s="42"/>
      <c r="CI132" s="42"/>
      <c r="CK132" s="42"/>
      <c r="CM132" s="42"/>
    </row>
    <row r="133" spans="2:91" s="49" customFormat="1" ht="15.6" customHeight="1" thickBot="1" x14ac:dyDescent="0.2">
      <c r="B133" s="292"/>
      <c r="C133" s="294"/>
      <c r="D133" s="295"/>
      <c r="E133" s="181" t="s">
        <v>143</v>
      </c>
      <c r="F133" s="182"/>
      <c r="G133" s="185"/>
      <c r="H133" s="184" t="str">
        <f t="shared" si="23"/>
        <v>---</v>
      </c>
      <c r="I133" s="184" t="str">
        <f t="shared" si="24"/>
        <v>---</v>
      </c>
      <c r="J133" s="184" t="str">
        <f t="shared" si="25"/>
        <v>---</v>
      </c>
      <c r="K133" s="184" t="str">
        <f t="shared" si="26"/>
        <v>---</v>
      </c>
      <c r="Q133" s="42"/>
      <c r="R133" s="42"/>
      <c r="S133" s="42"/>
      <c r="T133" s="42"/>
      <c r="U133" s="42"/>
      <c r="V133" s="42"/>
      <c r="W133" s="42"/>
      <c r="X133" s="42"/>
      <c r="Y133" s="42"/>
      <c r="Z133" s="42"/>
      <c r="AB133" s="42"/>
      <c r="AC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G133" s="42"/>
      <c r="CI133" s="42"/>
      <c r="CK133" s="42"/>
      <c r="CM133" s="42"/>
    </row>
    <row r="134" spans="2:91" s="49" customFormat="1" ht="15.6" customHeight="1" thickBot="1" x14ac:dyDescent="0.2">
      <c r="B134" s="293"/>
      <c r="C134" s="294"/>
      <c r="D134" s="295"/>
      <c r="E134" s="181" t="s">
        <v>145</v>
      </c>
      <c r="F134" s="182"/>
      <c r="G134" s="185"/>
      <c r="H134" s="184" t="str">
        <f t="shared" si="23"/>
        <v>---</v>
      </c>
      <c r="I134" s="184" t="str">
        <f t="shared" si="24"/>
        <v>---</v>
      </c>
      <c r="J134" s="184" t="str">
        <f t="shared" si="25"/>
        <v>---</v>
      </c>
      <c r="K134" s="184" t="str">
        <f t="shared" si="26"/>
        <v>---</v>
      </c>
      <c r="Q134" s="42"/>
      <c r="R134" s="42"/>
      <c r="S134" s="42"/>
      <c r="T134" s="42"/>
      <c r="U134" s="42"/>
      <c r="V134" s="42"/>
      <c r="W134" s="42"/>
      <c r="X134" s="42"/>
      <c r="Y134" s="42"/>
      <c r="Z134" s="42"/>
      <c r="AB134" s="42"/>
      <c r="AC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G134" s="42"/>
      <c r="CI134" s="42"/>
      <c r="CK134" s="42"/>
      <c r="CM134" s="42"/>
    </row>
    <row r="135" spans="2:91" s="49" customFormat="1" ht="15.6" customHeight="1" thickBot="1" x14ac:dyDescent="0.2">
      <c r="B135" s="291">
        <v>3</v>
      </c>
      <c r="C135" s="296" t="s">
        <v>147</v>
      </c>
      <c r="D135" s="297"/>
      <c r="E135" s="181" t="s">
        <v>148</v>
      </c>
      <c r="F135" s="182"/>
      <c r="G135" s="185"/>
      <c r="H135" s="184" t="str">
        <f t="shared" si="23"/>
        <v>---</v>
      </c>
      <c r="I135" s="184" t="str">
        <f t="shared" si="24"/>
        <v>---</v>
      </c>
      <c r="J135" s="184" t="str">
        <f t="shared" si="25"/>
        <v>---</v>
      </c>
      <c r="K135" s="184" t="str">
        <f t="shared" si="26"/>
        <v>---</v>
      </c>
      <c r="Q135" s="42"/>
      <c r="R135" s="42"/>
      <c r="S135" s="42"/>
      <c r="T135" s="42"/>
      <c r="U135" s="42"/>
      <c r="V135" s="42"/>
      <c r="W135" s="42"/>
      <c r="X135" s="42"/>
      <c r="Y135" s="42"/>
      <c r="Z135" s="42"/>
      <c r="AB135" s="42"/>
      <c r="AC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G135" s="42"/>
      <c r="CI135" s="42"/>
      <c r="CK135" s="42"/>
      <c r="CM135" s="42"/>
    </row>
    <row r="136" spans="2:91" s="49" customFormat="1" ht="15.6" customHeight="1" thickBot="1" x14ac:dyDescent="0.2">
      <c r="B136" s="292"/>
      <c r="C136" s="296"/>
      <c r="D136" s="297"/>
      <c r="E136" s="181" t="s">
        <v>150</v>
      </c>
      <c r="F136" s="182"/>
      <c r="G136" s="185"/>
      <c r="H136" s="184" t="str">
        <f t="shared" si="23"/>
        <v>---</v>
      </c>
      <c r="I136" s="184" t="str">
        <f t="shared" si="24"/>
        <v>---</v>
      </c>
      <c r="J136" s="184" t="str">
        <f t="shared" si="25"/>
        <v>---</v>
      </c>
      <c r="K136" s="184" t="str">
        <f t="shared" si="26"/>
        <v>---</v>
      </c>
      <c r="Q136" s="42"/>
      <c r="R136" s="42"/>
      <c r="S136" s="42"/>
      <c r="T136" s="42"/>
      <c r="U136" s="42"/>
      <c r="V136" s="42"/>
      <c r="W136" s="42"/>
      <c r="X136" s="42"/>
      <c r="Y136" s="42"/>
      <c r="Z136" s="42"/>
      <c r="AB136" s="42"/>
      <c r="AC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G136" s="42"/>
      <c r="CI136" s="42"/>
      <c r="CK136" s="42"/>
      <c r="CM136" s="42"/>
    </row>
    <row r="137" spans="2:91" s="49" customFormat="1" ht="15.6" customHeight="1" thickBot="1" x14ac:dyDescent="0.2">
      <c r="B137" s="292"/>
      <c r="C137" s="296"/>
      <c r="D137" s="297"/>
      <c r="E137" s="181" t="s">
        <v>152</v>
      </c>
      <c r="F137" s="182"/>
      <c r="G137" s="185"/>
      <c r="H137" s="184" t="str">
        <f t="shared" si="23"/>
        <v>---</v>
      </c>
      <c r="I137" s="184" t="str">
        <f t="shared" si="24"/>
        <v>---</v>
      </c>
      <c r="J137" s="184" t="str">
        <f t="shared" si="25"/>
        <v>---</v>
      </c>
      <c r="K137" s="184" t="str">
        <f t="shared" si="26"/>
        <v>---</v>
      </c>
      <c r="Q137" s="42"/>
      <c r="R137" s="42"/>
      <c r="S137" s="42"/>
      <c r="T137" s="42"/>
      <c r="U137" s="42"/>
      <c r="V137" s="42"/>
      <c r="W137" s="42"/>
      <c r="X137" s="42"/>
      <c r="Y137" s="42"/>
      <c r="Z137" s="42"/>
      <c r="AB137" s="42"/>
      <c r="AC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G137" s="42"/>
      <c r="CI137" s="42"/>
      <c r="CK137" s="42"/>
      <c r="CM137" s="42"/>
    </row>
    <row r="138" spans="2:91" s="49" customFormat="1" ht="15.6" customHeight="1" thickBot="1" x14ac:dyDescent="0.2">
      <c r="B138" s="292"/>
      <c r="C138" s="296" t="s">
        <v>232</v>
      </c>
      <c r="D138" s="297"/>
      <c r="E138" s="181" t="s">
        <v>155</v>
      </c>
      <c r="F138" s="182"/>
      <c r="G138" s="185"/>
      <c r="H138" s="184" t="str">
        <f t="shared" si="23"/>
        <v>---</v>
      </c>
      <c r="I138" s="184" t="str">
        <f t="shared" si="24"/>
        <v>---</v>
      </c>
      <c r="J138" s="184" t="str">
        <f t="shared" si="25"/>
        <v>---</v>
      </c>
      <c r="K138" s="184" t="str">
        <f t="shared" si="26"/>
        <v>---</v>
      </c>
      <c r="Q138" s="42"/>
      <c r="R138" s="42"/>
      <c r="S138" s="42"/>
      <c r="T138" s="42"/>
      <c r="U138" s="42"/>
      <c r="V138" s="42"/>
      <c r="W138" s="42"/>
      <c r="X138" s="42"/>
      <c r="Y138" s="42"/>
      <c r="Z138" s="42"/>
      <c r="AB138" s="42"/>
      <c r="AC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G138" s="42"/>
      <c r="CI138" s="42"/>
      <c r="CK138" s="42"/>
      <c r="CM138" s="42"/>
    </row>
    <row r="139" spans="2:91" s="49" customFormat="1" ht="15.6" customHeight="1" thickBot="1" x14ac:dyDescent="0.2">
      <c r="B139" s="292"/>
      <c r="C139" s="296"/>
      <c r="D139" s="297"/>
      <c r="E139" s="181" t="s">
        <v>157</v>
      </c>
      <c r="F139" s="182"/>
      <c r="G139" s="185"/>
      <c r="H139" s="184" t="str">
        <f t="shared" si="23"/>
        <v>---</v>
      </c>
      <c r="I139" s="184" t="str">
        <f t="shared" si="24"/>
        <v>---</v>
      </c>
      <c r="J139" s="184" t="str">
        <f t="shared" si="25"/>
        <v>---</v>
      </c>
      <c r="K139" s="184" t="str">
        <f t="shared" si="26"/>
        <v>---</v>
      </c>
      <c r="Q139" s="42"/>
      <c r="R139" s="42"/>
      <c r="S139" s="42"/>
      <c r="T139" s="42"/>
      <c r="U139" s="42"/>
      <c r="V139" s="42"/>
      <c r="W139" s="42"/>
      <c r="X139" s="42"/>
      <c r="Y139" s="42"/>
      <c r="Z139" s="42"/>
      <c r="AB139" s="42"/>
      <c r="AC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G139" s="42"/>
      <c r="CI139" s="42"/>
      <c r="CK139" s="42"/>
      <c r="CM139" s="42"/>
    </row>
    <row r="140" spans="2:91" s="49" customFormat="1" ht="15.6" customHeight="1" thickBot="1" x14ac:dyDescent="0.2">
      <c r="B140" s="292"/>
      <c r="C140" s="296"/>
      <c r="D140" s="297"/>
      <c r="E140" s="181" t="s">
        <v>159</v>
      </c>
      <c r="F140" s="182"/>
      <c r="G140" s="185"/>
      <c r="H140" s="184" t="str">
        <f t="shared" si="23"/>
        <v>---</v>
      </c>
      <c r="I140" s="184" t="str">
        <f t="shared" si="24"/>
        <v>---</v>
      </c>
      <c r="J140" s="184" t="str">
        <f t="shared" si="25"/>
        <v>---</v>
      </c>
      <c r="K140" s="184" t="str">
        <f t="shared" si="26"/>
        <v>---</v>
      </c>
      <c r="Q140" s="42"/>
      <c r="R140" s="42"/>
      <c r="S140" s="42"/>
      <c r="T140" s="42"/>
      <c r="U140" s="42"/>
      <c r="V140" s="42"/>
      <c r="W140" s="42"/>
      <c r="X140" s="42"/>
      <c r="Y140" s="42"/>
      <c r="Z140" s="42"/>
      <c r="AB140" s="42"/>
      <c r="AC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G140" s="42"/>
      <c r="CI140" s="42"/>
      <c r="CK140" s="42"/>
      <c r="CM140" s="42"/>
    </row>
    <row r="141" spans="2:91" s="49" customFormat="1" ht="15.6" customHeight="1" thickBot="1" x14ac:dyDescent="0.2">
      <c r="B141" s="293"/>
      <c r="C141" s="296"/>
      <c r="D141" s="297"/>
      <c r="E141" s="181" t="s">
        <v>161</v>
      </c>
      <c r="F141" s="182"/>
      <c r="G141" s="186"/>
      <c r="H141" s="184" t="str">
        <f t="shared" si="23"/>
        <v>---</v>
      </c>
      <c r="I141" s="184" t="str">
        <f t="shared" si="24"/>
        <v>---</v>
      </c>
      <c r="J141" s="184" t="str">
        <f t="shared" si="25"/>
        <v>---</v>
      </c>
      <c r="K141" s="184" t="str">
        <f t="shared" si="26"/>
        <v>---</v>
      </c>
      <c r="Q141" s="42"/>
      <c r="R141" s="42"/>
      <c r="S141" s="42"/>
      <c r="T141" s="42"/>
      <c r="U141" s="42"/>
      <c r="V141" s="42"/>
      <c r="W141" s="42"/>
      <c r="X141" s="42"/>
      <c r="Y141" s="42"/>
      <c r="Z141" s="42"/>
      <c r="AB141" s="42"/>
      <c r="AC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G141" s="42"/>
      <c r="CI141" s="42"/>
      <c r="CK141" s="42"/>
      <c r="CM141" s="42"/>
    </row>
    <row r="142" spans="2:91" s="49" customFormat="1" ht="15" thickBot="1" x14ac:dyDescent="0.2">
      <c r="B142" s="266" t="s">
        <v>163</v>
      </c>
      <c r="C142" s="267"/>
      <c r="D142" s="267"/>
      <c r="E142" s="267"/>
      <c r="F142" s="267"/>
      <c r="G142" s="268"/>
      <c r="H142" s="187">
        <f>AX45</f>
        <v>0</v>
      </c>
      <c r="I142" s="187">
        <f>AX39</f>
        <v>0</v>
      </c>
      <c r="Q142" s="42"/>
      <c r="R142" s="42"/>
      <c r="S142" s="42"/>
      <c r="T142" s="42"/>
      <c r="U142" s="42"/>
      <c r="V142" s="42"/>
      <c r="W142" s="42"/>
      <c r="X142" s="42"/>
      <c r="Y142" s="42"/>
      <c r="Z142" s="42"/>
      <c r="AB142" s="42"/>
      <c r="AC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G142" s="42"/>
      <c r="CI142" s="42"/>
      <c r="CK142" s="42"/>
      <c r="CM142" s="42"/>
    </row>
    <row r="143" spans="2:91" s="49" customFormat="1" ht="15" thickBot="1" x14ac:dyDescent="0.2">
      <c r="B143" s="266" t="s">
        <v>165</v>
      </c>
      <c r="C143" s="267"/>
      <c r="D143" s="267"/>
      <c r="E143" s="267"/>
      <c r="F143" s="267"/>
      <c r="G143" s="268"/>
      <c r="H143" s="187">
        <f>AY45</f>
        <v>0</v>
      </c>
      <c r="I143" s="187">
        <f>AY39</f>
        <v>0</v>
      </c>
      <c r="Q143" s="42"/>
      <c r="R143" s="42"/>
      <c r="S143" s="42"/>
      <c r="T143" s="42"/>
      <c r="U143" s="42"/>
      <c r="V143" s="42"/>
      <c r="W143" s="42"/>
      <c r="X143" s="42"/>
      <c r="Y143" s="42"/>
      <c r="Z143" s="42"/>
      <c r="AB143" s="42"/>
      <c r="AC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G143" s="42"/>
      <c r="CI143" s="42"/>
      <c r="CK143" s="42"/>
      <c r="CM143" s="42"/>
    </row>
    <row r="144" spans="2:91" s="49" customFormat="1" ht="15" thickBot="1" x14ac:dyDescent="0.2">
      <c r="B144" s="266" t="s">
        <v>167</v>
      </c>
      <c r="C144" s="267"/>
      <c r="D144" s="267"/>
      <c r="E144" s="267"/>
      <c r="F144" s="267"/>
      <c r="G144" s="268"/>
      <c r="H144" s="187">
        <f>AZ45</f>
        <v>0</v>
      </c>
      <c r="I144" s="187">
        <f>AZ39</f>
        <v>0</v>
      </c>
      <c r="Q144" s="42"/>
      <c r="R144" s="42"/>
      <c r="S144" s="42"/>
      <c r="T144" s="42"/>
      <c r="U144" s="42"/>
      <c r="V144" s="42"/>
      <c r="W144" s="42"/>
      <c r="X144" s="42"/>
      <c r="Y144" s="42"/>
      <c r="Z144" s="42"/>
      <c r="AB144" s="42"/>
      <c r="AC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G144" s="42"/>
      <c r="CI144" s="42"/>
      <c r="CK144" s="42"/>
      <c r="CM144" s="42"/>
    </row>
    <row r="145" spans="2:91" s="49" customFormat="1" ht="15" thickBot="1" x14ac:dyDescent="0.25">
      <c r="B145" s="188"/>
      <c r="C145" s="189"/>
      <c r="D145" s="190" t="s">
        <v>233</v>
      </c>
      <c r="E145" s="191"/>
      <c r="F145" s="192"/>
      <c r="G145" s="193"/>
      <c r="H145" s="194" t="str">
        <f>BA46</f>
        <v/>
      </c>
      <c r="I145" s="194" t="str">
        <f>BA40</f>
        <v/>
      </c>
      <c r="Q145" s="42"/>
      <c r="R145" s="42"/>
      <c r="S145" s="42"/>
      <c r="T145" s="42"/>
      <c r="U145" s="42"/>
      <c r="V145" s="42"/>
      <c r="W145" s="42"/>
      <c r="X145" s="42"/>
      <c r="Y145" s="42"/>
      <c r="Z145" s="42"/>
      <c r="AB145" s="42"/>
      <c r="AC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G145" s="42"/>
      <c r="CI145" s="42"/>
      <c r="CK145" s="42"/>
      <c r="CM145" s="42"/>
    </row>
    <row r="146" spans="2:91" s="49" customFormat="1" x14ac:dyDescent="0.15">
      <c r="B146" s="42"/>
      <c r="C146" s="42"/>
      <c r="D146" s="42"/>
      <c r="E146" s="42"/>
      <c r="F146" s="42"/>
      <c r="G146" s="42"/>
      <c r="Q146" s="42"/>
      <c r="R146" s="42"/>
      <c r="S146" s="42"/>
      <c r="T146" s="42"/>
      <c r="U146" s="42"/>
      <c r="V146" s="42"/>
      <c r="W146" s="42"/>
      <c r="X146" s="42"/>
      <c r="Y146" s="42"/>
      <c r="Z146" s="42"/>
      <c r="AB146" s="42"/>
      <c r="AC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G146" s="42"/>
      <c r="CI146" s="42"/>
      <c r="CK146" s="42"/>
      <c r="CM146" s="42"/>
    </row>
    <row r="147" spans="2:91" s="49" customFormat="1" ht="13.2" customHeight="1" x14ac:dyDescent="0.15">
      <c r="B147" s="282" t="s">
        <v>234</v>
      </c>
      <c r="C147" s="283"/>
      <c r="D147" s="283"/>
      <c r="E147" s="283"/>
      <c r="F147" s="283"/>
      <c r="G147" s="283"/>
      <c r="H147" s="283"/>
      <c r="I147" s="283"/>
      <c r="J147" s="283"/>
      <c r="K147" s="284"/>
      <c r="Q147" s="42"/>
      <c r="R147" s="42"/>
      <c r="S147" s="42"/>
      <c r="T147" s="42"/>
      <c r="U147" s="42"/>
      <c r="V147" s="42"/>
      <c r="W147" s="42"/>
      <c r="X147" s="42"/>
      <c r="Y147" s="42"/>
      <c r="Z147" s="42"/>
      <c r="AB147" s="42"/>
      <c r="AC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G147" s="42"/>
      <c r="CI147" s="42"/>
      <c r="CK147" s="42"/>
      <c r="CM147" s="42"/>
    </row>
    <row r="148" spans="2:91" s="49" customFormat="1" x14ac:dyDescent="0.15">
      <c r="B148" s="285"/>
      <c r="C148" s="286"/>
      <c r="D148" s="286"/>
      <c r="E148" s="286"/>
      <c r="F148" s="286"/>
      <c r="G148" s="286"/>
      <c r="H148" s="286"/>
      <c r="I148" s="286"/>
      <c r="J148" s="286"/>
      <c r="K148" s="287"/>
      <c r="Q148" s="42"/>
      <c r="R148" s="42"/>
      <c r="S148" s="42"/>
      <c r="T148" s="42"/>
      <c r="U148" s="42"/>
      <c r="V148" s="42"/>
      <c r="W148" s="42"/>
      <c r="X148" s="42"/>
      <c r="Y148" s="42"/>
      <c r="Z148" s="42"/>
      <c r="AB148" s="42"/>
      <c r="AC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G148" s="42"/>
      <c r="CI148" s="42"/>
      <c r="CK148" s="42"/>
      <c r="CM148" s="42"/>
    </row>
    <row r="149" spans="2:91" s="49" customFormat="1" x14ac:dyDescent="0.15">
      <c r="B149" s="285"/>
      <c r="C149" s="286"/>
      <c r="D149" s="286"/>
      <c r="E149" s="286"/>
      <c r="F149" s="286"/>
      <c r="G149" s="286"/>
      <c r="H149" s="286"/>
      <c r="I149" s="286"/>
      <c r="J149" s="286"/>
      <c r="K149" s="287"/>
      <c r="Q149" s="42"/>
      <c r="R149" s="42"/>
      <c r="S149" s="42"/>
      <c r="T149" s="42"/>
      <c r="U149" s="42"/>
      <c r="V149" s="42"/>
      <c r="W149" s="42"/>
      <c r="X149" s="42"/>
      <c r="Y149" s="42"/>
      <c r="Z149" s="42"/>
      <c r="AB149" s="42"/>
      <c r="AC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G149" s="42"/>
      <c r="CI149" s="42"/>
      <c r="CK149" s="42"/>
      <c r="CM149" s="42"/>
    </row>
    <row r="150" spans="2:91" s="49" customFormat="1" x14ac:dyDescent="0.15">
      <c r="B150" s="285"/>
      <c r="C150" s="286"/>
      <c r="D150" s="286"/>
      <c r="E150" s="286"/>
      <c r="F150" s="286"/>
      <c r="G150" s="286"/>
      <c r="H150" s="286"/>
      <c r="I150" s="286"/>
      <c r="J150" s="286"/>
      <c r="K150" s="287"/>
      <c r="Q150" s="42"/>
      <c r="R150" s="42"/>
      <c r="S150" s="42"/>
      <c r="T150" s="42"/>
      <c r="U150" s="42"/>
      <c r="V150" s="42"/>
      <c r="W150" s="42"/>
      <c r="X150" s="42"/>
      <c r="Y150" s="42"/>
      <c r="Z150" s="42"/>
      <c r="AB150" s="42"/>
      <c r="AC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G150" s="42"/>
      <c r="CI150" s="42"/>
      <c r="CK150" s="42"/>
      <c r="CM150" s="42"/>
    </row>
    <row r="151" spans="2:91" s="49" customFormat="1" x14ac:dyDescent="0.15">
      <c r="B151" s="285"/>
      <c r="C151" s="286"/>
      <c r="D151" s="286"/>
      <c r="E151" s="286"/>
      <c r="F151" s="286"/>
      <c r="G151" s="286"/>
      <c r="H151" s="286"/>
      <c r="I151" s="286"/>
      <c r="J151" s="286"/>
      <c r="K151" s="287"/>
      <c r="Q151" s="42"/>
      <c r="R151" s="42"/>
      <c r="S151" s="42"/>
      <c r="T151" s="42"/>
      <c r="U151" s="42"/>
      <c r="V151" s="42"/>
      <c r="W151" s="42"/>
      <c r="X151" s="42"/>
      <c r="Y151" s="42"/>
      <c r="Z151" s="42"/>
      <c r="AB151" s="42"/>
      <c r="AC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G151" s="42"/>
      <c r="CI151" s="42"/>
      <c r="CK151" s="42"/>
      <c r="CM151" s="42"/>
    </row>
    <row r="152" spans="2:91" s="49" customFormat="1" x14ac:dyDescent="0.15">
      <c r="B152" s="285"/>
      <c r="C152" s="286"/>
      <c r="D152" s="286"/>
      <c r="E152" s="286"/>
      <c r="F152" s="286"/>
      <c r="G152" s="286"/>
      <c r="H152" s="286"/>
      <c r="I152" s="286"/>
      <c r="J152" s="286"/>
      <c r="K152" s="287"/>
      <c r="Q152" s="42"/>
      <c r="R152" s="42"/>
      <c r="S152" s="42"/>
      <c r="T152" s="42"/>
      <c r="U152" s="42"/>
      <c r="V152" s="42"/>
      <c r="W152" s="42"/>
      <c r="X152" s="42"/>
      <c r="Y152" s="42"/>
      <c r="Z152" s="42"/>
      <c r="AB152" s="42"/>
      <c r="AC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G152" s="42"/>
      <c r="CI152" s="42"/>
      <c r="CK152" s="42"/>
      <c r="CM152" s="42"/>
    </row>
    <row r="153" spans="2:91" s="49" customFormat="1" x14ac:dyDescent="0.15">
      <c r="B153" s="285"/>
      <c r="C153" s="286"/>
      <c r="D153" s="286"/>
      <c r="E153" s="286"/>
      <c r="F153" s="286"/>
      <c r="G153" s="286"/>
      <c r="H153" s="286"/>
      <c r="I153" s="286"/>
      <c r="J153" s="286"/>
      <c r="K153" s="287"/>
      <c r="Q153" s="42"/>
      <c r="R153" s="42"/>
      <c r="S153" s="42"/>
      <c r="T153" s="42"/>
      <c r="U153" s="42"/>
      <c r="V153" s="42"/>
      <c r="W153" s="42"/>
      <c r="X153" s="42"/>
      <c r="Y153" s="42"/>
      <c r="Z153" s="42"/>
      <c r="AB153" s="42"/>
      <c r="AC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G153" s="42"/>
      <c r="CI153" s="42"/>
      <c r="CK153" s="42"/>
      <c r="CM153" s="42"/>
    </row>
    <row r="154" spans="2:91" s="49" customFormat="1" x14ac:dyDescent="0.15">
      <c r="B154" s="285"/>
      <c r="C154" s="286"/>
      <c r="D154" s="286"/>
      <c r="E154" s="286"/>
      <c r="F154" s="286"/>
      <c r="G154" s="286"/>
      <c r="H154" s="286"/>
      <c r="I154" s="286"/>
      <c r="J154" s="286"/>
      <c r="K154" s="287"/>
      <c r="Q154" s="42"/>
      <c r="R154" s="42"/>
      <c r="S154" s="42"/>
      <c r="T154" s="42"/>
      <c r="U154" s="42"/>
      <c r="V154" s="42"/>
      <c r="W154" s="42"/>
      <c r="X154" s="42"/>
      <c r="Y154" s="42"/>
      <c r="Z154" s="42"/>
      <c r="AB154" s="42"/>
      <c r="AC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G154" s="42"/>
      <c r="CI154" s="42"/>
      <c r="CK154" s="42"/>
      <c r="CM154" s="42"/>
    </row>
    <row r="155" spans="2:91" s="49" customFormat="1" x14ac:dyDescent="0.15">
      <c r="B155" s="285"/>
      <c r="C155" s="286"/>
      <c r="D155" s="286"/>
      <c r="E155" s="286"/>
      <c r="F155" s="286"/>
      <c r="G155" s="286"/>
      <c r="H155" s="286"/>
      <c r="I155" s="286"/>
      <c r="J155" s="286"/>
      <c r="K155" s="287"/>
      <c r="Q155" s="42"/>
      <c r="R155" s="42"/>
      <c r="S155" s="42"/>
      <c r="T155" s="42"/>
      <c r="U155" s="42"/>
      <c r="V155" s="42"/>
      <c r="W155" s="42"/>
      <c r="X155" s="42"/>
      <c r="Y155" s="42"/>
      <c r="Z155" s="42"/>
      <c r="AB155" s="42"/>
      <c r="AC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G155" s="42"/>
      <c r="CI155" s="42"/>
      <c r="CK155" s="42"/>
      <c r="CM155" s="42"/>
    </row>
    <row r="156" spans="2:91" s="49" customFormat="1" x14ac:dyDescent="0.15">
      <c r="B156" s="285"/>
      <c r="C156" s="286"/>
      <c r="D156" s="286"/>
      <c r="E156" s="286"/>
      <c r="F156" s="286"/>
      <c r="G156" s="286"/>
      <c r="H156" s="286"/>
      <c r="I156" s="286"/>
      <c r="J156" s="286"/>
      <c r="K156" s="287"/>
      <c r="Q156" s="42"/>
      <c r="R156" s="42"/>
      <c r="S156" s="42"/>
      <c r="T156" s="42"/>
      <c r="U156" s="42"/>
      <c r="V156" s="42"/>
      <c r="W156" s="42"/>
      <c r="X156" s="42"/>
      <c r="Y156" s="42"/>
      <c r="Z156" s="42"/>
      <c r="AB156" s="42"/>
      <c r="AC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G156" s="42"/>
      <c r="CI156" s="42"/>
      <c r="CK156" s="42"/>
      <c r="CM156" s="42"/>
    </row>
    <row r="157" spans="2:91" s="49" customFormat="1" x14ac:dyDescent="0.15">
      <c r="B157" s="285"/>
      <c r="C157" s="286"/>
      <c r="D157" s="286"/>
      <c r="E157" s="286"/>
      <c r="F157" s="286"/>
      <c r="G157" s="286"/>
      <c r="H157" s="286"/>
      <c r="I157" s="286"/>
      <c r="J157" s="286"/>
      <c r="K157" s="287"/>
      <c r="Q157" s="42"/>
      <c r="R157" s="42"/>
      <c r="S157" s="42"/>
      <c r="T157" s="42"/>
      <c r="U157" s="42"/>
      <c r="V157" s="42"/>
      <c r="W157" s="42"/>
      <c r="X157" s="42"/>
      <c r="Y157" s="42"/>
      <c r="Z157" s="42"/>
      <c r="AB157" s="42"/>
      <c r="AC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G157" s="42"/>
      <c r="CI157" s="42"/>
      <c r="CK157" s="42"/>
      <c r="CM157" s="42"/>
    </row>
    <row r="158" spans="2:91" s="49" customFormat="1" x14ac:dyDescent="0.15">
      <c r="B158" s="285"/>
      <c r="C158" s="286"/>
      <c r="D158" s="286"/>
      <c r="E158" s="286"/>
      <c r="F158" s="286"/>
      <c r="G158" s="286"/>
      <c r="H158" s="286"/>
      <c r="I158" s="286"/>
      <c r="J158" s="286"/>
      <c r="K158" s="287"/>
      <c r="Q158" s="42"/>
      <c r="R158" s="42"/>
      <c r="S158" s="42"/>
      <c r="T158" s="42"/>
      <c r="U158" s="42"/>
      <c r="V158" s="42"/>
      <c r="W158" s="42"/>
      <c r="X158" s="42"/>
      <c r="Y158" s="42"/>
      <c r="Z158" s="42"/>
      <c r="AB158" s="42"/>
      <c r="AC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G158" s="42"/>
      <c r="CI158" s="42"/>
      <c r="CK158" s="42"/>
      <c r="CM158" s="42"/>
    </row>
    <row r="159" spans="2:91" s="49" customFormat="1" x14ac:dyDescent="0.15">
      <c r="B159" s="285"/>
      <c r="C159" s="286"/>
      <c r="D159" s="286"/>
      <c r="E159" s="286"/>
      <c r="F159" s="286"/>
      <c r="G159" s="286"/>
      <c r="H159" s="286"/>
      <c r="I159" s="286"/>
      <c r="J159" s="286"/>
      <c r="K159" s="287"/>
      <c r="Q159" s="42"/>
      <c r="R159" s="42"/>
      <c r="S159" s="42"/>
      <c r="T159" s="42"/>
      <c r="U159" s="42"/>
      <c r="V159" s="42"/>
      <c r="W159" s="42"/>
      <c r="X159" s="42"/>
      <c r="Y159" s="42"/>
      <c r="Z159" s="42"/>
      <c r="AB159" s="42"/>
      <c r="AC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G159" s="42"/>
      <c r="CI159" s="42"/>
      <c r="CK159" s="42"/>
      <c r="CM159" s="42"/>
    </row>
    <row r="160" spans="2:91" s="49" customFormat="1" x14ac:dyDescent="0.15">
      <c r="B160" s="285"/>
      <c r="C160" s="286"/>
      <c r="D160" s="286"/>
      <c r="E160" s="286"/>
      <c r="F160" s="286"/>
      <c r="G160" s="286"/>
      <c r="H160" s="286"/>
      <c r="I160" s="286"/>
      <c r="J160" s="286"/>
      <c r="K160" s="287"/>
      <c r="Q160" s="42"/>
      <c r="R160" s="42"/>
      <c r="S160" s="42"/>
      <c r="T160" s="42"/>
      <c r="U160" s="42"/>
      <c r="V160" s="42"/>
      <c r="W160" s="42"/>
      <c r="X160" s="42"/>
      <c r="Y160" s="42"/>
      <c r="Z160" s="42"/>
      <c r="AB160" s="42"/>
      <c r="AC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G160" s="42"/>
      <c r="CI160" s="42"/>
      <c r="CK160" s="42"/>
      <c r="CM160" s="42"/>
    </row>
    <row r="161" spans="2:91" s="49" customFormat="1" x14ac:dyDescent="0.15">
      <c r="B161" s="288"/>
      <c r="C161" s="289"/>
      <c r="D161" s="289"/>
      <c r="E161" s="289"/>
      <c r="F161" s="289"/>
      <c r="G161" s="289"/>
      <c r="H161" s="289"/>
      <c r="I161" s="289"/>
      <c r="J161" s="289"/>
      <c r="K161" s="290"/>
      <c r="Q161" s="42"/>
      <c r="R161" s="42"/>
      <c r="S161" s="42"/>
      <c r="T161" s="42"/>
      <c r="U161" s="42"/>
      <c r="V161" s="42"/>
      <c r="W161" s="42"/>
      <c r="X161" s="42"/>
      <c r="Y161" s="42"/>
      <c r="Z161" s="42"/>
      <c r="AB161" s="42"/>
      <c r="AC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G161" s="42"/>
      <c r="CI161" s="42"/>
      <c r="CK161" s="42"/>
      <c r="CM161" s="42"/>
    </row>
    <row r="162" spans="2:91" s="49" customFormat="1" x14ac:dyDescent="0.15">
      <c r="B162" s="42"/>
      <c r="C162" s="42"/>
      <c r="D162" s="42"/>
      <c r="E162" s="42"/>
      <c r="F162" s="42"/>
      <c r="G162" s="42"/>
      <c r="Q162" s="42"/>
      <c r="R162" s="42"/>
      <c r="S162" s="42"/>
      <c r="T162" s="42"/>
      <c r="U162" s="42"/>
      <c r="V162" s="42"/>
      <c r="W162" s="42"/>
      <c r="X162" s="42"/>
      <c r="Y162" s="42"/>
      <c r="Z162" s="42"/>
      <c r="AB162" s="42"/>
      <c r="AC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G162" s="42"/>
      <c r="CI162" s="42"/>
      <c r="CK162" s="42"/>
      <c r="CM162" s="42"/>
    </row>
    <row r="163" spans="2:91" s="49" customFormat="1" x14ac:dyDescent="0.15">
      <c r="B163" s="42"/>
      <c r="C163" s="42"/>
      <c r="D163" s="42"/>
      <c r="E163" s="42"/>
      <c r="F163" s="42"/>
      <c r="G163" s="42"/>
      <c r="Q163" s="42"/>
      <c r="R163" s="42"/>
      <c r="S163" s="42"/>
      <c r="T163" s="42"/>
      <c r="U163" s="42"/>
      <c r="V163" s="42"/>
      <c r="W163" s="42"/>
      <c r="X163" s="42"/>
      <c r="Y163" s="42"/>
      <c r="Z163" s="42"/>
      <c r="AB163" s="42"/>
      <c r="AC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G163" s="42"/>
      <c r="CI163" s="42"/>
      <c r="CK163" s="42"/>
      <c r="CM163" s="42"/>
    </row>
    <row r="164" spans="2:91" s="49" customFormat="1" x14ac:dyDescent="0.15">
      <c r="B164" s="42"/>
      <c r="C164" s="42"/>
      <c r="D164" s="42"/>
      <c r="E164" s="42"/>
      <c r="F164" s="42"/>
      <c r="G164" s="42"/>
      <c r="Q164" s="42"/>
      <c r="R164" s="42"/>
      <c r="S164" s="42"/>
      <c r="T164" s="42"/>
      <c r="U164" s="42"/>
      <c r="V164" s="42"/>
      <c r="W164" s="42"/>
      <c r="X164" s="42"/>
      <c r="Y164" s="42"/>
      <c r="Z164" s="42"/>
      <c r="AB164" s="42"/>
      <c r="AC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G164" s="42"/>
      <c r="CI164" s="42"/>
      <c r="CK164" s="42"/>
      <c r="CM164" s="42"/>
    </row>
    <row r="165" spans="2:91" s="49" customFormat="1" x14ac:dyDescent="0.15">
      <c r="B165" s="42"/>
      <c r="C165" s="42"/>
      <c r="D165" s="42"/>
      <c r="E165" s="42"/>
      <c r="F165" s="42"/>
      <c r="G165" s="42"/>
      <c r="Q165" s="42"/>
      <c r="R165" s="42"/>
      <c r="S165" s="42"/>
      <c r="T165" s="42"/>
      <c r="U165" s="42"/>
      <c r="V165" s="42"/>
      <c r="W165" s="42"/>
      <c r="X165" s="42"/>
      <c r="Y165" s="42"/>
      <c r="Z165" s="42"/>
      <c r="AB165" s="42"/>
      <c r="AC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G165" s="42"/>
      <c r="CI165" s="42"/>
      <c r="CK165" s="42"/>
      <c r="CM165" s="42"/>
    </row>
    <row r="166" spans="2:91" s="49" customFormat="1" x14ac:dyDescent="0.15">
      <c r="B166" s="42"/>
      <c r="C166" s="42"/>
      <c r="D166" s="42"/>
      <c r="E166" s="42"/>
      <c r="F166" s="42"/>
      <c r="G166" s="42"/>
      <c r="Q166" s="42"/>
      <c r="R166" s="42"/>
      <c r="S166" s="42"/>
      <c r="T166" s="42"/>
      <c r="U166" s="42"/>
      <c r="V166" s="42"/>
      <c r="W166" s="42"/>
      <c r="X166" s="42"/>
      <c r="Y166" s="42"/>
      <c r="Z166" s="42"/>
      <c r="AB166" s="42"/>
      <c r="AC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G166" s="42"/>
      <c r="CI166" s="42"/>
      <c r="CK166" s="42"/>
      <c r="CM166" s="42"/>
    </row>
    <row r="167" spans="2:91" s="49" customFormat="1" x14ac:dyDescent="0.15">
      <c r="B167" s="42"/>
      <c r="C167" s="42"/>
      <c r="D167" s="42"/>
      <c r="E167" s="42"/>
      <c r="F167" s="42"/>
      <c r="G167" s="42"/>
      <c r="Q167" s="42"/>
      <c r="R167" s="42"/>
      <c r="S167" s="42"/>
      <c r="T167" s="42"/>
      <c r="U167" s="42"/>
      <c r="V167" s="42"/>
      <c r="W167" s="42"/>
      <c r="X167" s="42"/>
      <c r="Y167" s="42"/>
      <c r="Z167" s="42"/>
      <c r="AB167" s="42"/>
      <c r="AC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G167" s="42"/>
      <c r="CI167" s="42"/>
      <c r="CK167" s="42"/>
      <c r="CM167" s="42"/>
    </row>
    <row r="168" spans="2:91" s="49" customFormat="1" x14ac:dyDescent="0.15">
      <c r="B168" s="42"/>
      <c r="C168" s="42"/>
      <c r="D168" s="42"/>
      <c r="E168" s="42"/>
      <c r="F168" s="42"/>
      <c r="G168" s="42"/>
      <c r="Q168" s="42"/>
      <c r="R168" s="42"/>
      <c r="S168" s="42"/>
      <c r="T168" s="42"/>
      <c r="U168" s="42"/>
      <c r="V168" s="42"/>
      <c r="W168" s="42"/>
      <c r="X168" s="42"/>
      <c r="Y168" s="42"/>
      <c r="Z168" s="42"/>
      <c r="AB168" s="42"/>
      <c r="AC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G168" s="42"/>
      <c r="CI168" s="42"/>
      <c r="CK168" s="42"/>
      <c r="CM168" s="42"/>
    </row>
    <row r="169" spans="2:91" s="49" customFormat="1" x14ac:dyDescent="0.15">
      <c r="B169" s="42"/>
      <c r="C169" s="42"/>
      <c r="D169" s="42"/>
      <c r="E169" s="42"/>
      <c r="F169" s="42"/>
      <c r="G169" s="42"/>
      <c r="Q169" s="42"/>
      <c r="R169" s="42"/>
      <c r="S169" s="42"/>
      <c r="T169" s="42"/>
      <c r="U169" s="42"/>
      <c r="V169" s="42"/>
      <c r="W169" s="42"/>
      <c r="X169" s="42"/>
      <c r="Y169" s="42"/>
      <c r="Z169" s="42"/>
      <c r="AB169" s="42"/>
      <c r="AC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G169" s="42"/>
      <c r="CI169" s="42"/>
      <c r="CK169" s="42"/>
      <c r="CM169" s="42"/>
    </row>
    <row r="170" spans="2:91" s="49" customFormat="1" x14ac:dyDescent="0.15">
      <c r="B170" s="42"/>
      <c r="C170" s="42"/>
      <c r="D170" s="42"/>
      <c r="E170" s="42"/>
      <c r="F170" s="42"/>
      <c r="G170" s="42"/>
      <c r="Q170" s="42"/>
      <c r="R170" s="42"/>
      <c r="S170" s="42"/>
      <c r="T170" s="42"/>
      <c r="U170" s="42"/>
      <c r="V170" s="42"/>
      <c r="W170" s="42"/>
      <c r="X170" s="42"/>
      <c r="Y170" s="42"/>
      <c r="Z170" s="42"/>
      <c r="AB170" s="42"/>
      <c r="AC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G170" s="42"/>
      <c r="CI170" s="42"/>
      <c r="CK170" s="42"/>
      <c r="CM170" s="42"/>
    </row>
    <row r="171" spans="2:91" s="49" customFormat="1" x14ac:dyDescent="0.15">
      <c r="B171" s="42"/>
      <c r="C171" s="42"/>
      <c r="D171" s="42"/>
      <c r="E171" s="42"/>
      <c r="F171" s="42"/>
      <c r="G171" s="42"/>
      <c r="Q171" s="42"/>
      <c r="R171" s="42"/>
      <c r="S171" s="42"/>
      <c r="T171" s="42"/>
      <c r="U171" s="42"/>
      <c r="V171" s="42"/>
      <c r="W171" s="42"/>
      <c r="X171" s="42"/>
      <c r="Y171" s="42"/>
      <c r="Z171" s="42"/>
      <c r="AB171" s="42"/>
      <c r="AC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G171" s="42"/>
      <c r="CI171" s="42"/>
      <c r="CK171" s="42"/>
      <c r="CM171" s="42"/>
    </row>
    <row r="172" spans="2:91" s="49" customFormat="1" x14ac:dyDescent="0.15">
      <c r="B172" s="42"/>
      <c r="C172" s="42"/>
      <c r="D172" s="42"/>
      <c r="E172" s="42"/>
      <c r="F172" s="42"/>
      <c r="G172" s="42"/>
      <c r="Q172" s="42"/>
      <c r="R172" s="42"/>
      <c r="S172" s="42"/>
      <c r="T172" s="42"/>
      <c r="U172" s="42"/>
      <c r="V172" s="42"/>
      <c r="W172" s="42"/>
      <c r="X172" s="42"/>
      <c r="Y172" s="42"/>
      <c r="Z172" s="42"/>
      <c r="AB172" s="42"/>
      <c r="AC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G172" s="42"/>
      <c r="CI172" s="42"/>
      <c r="CK172" s="42"/>
      <c r="CM172" s="42"/>
    </row>
    <row r="173" spans="2:91" s="49" customFormat="1" x14ac:dyDescent="0.15">
      <c r="B173" s="42"/>
      <c r="C173" s="42"/>
      <c r="D173" s="42"/>
      <c r="E173" s="42"/>
      <c r="F173" s="42"/>
      <c r="G173" s="42"/>
      <c r="Q173" s="42"/>
      <c r="R173" s="42"/>
      <c r="S173" s="42"/>
      <c r="T173" s="42"/>
      <c r="U173" s="42"/>
      <c r="V173" s="42"/>
      <c r="W173" s="42"/>
      <c r="X173" s="42"/>
      <c r="Y173" s="42"/>
      <c r="Z173" s="42"/>
      <c r="AB173" s="42"/>
      <c r="AC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G173" s="42"/>
      <c r="CI173" s="42"/>
      <c r="CK173" s="42"/>
      <c r="CM173" s="42"/>
    </row>
    <row r="174" spans="2:91" s="49" customFormat="1" x14ac:dyDescent="0.15">
      <c r="B174" s="42"/>
      <c r="C174" s="42"/>
      <c r="D174" s="42"/>
      <c r="E174" s="42"/>
      <c r="F174" s="42"/>
      <c r="G174" s="42"/>
      <c r="Q174" s="42"/>
      <c r="R174" s="42"/>
      <c r="S174" s="42"/>
      <c r="T174" s="42"/>
      <c r="U174" s="42"/>
      <c r="V174" s="42"/>
      <c r="W174" s="42"/>
      <c r="X174" s="42"/>
      <c r="Y174" s="42"/>
      <c r="Z174" s="42"/>
      <c r="AB174" s="42"/>
      <c r="AC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G174" s="42"/>
      <c r="CI174" s="42"/>
      <c r="CK174" s="42"/>
      <c r="CM174" s="42"/>
    </row>
    <row r="175" spans="2:91" s="49" customFormat="1" x14ac:dyDescent="0.15">
      <c r="B175" s="42"/>
      <c r="C175" s="42"/>
      <c r="D175" s="42"/>
      <c r="E175" s="42"/>
      <c r="F175" s="42"/>
      <c r="G175" s="42"/>
      <c r="Q175" s="42"/>
      <c r="R175" s="42"/>
      <c r="S175" s="42"/>
      <c r="T175" s="42"/>
      <c r="U175" s="42"/>
      <c r="V175" s="42"/>
      <c r="W175" s="42"/>
      <c r="X175" s="42"/>
      <c r="Y175" s="42"/>
      <c r="Z175" s="42"/>
      <c r="AB175" s="42"/>
      <c r="AC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G175" s="42"/>
      <c r="CI175" s="42"/>
      <c r="CK175" s="42"/>
      <c r="CM175" s="42"/>
    </row>
    <row r="176" spans="2:91" s="49" customFormat="1" x14ac:dyDescent="0.15">
      <c r="B176" s="42"/>
      <c r="C176" s="42"/>
      <c r="D176" s="42"/>
      <c r="E176" s="42"/>
      <c r="F176" s="42"/>
      <c r="G176" s="42"/>
      <c r="Q176" s="42"/>
      <c r="R176" s="42"/>
      <c r="S176" s="42"/>
      <c r="T176" s="42"/>
      <c r="U176" s="42"/>
      <c r="V176" s="42"/>
      <c r="W176" s="42"/>
      <c r="X176" s="42"/>
      <c r="Y176" s="42"/>
      <c r="Z176" s="42"/>
      <c r="AB176" s="42"/>
      <c r="AC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G176" s="42"/>
      <c r="CI176" s="42"/>
      <c r="CK176" s="42"/>
      <c r="CM176" s="42"/>
    </row>
    <row r="177" spans="17:91" s="49" customFormat="1" x14ac:dyDescent="0.15">
      <c r="Q177" s="42"/>
      <c r="R177" s="42"/>
      <c r="S177" s="42"/>
      <c r="T177" s="42"/>
      <c r="U177" s="42"/>
      <c r="V177" s="42"/>
      <c r="W177" s="42"/>
      <c r="X177" s="42"/>
      <c r="Y177" s="42"/>
      <c r="Z177" s="42"/>
      <c r="AB177" s="42"/>
      <c r="AC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G177" s="42"/>
      <c r="CI177" s="42"/>
      <c r="CK177" s="42"/>
      <c r="CM177" s="42"/>
    </row>
    <row r="178" spans="17:91" s="49" customFormat="1" x14ac:dyDescent="0.15">
      <c r="Q178" s="42"/>
      <c r="R178" s="42"/>
      <c r="S178" s="42"/>
      <c r="T178" s="42"/>
      <c r="U178" s="42"/>
      <c r="V178" s="42"/>
      <c r="W178" s="42"/>
      <c r="X178" s="42"/>
      <c r="Y178" s="42"/>
      <c r="Z178" s="42"/>
      <c r="AB178" s="42"/>
      <c r="AC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G178" s="42"/>
      <c r="CI178" s="42"/>
      <c r="CK178" s="42"/>
      <c r="CM178" s="42"/>
    </row>
    <row r="179" spans="17:91" s="49" customFormat="1" x14ac:dyDescent="0.15">
      <c r="Q179" s="42"/>
      <c r="R179" s="42"/>
      <c r="S179" s="42"/>
      <c r="T179" s="42"/>
      <c r="U179" s="42"/>
      <c r="V179" s="42"/>
      <c r="W179" s="42"/>
      <c r="X179" s="42"/>
      <c r="Y179" s="42"/>
      <c r="Z179" s="42"/>
      <c r="AB179" s="42"/>
      <c r="AC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G179" s="42"/>
      <c r="CI179" s="42"/>
      <c r="CK179" s="42"/>
      <c r="CM179" s="42"/>
    </row>
  </sheetData>
  <protectedRanges>
    <protectedRange sqref="AR116:AT143 BV3:CE30 BL40:BV61 BR81:BR110 Y3:AH30" name="Expected"/>
    <protectedRange sqref="H3:K30" name="Year4Range"/>
    <protectedRange sqref="L3:R30 X3:X30" name="Year5Range"/>
  </protectedRanges>
  <mergeCells count="44">
    <mergeCell ref="B147:K161"/>
    <mergeCell ref="B135:B141"/>
    <mergeCell ref="C135:D137"/>
    <mergeCell ref="C138:D141"/>
    <mergeCell ref="B142:G142"/>
    <mergeCell ref="B143:G143"/>
    <mergeCell ref="B144:G144"/>
    <mergeCell ref="B120:B134"/>
    <mergeCell ref="C120:D122"/>
    <mergeCell ref="C123:D125"/>
    <mergeCell ref="C126:D128"/>
    <mergeCell ref="C129:D131"/>
    <mergeCell ref="C132:D13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phoneticPr fontId="7"/>
  <conditionalFormatting sqref="D46:D48 F46:F48 H46:H48 J46:J48">
    <cfRule type="containsErrors" dxfId="119" priority="20">
      <formula>ISERROR(D46)</formula>
    </cfRule>
  </conditionalFormatting>
  <conditionalFormatting sqref="H114:H145">
    <cfRule type="containsText" dxfId="118" priority="5" operator="containsText" text="80">
      <formula>NOT(ISERROR(SEARCH("80",H114)))</formula>
    </cfRule>
    <cfRule type="containsText" dxfId="117" priority="6" operator="containsText" text="60-79">
      <formula>NOT(ISERROR(SEARCH("60-79",H114)))</formula>
    </cfRule>
    <cfRule type="containsText" dxfId="116" priority="7" operator="containsText" text="&lt;60">
      <formula>NOT(ISERROR(SEARCH("&lt;60",H114)))</formula>
    </cfRule>
  </conditionalFormatting>
  <conditionalFormatting sqref="H114:I141">
    <cfRule type="containsText" dxfId="115" priority="4" operator="containsText" text="error">
      <formula>NOT(ISERROR(SEARCH("error",H114)))</formula>
    </cfRule>
  </conditionalFormatting>
  <conditionalFormatting sqref="H3:K24 AK3:AT30 AV3:AV30 BJ3:BT30 BV3:CE30 L4:L24 H25:L30">
    <cfRule type="containsText" dxfId="114" priority="17" operator="containsText" text="*80">
      <formula>NOT(ISERROR(SEARCH("*80",H3)))</formula>
    </cfRule>
    <cfRule type="containsText" dxfId="113" priority="18" operator="containsText" text="60-79">
      <formula>NOT(ISERROR(SEARCH("60-79",H3)))</formula>
    </cfRule>
    <cfRule type="containsText" dxfId="112" priority="19" operator="containsText" text="&lt;60">
      <formula>NOT(ISERROR(SEARCH("&lt;60",H3)))</formula>
    </cfRule>
  </conditionalFormatting>
  <conditionalFormatting sqref="I114:K141">
    <cfRule type="containsText" dxfId="111" priority="8" operator="containsText" text="80">
      <formula>NOT(ISERROR(SEARCH("80",I114)))</formula>
    </cfRule>
    <cfRule type="containsText" dxfId="110" priority="9" operator="containsText" text="60-79">
      <formula>NOT(ISERROR(SEARCH("60-79",I114)))</formula>
    </cfRule>
    <cfRule type="containsText" dxfId="109" priority="10" operator="containsText" text="&lt;60">
      <formula>NOT(ISERROR(SEARCH("&lt;60",I114)))</formula>
    </cfRule>
  </conditionalFormatting>
  <conditionalFormatting sqref="L3:Q3 R3:R30">
    <cfRule type="containsText" dxfId="108" priority="11" operator="containsText" text="*80">
      <formula>NOT(ISERROR(SEARCH("*80",L3)))</formula>
    </cfRule>
    <cfRule type="containsText" dxfId="107" priority="12" operator="containsText" text="60-79">
      <formula>NOT(ISERROR(SEARCH("60-79",L3)))</formula>
    </cfRule>
    <cfRule type="containsText" dxfId="106" priority="13" operator="containsText" text="&lt;60">
      <formula>NOT(ISERROR(SEARCH("&lt;60",L3)))</formula>
    </cfRule>
  </conditionalFormatting>
  <conditionalFormatting sqref="M4:Q30">
    <cfRule type="containsText" dxfId="105" priority="14" operator="containsText" text="*80">
      <formula>NOT(ISERROR(SEARCH("*80",M4)))</formula>
    </cfRule>
    <cfRule type="containsText" dxfId="104" priority="15" operator="containsText" text="60-79">
      <formula>NOT(ISERROR(SEARCH("60-79",M4)))</formula>
    </cfRule>
    <cfRule type="containsText" dxfId="103" priority="16" operator="containsText" text="&lt;60">
      <formula>NOT(ISERROR(SEARCH("&lt;60",M4)))</formula>
    </cfRule>
  </conditionalFormatting>
  <conditionalFormatting sqref="Y3:AH30">
    <cfRule type="containsText" dxfId="102" priority="1" operator="containsText" text="*80">
      <formula>NOT(ISERROR(SEARCH("*80",Y3)))</formula>
    </cfRule>
    <cfRule type="containsText" dxfId="101" priority="2" operator="containsText" text="60-79">
      <formula>NOT(ISERROR(SEARCH("60-79",Y3)))</formula>
    </cfRule>
    <cfRule type="containsText" dxfId="100"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6E407CF6-95E1-4D85-9376-6175A36DF06F}">
      <formula1>ValidDepts</formula1>
    </dataValidation>
    <dataValidation allowBlank="1" showInputMessage="1" showErrorMessage="1" errorTitle="Error in entry" error="Please use list items only." sqref="AU116:BE143 AK3:AT33 BL40:BV61 BJ38:BT38 BJ31:BT34 BV31:CE34" xr:uid="{C116128D-E956-46C8-88EC-F96EBAA611E9}"/>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3E4E-6B8F-4267-837D-FBEA8E648D60}">
  <sheetPr>
    <pageSetUpPr fitToPage="1"/>
  </sheetPr>
  <dimension ref="A1:XFC179"/>
  <sheetViews>
    <sheetView showGridLines="0" topLeftCell="A137" zoomScaleNormal="100" zoomScaleSheetLayoutView="80" zoomScalePageLayoutView="25" workbookViewId="0">
      <selection activeCell="E173" sqref="E173"/>
    </sheetView>
  </sheetViews>
  <sheetFormatPr defaultColWidth="0" defaultRowHeight="12" x14ac:dyDescent="0.15"/>
  <cols>
    <col min="1" max="1" width="1.21875" style="42" customWidth="1"/>
    <col min="2" max="7" width="10.77734375" style="42" customWidth="1"/>
    <col min="8"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4" width="10.7773437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hidden="1" customWidth="1"/>
    <col min="86" max="86" width="11.21875" style="49" hidden="1" customWidth="1"/>
    <col min="87" max="87" width="8.77734375" style="42" hidden="1" customWidth="1"/>
    <col min="88" max="88" width="8.77734375" style="49" hidden="1" customWidth="1"/>
    <col min="89" max="89" width="8.77734375" style="42" hidden="1" customWidth="1"/>
    <col min="90" max="90" width="8.77734375" style="49" hidden="1" customWidth="1"/>
    <col min="91" max="91" width="8.77734375" style="42" hidden="1" customWidth="1"/>
    <col min="92" max="92" width="8.77734375" style="49" hidden="1" customWidth="1"/>
    <col min="93" max="16383" width="8.77734375" style="42" hidden="1"/>
    <col min="16384" max="16384" width="21" style="42" hidden="1" customWidth="1"/>
  </cols>
  <sheetData>
    <row r="1" spans="2:92" ht="7.2" customHeight="1" thickBot="1" x14ac:dyDescent="0.2">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44"/>
      <c r="CJ1" s="44"/>
      <c r="CL1" s="44"/>
      <c r="CN1" s="44"/>
    </row>
    <row r="2" spans="2:92" ht="41.55" customHeight="1" thickBot="1" x14ac:dyDescent="0.2">
      <c r="B2" s="53" t="s">
        <v>32</v>
      </c>
      <c r="C2" s="269" t="s">
        <v>33</v>
      </c>
      <c r="D2" s="270"/>
      <c r="E2" s="269" t="s">
        <v>34</v>
      </c>
      <c r="F2" s="271"/>
      <c r="G2" s="270"/>
      <c r="H2" s="54" t="s">
        <v>267</v>
      </c>
      <c r="I2" s="55" t="s">
        <v>35</v>
      </c>
      <c r="J2" s="56" t="s">
        <v>36</v>
      </c>
      <c r="K2" s="57" t="s">
        <v>37</v>
      </c>
      <c r="L2" s="58" t="s">
        <v>38</v>
      </c>
      <c r="M2" s="59" t="s">
        <v>39</v>
      </c>
      <c r="N2" s="59" t="s">
        <v>40</v>
      </c>
      <c r="O2" s="59" t="s">
        <v>41</v>
      </c>
      <c r="P2" s="59" t="s">
        <v>42</v>
      </c>
      <c r="Q2" s="59" t="s">
        <v>43</v>
      </c>
      <c r="R2" s="60" t="s">
        <v>44</v>
      </c>
      <c r="Y2" s="61" t="s">
        <v>45</v>
      </c>
      <c r="Z2" s="62" t="s">
        <v>46</v>
      </c>
      <c r="AA2" s="63" t="s">
        <v>47</v>
      </c>
      <c r="AB2" s="64" t="s">
        <v>48</v>
      </c>
      <c r="AC2" s="65" t="s">
        <v>49</v>
      </c>
      <c r="AD2" s="66" t="s">
        <v>50</v>
      </c>
      <c r="AE2" s="66" t="s">
        <v>51</v>
      </c>
      <c r="AF2" s="66" t="s">
        <v>52</v>
      </c>
      <c r="AG2" s="66" t="s">
        <v>53</v>
      </c>
      <c r="AH2" s="66" t="s">
        <v>54</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2">
      <c r="B3" s="275">
        <v>1</v>
      </c>
      <c r="C3" s="280" t="s">
        <v>95</v>
      </c>
      <c r="D3" s="281"/>
      <c r="E3" s="71" t="s">
        <v>96</v>
      </c>
      <c r="F3" s="72"/>
      <c r="G3" s="73"/>
      <c r="H3" s="74" t="s">
        <v>97</v>
      </c>
      <c r="I3" s="75" t="s">
        <v>97</v>
      </c>
      <c r="J3" s="75" t="s">
        <v>97</v>
      </c>
      <c r="K3" s="75" t="s">
        <v>97</v>
      </c>
      <c r="L3" s="76" t="s">
        <v>97</v>
      </c>
      <c r="M3" s="76" t="s">
        <v>97</v>
      </c>
      <c r="N3" s="76" t="s">
        <v>97</v>
      </c>
      <c r="O3" s="76" t="s">
        <v>97</v>
      </c>
      <c r="P3" s="76" t="s">
        <v>97</v>
      </c>
      <c r="Q3" s="76" t="s">
        <v>97</v>
      </c>
      <c r="R3" s="77" t="s">
        <v>97</v>
      </c>
      <c r="Y3" s="75" t="s">
        <v>97</v>
      </c>
      <c r="Z3" s="75" t="s">
        <v>97</v>
      </c>
      <c r="AA3" s="75" t="s">
        <v>97</v>
      </c>
      <c r="AB3" s="75" t="s">
        <v>97</v>
      </c>
      <c r="AC3" s="74" t="s">
        <v>97</v>
      </c>
      <c r="AD3" s="78" t="s">
        <v>97</v>
      </c>
      <c r="AE3" s="78" t="s">
        <v>97</v>
      </c>
      <c r="AF3" s="78" t="s">
        <v>97</v>
      </c>
      <c r="AG3" s="78" t="s">
        <v>97</v>
      </c>
      <c r="AH3" s="78" t="s">
        <v>97</v>
      </c>
      <c r="AK3" s="79" t="str">
        <f t="shared" ref="AK3:AT28" si="0">IFERROR(IF(I3="---","",IF(Y3="---","No Target Set",IF(BV3=BK3,"On Target",IF(BV3&gt;BK3,"Behind",IF(BV3&lt;BK3,"Ahead"))))),"")</f>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V3" s="80"/>
      <c r="AW3" s="81" t="s">
        <v>98</v>
      </c>
      <c r="AX3" s="82" t="str">
        <f t="shared" ref="AX3:AX30" si="1">_xlfn.IFNA(LOOKUP(2,1/(H3:R3&lt;&gt;"---"),H3:R3),"---")</f>
        <v>---</v>
      </c>
      <c r="AY3" s="83" t="e">
        <f>VALUE(IF(AX3="---","",VLOOKUP(AX3,List16781011[],2,FALSE)))</f>
        <v>#VALUE!</v>
      </c>
      <c r="AZ3" s="42" t="str">
        <f t="shared" ref="AZ3:AZ30" si="2">_xlfn.IFNA(LOOKUP(2,1/(H3:Q3&lt;&gt;"---"),X3:AF3),"---")</f>
        <v>---</v>
      </c>
      <c r="BA3" s="42" t="e">
        <f>VALUE(IF(AZ3="---","",VLOOKUP(AZ3,List16781011[],2,FALSE)))</f>
        <v>#VALUE!</v>
      </c>
      <c r="BB3" s="42" t="str">
        <f t="shared" ref="BB3:BB30" si="3">_xlfn.IFNA(LOOKUP(2,1/(AK3:AT3&lt;&gt;""),AK3:AT3),"---")</f>
        <v>---</v>
      </c>
      <c r="BC3" s="42" t="str">
        <f t="shared" ref="BC3:BC30" si="4">_xlfn.IFNA(LOOKUP(2,1/(H3:R3&lt;&gt;"---"),H$2:R$2),"---")</f>
        <v>---</v>
      </c>
      <c r="BE3" s="84" t="s">
        <v>97</v>
      </c>
      <c r="BI3" s="81" t="s">
        <v>98</v>
      </c>
      <c r="BJ3" s="85" t="str">
        <f>IF(H3="---","",VLOOKUP(H3,List16781011[],2,FALSE))</f>
        <v/>
      </c>
      <c r="BK3" s="85" t="str">
        <f>IF(I3="---","",VLOOKUP(I3,List16781011[],2,FALSE))</f>
        <v/>
      </c>
      <c r="BL3" s="85" t="str">
        <f>IF(J3="---","",VLOOKUP(J3,List16781011[],2,FALSE))</f>
        <v/>
      </c>
      <c r="BM3" s="85" t="str">
        <f>IF(K3="---","",VLOOKUP(K3,List16781011[],2,FALSE))</f>
        <v/>
      </c>
      <c r="BN3" s="85" t="str">
        <f>IF(L3="---","",VLOOKUP(L3,List16781011[],2,FALSE))</f>
        <v/>
      </c>
      <c r="BO3" s="85" t="str">
        <f>IF(M3="---","",VLOOKUP(M3,List16781011[],2,FALSE))</f>
        <v/>
      </c>
      <c r="BP3" s="85" t="str">
        <f>IF(N3="---","",VLOOKUP(N3,List16781011[],2,FALSE))</f>
        <v/>
      </c>
      <c r="BQ3" s="85" t="str">
        <f>IF(O3="---","",VLOOKUP(O3,List16781011[],2,FALSE))</f>
        <v/>
      </c>
      <c r="BR3" s="85" t="str">
        <f>IF(P3="---","",VLOOKUP(P3,List16781011[],2,FALSE))</f>
        <v/>
      </c>
      <c r="BS3" s="85" t="str">
        <f>IF(Q3="---","",VLOOKUP(Q3,List16781011[],2,FALSE))</f>
        <v/>
      </c>
      <c r="BT3" s="85" t="str">
        <f>IF(R3="---","",VLOOKUP(R3,List16781011[],2,FALSE))</f>
        <v/>
      </c>
      <c r="BU3" s="81" t="s">
        <v>98</v>
      </c>
      <c r="BV3" s="85" t="str">
        <f>IF(Y3="---","",VLOOKUP(Y3,List16781011[],2,FALSE))</f>
        <v/>
      </c>
      <c r="BW3" s="85" t="str">
        <f>IF(Z3="---","",VLOOKUP(Z3,List16781011[],2,FALSE))</f>
        <v/>
      </c>
      <c r="BX3" s="85" t="str">
        <f>IF(AA3="---","",VLOOKUP(AA3,List16781011[],2,FALSE))</f>
        <v/>
      </c>
      <c r="BY3" s="85" t="str">
        <f>IF(AB3="---","",VLOOKUP(AB3,List16781011[],2,FALSE))</f>
        <v/>
      </c>
      <c r="BZ3" s="85" t="str">
        <f>IF(AC3="---","",VLOOKUP(AC3,List16781011[],2,FALSE))</f>
        <v/>
      </c>
      <c r="CA3" s="85" t="str">
        <f>IF(AD3="---","",VLOOKUP(AD3,List16781011[],2,FALSE))</f>
        <v/>
      </c>
      <c r="CB3" s="85" t="str">
        <f>IF(AE3="---","",VLOOKUP(AE3,List16781011[],2,FALSE))</f>
        <v/>
      </c>
      <c r="CC3" s="85" t="str">
        <f>IF(AF3="---","",VLOOKUP(AF3,List16781011[],2,FALSE))</f>
        <v/>
      </c>
      <c r="CD3" s="85" t="str">
        <f>IF(AG3="---","",VLOOKUP(AG3,List16781011[],2,FALSE))</f>
        <v/>
      </c>
      <c r="CE3" s="85" t="str">
        <f>IF(AH3="---","",VLOOKUP(AH3,List16781011[],2,FALSE))</f>
        <v/>
      </c>
    </row>
    <row r="4" spans="2:92" ht="13.5" customHeight="1" thickBot="1" x14ac:dyDescent="0.2">
      <c r="B4" s="276"/>
      <c r="C4" s="280"/>
      <c r="D4" s="281"/>
      <c r="E4" s="71" t="s">
        <v>99</v>
      </c>
      <c r="F4" s="72"/>
      <c r="G4" s="73"/>
      <c r="H4" s="75" t="s">
        <v>97</v>
      </c>
      <c r="I4" s="75" t="s">
        <v>97</v>
      </c>
      <c r="J4" s="75" t="s">
        <v>97</v>
      </c>
      <c r="K4" s="75" t="s">
        <v>97</v>
      </c>
      <c r="L4" s="75" t="s">
        <v>97</v>
      </c>
      <c r="M4" s="75" t="s">
        <v>97</v>
      </c>
      <c r="N4" s="75" t="s">
        <v>97</v>
      </c>
      <c r="O4" s="75" t="s">
        <v>97</v>
      </c>
      <c r="P4" s="75" t="s">
        <v>97</v>
      </c>
      <c r="Q4" s="75" t="s">
        <v>97</v>
      </c>
      <c r="R4" s="86" t="s">
        <v>97</v>
      </c>
      <c r="Y4" s="75" t="s">
        <v>97</v>
      </c>
      <c r="Z4" s="75" t="s">
        <v>97</v>
      </c>
      <c r="AA4" s="75" t="s">
        <v>97</v>
      </c>
      <c r="AB4" s="75" t="s">
        <v>97</v>
      </c>
      <c r="AC4" s="86" t="s">
        <v>97</v>
      </c>
      <c r="AD4" s="78" t="s">
        <v>97</v>
      </c>
      <c r="AE4" s="78" t="s">
        <v>97</v>
      </c>
      <c r="AF4" s="78" t="s">
        <v>97</v>
      </c>
      <c r="AG4" s="78" t="s">
        <v>97</v>
      </c>
      <c r="AH4" s="78" t="s">
        <v>97</v>
      </c>
      <c r="AK4" s="79" t="str">
        <f t="shared" si="0"/>
        <v/>
      </c>
      <c r="AL4" s="79" t="str">
        <f t="shared" si="0"/>
        <v/>
      </c>
      <c r="AM4" s="79" t="str">
        <f t="shared" si="0"/>
        <v/>
      </c>
      <c r="AN4" s="79" t="str">
        <f t="shared" si="0"/>
        <v/>
      </c>
      <c r="AO4" s="79" t="str">
        <f t="shared" si="0"/>
        <v/>
      </c>
      <c r="AP4" s="79" t="str">
        <f t="shared" si="0"/>
        <v/>
      </c>
      <c r="AQ4" s="79" t="str">
        <f t="shared" si="0"/>
        <v/>
      </c>
      <c r="AR4" s="79" t="str">
        <f t="shared" si="0"/>
        <v/>
      </c>
      <c r="AS4" s="79" t="str">
        <f t="shared" si="0"/>
        <v/>
      </c>
      <c r="AT4" s="79" t="str">
        <f t="shared" si="0"/>
        <v/>
      </c>
      <c r="AV4" s="80"/>
      <c r="AW4" s="81" t="s">
        <v>100</v>
      </c>
      <c r="AX4" s="82" t="str">
        <f t="shared" si="1"/>
        <v>---</v>
      </c>
      <c r="AY4" s="83" t="e">
        <f>VALUE(IF(AX4="---","",VLOOKUP(AX4,List16781011[],2,FALSE)))</f>
        <v>#VALUE!</v>
      </c>
      <c r="AZ4" s="42" t="str">
        <f t="shared" si="2"/>
        <v>---</v>
      </c>
      <c r="BA4" s="42" t="e">
        <f>VALUE(IF(AZ4="---","",VLOOKUP(AZ4,List16781011[],2,FALSE)))</f>
        <v>#VALUE!</v>
      </c>
      <c r="BB4" s="42" t="str">
        <f t="shared" si="3"/>
        <v>---</v>
      </c>
      <c r="BC4" s="42" t="str">
        <f t="shared" si="4"/>
        <v>---</v>
      </c>
      <c r="BE4" s="87" t="s">
        <v>101</v>
      </c>
      <c r="BF4" s="42">
        <v>1</v>
      </c>
      <c r="BI4" s="81" t="s">
        <v>100</v>
      </c>
      <c r="BJ4" s="85" t="str">
        <f>IF(H4="---","",VLOOKUP(H4,List16781011[],2,FALSE))</f>
        <v/>
      </c>
      <c r="BK4" s="85" t="str">
        <f>IF(I4="---","",VLOOKUP(I4,List16781011[],2,FALSE))</f>
        <v/>
      </c>
      <c r="BL4" s="85" t="str">
        <f>IF(J4="---","",VLOOKUP(J4,List16781011[],2,FALSE))</f>
        <v/>
      </c>
      <c r="BM4" s="85" t="str">
        <f>IF(K4="---","",VLOOKUP(K4,List16781011[],2,FALSE))</f>
        <v/>
      </c>
      <c r="BN4" s="85" t="str">
        <f>IF(L4="---","",VLOOKUP(L4,List16781011[],2,FALSE))</f>
        <v/>
      </c>
      <c r="BO4" s="85" t="str">
        <f>IF(M4="---","",VLOOKUP(M4,List16781011[],2,FALSE))</f>
        <v/>
      </c>
      <c r="BP4" s="85" t="str">
        <f>IF(N4="---","",VLOOKUP(N4,List16781011[],2,FALSE))</f>
        <v/>
      </c>
      <c r="BQ4" s="85" t="str">
        <f>IF(O4="---","",VLOOKUP(O4,List16781011[],2,FALSE))</f>
        <v/>
      </c>
      <c r="BR4" s="85" t="str">
        <f>IF(P4="---","",VLOOKUP(P4,List16781011[],2,FALSE))</f>
        <v/>
      </c>
      <c r="BS4" s="85" t="str">
        <f>IF(Q4="---","",VLOOKUP(Q4,List16781011[],2,FALSE))</f>
        <v/>
      </c>
      <c r="BT4" s="85" t="str">
        <f>IF(R4="---","",VLOOKUP(R4,List16781011[],2,FALSE))</f>
        <v/>
      </c>
      <c r="BU4" s="81" t="s">
        <v>100</v>
      </c>
      <c r="BV4" s="85" t="str">
        <f>IF(Y4="---","",VLOOKUP(Y4,List16781011[],2,FALSE))</f>
        <v/>
      </c>
      <c r="BW4" s="85" t="str">
        <f>IF(Z4="---","",VLOOKUP(Z4,List16781011[],2,FALSE))</f>
        <v/>
      </c>
      <c r="BX4" s="85" t="str">
        <f>IF(AA4="---","",VLOOKUP(AA4,List16781011[],2,FALSE))</f>
        <v/>
      </c>
      <c r="BY4" s="85" t="str">
        <f>IF(AB4="---","",VLOOKUP(AB4,List16781011[],2,FALSE))</f>
        <v/>
      </c>
      <c r="BZ4" s="85" t="str">
        <f>IF(AC4="---","",VLOOKUP(AC4,List16781011[],2,FALSE))</f>
        <v/>
      </c>
      <c r="CA4" s="85" t="str">
        <f>IF(AD4="---","",VLOOKUP(AD4,List16781011[],2,FALSE))</f>
        <v/>
      </c>
      <c r="CB4" s="85" t="str">
        <f>IF(AE4="---","",VLOOKUP(AE4,List16781011[],2,FALSE))</f>
        <v/>
      </c>
      <c r="CC4" s="85" t="str">
        <f>IF(AF4="---","",VLOOKUP(AF4,List16781011[],2,FALSE))</f>
        <v/>
      </c>
      <c r="CD4" s="85" t="str">
        <f>IF(AG4="---","",VLOOKUP(AG4,List16781011[],2,FALSE))</f>
        <v/>
      </c>
      <c r="CE4" s="85" t="str">
        <f>IF(AH4="---","",VLOOKUP(AH4,List16781011[],2,FALSE))</f>
        <v/>
      </c>
    </row>
    <row r="5" spans="2:92" ht="13.5" customHeight="1" thickBot="1" x14ac:dyDescent="0.2">
      <c r="B5" s="276"/>
      <c r="C5" s="280" t="s">
        <v>102</v>
      </c>
      <c r="D5" s="281"/>
      <c r="E5" s="71" t="s">
        <v>103</v>
      </c>
      <c r="F5" s="72"/>
      <c r="G5" s="73"/>
      <c r="H5" s="75" t="s">
        <v>97</v>
      </c>
      <c r="I5" s="75" t="s">
        <v>97</v>
      </c>
      <c r="J5" s="75" t="s">
        <v>97</v>
      </c>
      <c r="K5" s="75" t="s">
        <v>97</v>
      </c>
      <c r="L5" s="75" t="s">
        <v>97</v>
      </c>
      <c r="M5" s="75" t="s">
        <v>97</v>
      </c>
      <c r="N5" s="75" t="s">
        <v>97</v>
      </c>
      <c r="O5" s="75" t="s">
        <v>97</v>
      </c>
      <c r="P5" s="75" t="s">
        <v>97</v>
      </c>
      <c r="Q5" s="75" t="s">
        <v>97</v>
      </c>
      <c r="R5" s="86" t="s">
        <v>97</v>
      </c>
      <c r="Y5" s="75" t="s">
        <v>97</v>
      </c>
      <c r="Z5" s="75" t="s">
        <v>97</v>
      </c>
      <c r="AA5" s="75" t="s">
        <v>97</v>
      </c>
      <c r="AB5" s="75" t="s">
        <v>97</v>
      </c>
      <c r="AC5" s="86" t="s">
        <v>97</v>
      </c>
      <c r="AD5" s="78" t="s">
        <v>97</v>
      </c>
      <c r="AE5" s="78" t="s">
        <v>97</v>
      </c>
      <c r="AF5" s="78" t="s">
        <v>97</v>
      </c>
      <c r="AG5" s="78" t="s">
        <v>97</v>
      </c>
      <c r="AH5" s="78" t="s">
        <v>97</v>
      </c>
      <c r="AK5" s="79" t="str">
        <f t="shared" si="0"/>
        <v/>
      </c>
      <c r="AL5" s="79" t="str">
        <f t="shared" si="0"/>
        <v/>
      </c>
      <c r="AM5" s="79" t="str">
        <f t="shared" si="0"/>
        <v/>
      </c>
      <c r="AN5" s="79" t="str">
        <f t="shared" si="0"/>
        <v/>
      </c>
      <c r="AO5" s="79" t="str">
        <f t="shared" si="0"/>
        <v/>
      </c>
      <c r="AP5" s="79" t="str">
        <f t="shared" si="0"/>
        <v/>
      </c>
      <c r="AQ5" s="79" t="str">
        <f t="shared" si="0"/>
        <v/>
      </c>
      <c r="AR5" s="79" t="str">
        <f t="shared" si="0"/>
        <v/>
      </c>
      <c r="AS5" s="79" t="str">
        <f t="shared" si="0"/>
        <v/>
      </c>
      <c r="AT5" s="79" t="str">
        <f t="shared" si="0"/>
        <v/>
      </c>
      <c r="AV5" s="80"/>
      <c r="AW5" s="81" t="s">
        <v>104</v>
      </c>
      <c r="AX5" s="82" t="str">
        <f t="shared" si="1"/>
        <v>---</v>
      </c>
      <c r="AY5" s="83" t="e">
        <f>VALUE(IF(AX5="---","",VLOOKUP(AX5,List16781011[],2,FALSE)))</f>
        <v>#VALUE!</v>
      </c>
      <c r="AZ5" s="42" t="str">
        <f t="shared" si="2"/>
        <v>---</v>
      </c>
      <c r="BA5" s="42" t="e">
        <f>VALUE(IF(AZ5="---","",VLOOKUP(AZ5,List16781011[],2,FALSE)))</f>
        <v>#VALUE!</v>
      </c>
      <c r="BB5" s="42" t="str">
        <f t="shared" si="3"/>
        <v>---</v>
      </c>
      <c r="BC5" s="42" t="str">
        <f t="shared" si="4"/>
        <v>---</v>
      </c>
      <c r="BE5" s="88" t="s">
        <v>105</v>
      </c>
      <c r="BF5" s="42">
        <v>0.5</v>
      </c>
      <c r="BI5" s="81" t="s">
        <v>104</v>
      </c>
      <c r="BJ5" s="85" t="str">
        <f>IF(H5="---","",VLOOKUP(H5,List16781011[],2,FALSE))</f>
        <v/>
      </c>
      <c r="BK5" s="85" t="str">
        <f>IF(I5="---","",VLOOKUP(I5,List16781011[],2,FALSE))</f>
        <v/>
      </c>
      <c r="BL5" s="85" t="str">
        <f>IF(J5="---","",VLOOKUP(J5,List16781011[],2,FALSE))</f>
        <v/>
      </c>
      <c r="BM5" s="85" t="str">
        <f>IF(K5="---","",VLOOKUP(K5,List16781011[],2,FALSE))</f>
        <v/>
      </c>
      <c r="BN5" s="85" t="str">
        <f>IF(L5="---","",VLOOKUP(L5,List16781011[],2,FALSE))</f>
        <v/>
      </c>
      <c r="BO5" s="85" t="str">
        <f>IF(M5="---","",VLOOKUP(M5,List16781011[],2,FALSE))</f>
        <v/>
      </c>
      <c r="BP5" s="85" t="str">
        <f>IF(N5="---","",VLOOKUP(N5,List16781011[],2,FALSE))</f>
        <v/>
      </c>
      <c r="BQ5" s="85" t="str">
        <f>IF(O5="---","",VLOOKUP(O5,List16781011[],2,FALSE))</f>
        <v/>
      </c>
      <c r="BR5" s="85" t="str">
        <f>IF(P5="---","",VLOOKUP(P5,List16781011[],2,FALSE))</f>
        <v/>
      </c>
      <c r="BS5" s="85" t="str">
        <f>IF(Q5="---","",VLOOKUP(Q5,List16781011[],2,FALSE))</f>
        <v/>
      </c>
      <c r="BT5" s="85" t="str">
        <f>IF(R5="---","",VLOOKUP(R5,List16781011[],2,FALSE))</f>
        <v/>
      </c>
      <c r="BU5" s="81" t="s">
        <v>104</v>
      </c>
      <c r="BV5" s="85" t="str">
        <f>IF(Y5="---","",VLOOKUP(Y5,List16781011[],2,FALSE))</f>
        <v/>
      </c>
      <c r="BW5" s="85" t="str">
        <f>IF(Z5="---","",VLOOKUP(Z5,List16781011[],2,FALSE))</f>
        <v/>
      </c>
      <c r="BX5" s="85" t="str">
        <f>IF(AA5="---","",VLOOKUP(AA5,List16781011[],2,FALSE))</f>
        <v/>
      </c>
      <c r="BY5" s="85" t="str">
        <f>IF(AB5="---","",VLOOKUP(AB5,List16781011[],2,FALSE))</f>
        <v/>
      </c>
      <c r="BZ5" s="85" t="str">
        <f>IF(AC5="---","",VLOOKUP(AC5,List16781011[],2,FALSE))</f>
        <v/>
      </c>
      <c r="CA5" s="85" t="str">
        <f>IF(AD5="---","",VLOOKUP(AD5,List16781011[],2,FALSE))</f>
        <v/>
      </c>
      <c r="CB5" s="85" t="str">
        <f>IF(AE5="---","",VLOOKUP(AE5,List16781011[],2,FALSE))</f>
        <v/>
      </c>
      <c r="CC5" s="85" t="str">
        <f>IF(AF5="---","",VLOOKUP(AF5,List16781011[],2,FALSE))</f>
        <v/>
      </c>
      <c r="CD5" s="85" t="str">
        <f>IF(AG5="---","",VLOOKUP(AG5,List16781011[],2,FALSE))</f>
        <v/>
      </c>
      <c r="CE5" s="85" t="str">
        <f>IF(AH5="---","",VLOOKUP(AH5,List16781011[],2,FALSE))</f>
        <v/>
      </c>
    </row>
    <row r="6" spans="2:92" ht="13.5" customHeight="1" thickBot="1" x14ac:dyDescent="0.2">
      <c r="B6" s="276"/>
      <c r="C6" s="280"/>
      <c r="D6" s="281"/>
      <c r="E6" s="71" t="s">
        <v>268</v>
      </c>
      <c r="F6" s="72"/>
      <c r="G6" s="73"/>
      <c r="H6" s="75" t="s">
        <v>97</v>
      </c>
      <c r="I6" s="75" t="s">
        <v>97</v>
      </c>
      <c r="J6" s="75" t="s">
        <v>97</v>
      </c>
      <c r="K6" s="75" t="s">
        <v>97</v>
      </c>
      <c r="L6" s="75" t="s">
        <v>97</v>
      </c>
      <c r="M6" s="75" t="s">
        <v>97</v>
      </c>
      <c r="N6" s="75" t="s">
        <v>97</v>
      </c>
      <c r="O6" s="75" t="s">
        <v>97</v>
      </c>
      <c r="P6" s="75" t="s">
        <v>97</v>
      </c>
      <c r="Q6" s="75" t="s">
        <v>97</v>
      </c>
      <c r="R6" s="86" t="s">
        <v>97</v>
      </c>
      <c r="Y6" s="75" t="s">
        <v>97</v>
      </c>
      <c r="Z6" s="75" t="s">
        <v>97</v>
      </c>
      <c r="AA6" s="75" t="s">
        <v>97</v>
      </c>
      <c r="AB6" s="75" t="s">
        <v>97</v>
      </c>
      <c r="AC6" s="86" t="s">
        <v>97</v>
      </c>
      <c r="AD6" s="78" t="s">
        <v>97</v>
      </c>
      <c r="AE6" s="78" t="s">
        <v>97</v>
      </c>
      <c r="AF6" s="78" t="s">
        <v>97</v>
      </c>
      <c r="AG6" s="78" t="s">
        <v>97</v>
      </c>
      <c r="AH6" s="78" t="s">
        <v>97</v>
      </c>
      <c r="AK6" s="79" t="str">
        <f t="shared" si="0"/>
        <v/>
      </c>
      <c r="AL6" s="79" t="str">
        <f t="shared" si="0"/>
        <v/>
      </c>
      <c r="AM6" s="79" t="str">
        <f t="shared" si="0"/>
        <v/>
      </c>
      <c r="AN6" s="79" t="str">
        <f t="shared" si="0"/>
        <v/>
      </c>
      <c r="AO6" s="79" t="str">
        <f t="shared" si="0"/>
        <v/>
      </c>
      <c r="AP6" s="79" t="str">
        <f t="shared" si="0"/>
        <v/>
      </c>
      <c r="AQ6" s="79" t="str">
        <f t="shared" si="0"/>
        <v/>
      </c>
      <c r="AR6" s="79" t="str">
        <f t="shared" si="0"/>
        <v/>
      </c>
      <c r="AS6" s="79" t="str">
        <f t="shared" si="0"/>
        <v/>
      </c>
      <c r="AT6" s="79" t="str">
        <f t="shared" si="0"/>
        <v/>
      </c>
      <c r="AV6" s="80"/>
      <c r="AW6" s="81" t="s">
        <v>106</v>
      </c>
      <c r="AX6" s="82" t="str">
        <f t="shared" si="1"/>
        <v>---</v>
      </c>
      <c r="AY6" s="83" t="e">
        <f>VALUE(IF(AX6="---","",VLOOKUP(AX6,List16781011[],2,FALSE)))</f>
        <v>#VALUE!</v>
      </c>
      <c r="AZ6" s="42" t="str">
        <f t="shared" si="2"/>
        <v>---</v>
      </c>
      <c r="BA6" s="42" t="e">
        <f>VALUE(IF(AZ6="---","",VLOOKUP(AZ6,List16781011[],2,FALSE)))</f>
        <v>#VALUE!</v>
      </c>
      <c r="BB6" s="42" t="str">
        <f t="shared" si="3"/>
        <v>---</v>
      </c>
      <c r="BC6" s="42" t="str">
        <f t="shared" si="4"/>
        <v>---</v>
      </c>
      <c r="BE6" s="89" t="s">
        <v>107</v>
      </c>
      <c r="BF6" s="42">
        <v>0</v>
      </c>
      <c r="BI6" s="81" t="s">
        <v>106</v>
      </c>
      <c r="BJ6" s="85" t="str">
        <f>IF(H6="---","",VLOOKUP(H6,List16781011[],2,FALSE))</f>
        <v/>
      </c>
      <c r="BK6" s="85" t="str">
        <f>IF(I6="---","",VLOOKUP(I6,List16781011[],2,FALSE))</f>
        <v/>
      </c>
      <c r="BL6" s="85" t="str">
        <f>IF(J6="---","",VLOOKUP(J6,List16781011[],2,FALSE))</f>
        <v/>
      </c>
      <c r="BM6" s="85" t="str">
        <f>IF(K6="---","",VLOOKUP(K6,List16781011[],2,FALSE))</f>
        <v/>
      </c>
      <c r="BN6" s="85" t="str">
        <f>IF(L6="---","",VLOOKUP(L6,List16781011[],2,FALSE))</f>
        <v/>
      </c>
      <c r="BO6" s="85" t="str">
        <f>IF(M6="---","",VLOOKUP(M6,List16781011[],2,FALSE))</f>
        <v/>
      </c>
      <c r="BP6" s="85" t="str">
        <f>IF(N6="---","",VLOOKUP(N6,List16781011[],2,FALSE))</f>
        <v/>
      </c>
      <c r="BQ6" s="85" t="str">
        <f>IF(O6="---","",VLOOKUP(O6,List16781011[],2,FALSE))</f>
        <v/>
      </c>
      <c r="BR6" s="85" t="str">
        <f>IF(P6="---","",VLOOKUP(P6,List16781011[],2,FALSE))</f>
        <v/>
      </c>
      <c r="BS6" s="85" t="str">
        <f>IF(Q6="---","",VLOOKUP(Q6,List16781011[],2,FALSE))</f>
        <v/>
      </c>
      <c r="BT6" s="85" t="str">
        <f>IF(R6="---","",VLOOKUP(R6,List16781011[],2,FALSE))</f>
        <v/>
      </c>
      <c r="BU6" s="81" t="s">
        <v>106</v>
      </c>
      <c r="BV6" s="85" t="str">
        <f>IF(Y6="---","",VLOOKUP(Y6,List16781011[],2,FALSE))</f>
        <v/>
      </c>
      <c r="BW6" s="85" t="str">
        <f>IF(Z6="---","",VLOOKUP(Z6,List16781011[],2,FALSE))</f>
        <v/>
      </c>
      <c r="BX6" s="85" t="str">
        <f>IF(AA6="---","",VLOOKUP(AA6,List16781011[],2,FALSE))</f>
        <v/>
      </c>
      <c r="BY6" s="85" t="str">
        <f>IF(AB6="---","",VLOOKUP(AB6,List16781011[],2,FALSE))</f>
        <v/>
      </c>
      <c r="BZ6" s="85" t="str">
        <f>IF(AC6="---","",VLOOKUP(AC6,List16781011[],2,FALSE))</f>
        <v/>
      </c>
      <c r="CA6" s="85" t="str">
        <f>IF(AD6="---","",VLOOKUP(AD6,List16781011[],2,FALSE))</f>
        <v/>
      </c>
      <c r="CB6" s="85" t="str">
        <f>IF(AE6="---","",VLOOKUP(AE6,List16781011[],2,FALSE))</f>
        <v/>
      </c>
      <c r="CC6" s="85" t="str">
        <f>IF(AF6="---","",VLOOKUP(AF6,List16781011[],2,FALSE))</f>
        <v/>
      </c>
      <c r="CD6" s="85" t="str">
        <f>IF(AG6="---","",VLOOKUP(AG6,List16781011[],2,FALSE))</f>
        <v/>
      </c>
      <c r="CE6" s="85" t="str">
        <f>IF(AH6="---","",VLOOKUP(AH6,List16781011[],2,FALSE))</f>
        <v/>
      </c>
    </row>
    <row r="7" spans="2:92" ht="13.5" customHeight="1" thickBot="1" x14ac:dyDescent="0.2">
      <c r="B7" s="276"/>
      <c r="C7" s="280"/>
      <c r="D7" s="281"/>
      <c r="E7" s="71" t="s">
        <v>108</v>
      </c>
      <c r="F7" s="72"/>
      <c r="G7" s="73"/>
      <c r="H7" s="75" t="s">
        <v>97</v>
      </c>
      <c r="I7" s="75" t="s">
        <v>97</v>
      </c>
      <c r="J7" s="75" t="s">
        <v>97</v>
      </c>
      <c r="K7" s="75" t="s">
        <v>97</v>
      </c>
      <c r="L7" s="75" t="s">
        <v>97</v>
      </c>
      <c r="M7" s="75" t="s">
        <v>97</v>
      </c>
      <c r="N7" s="75" t="s">
        <v>97</v>
      </c>
      <c r="O7" s="75" t="s">
        <v>97</v>
      </c>
      <c r="P7" s="75" t="s">
        <v>97</v>
      </c>
      <c r="Q7" s="75" t="s">
        <v>97</v>
      </c>
      <c r="R7" s="86" t="s">
        <v>97</v>
      </c>
      <c r="Y7" s="75" t="s">
        <v>97</v>
      </c>
      <c r="Z7" s="75" t="s">
        <v>97</v>
      </c>
      <c r="AA7" s="75" t="s">
        <v>97</v>
      </c>
      <c r="AB7" s="75" t="s">
        <v>97</v>
      </c>
      <c r="AC7" s="86" t="s">
        <v>97</v>
      </c>
      <c r="AD7" s="78" t="s">
        <v>97</v>
      </c>
      <c r="AE7" s="78" t="s">
        <v>97</v>
      </c>
      <c r="AF7" s="78" t="s">
        <v>97</v>
      </c>
      <c r="AG7" s="78" t="s">
        <v>97</v>
      </c>
      <c r="AH7" s="78" t="s">
        <v>97</v>
      </c>
      <c r="AK7" s="79" t="str">
        <f t="shared" si="0"/>
        <v/>
      </c>
      <c r="AL7" s="79" t="str">
        <f t="shared" si="0"/>
        <v/>
      </c>
      <c r="AM7" s="79" t="str">
        <f t="shared" si="0"/>
        <v/>
      </c>
      <c r="AN7" s="79" t="str">
        <f t="shared" si="0"/>
        <v/>
      </c>
      <c r="AO7" s="79" t="str">
        <f t="shared" si="0"/>
        <v/>
      </c>
      <c r="AP7" s="79" t="str">
        <f t="shared" si="0"/>
        <v/>
      </c>
      <c r="AQ7" s="79" t="str">
        <f t="shared" si="0"/>
        <v/>
      </c>
      <c r="AR7" s="79" t="str">
        <f t="shared" si="0"/>
        <v/>
      </c>
      <c r="AS7" s="79" t="str">
        <f t="shared" si="0"/>
        <v/>
      </c>
      <c r="AT7" s="79" t="str">
        <f t="shared" si="0"/>
        <v/>
      </c>
      <c r="AV7" s="80"/>
      <c r="AW7" s="81" t="s">
        <v>109</v>
      </c>
      <c r="AX7" s="82" t="str">
        <f t="shared" si="1"/>
        <v>---</v>
      </c>
      <c r="AY7" s="83" t="e">
        <f>VALUE(IF(AX7="---","",VLOOKUP(AX7,List16781011[],2,FALSE)))</f>
        <v>#VALUE!</v>
      </c>
      <c r="AZ7" s="42" t="str">
        <f t="shared" si="2"/>
        <v>---</v>
      </c>
      <c r="BA7" s="42" t="e">
        <f>VALUE(IF(AZ7="---","",VLOOKUP(AZ7,List16781011[],2,FALSE)))</f>
        <v>#VALUE!</v>
      </c>
      <c r="BB7" s="42" t="str">
        <f t="shared" si="3"/>
        <v>---</v>
      </c>
      <c r="BC7" s="42" t="str">
        <f t="shared" si="4"/>
        <v>---</v>
      </c>
      <c r="BI7" s="81" t="s">
        <v>109</v>
      </c>
      <c r="BJ7" s="85" t="str">
        <f>IF(H7="---","",VLOOKUP(H7,List16781011[],2,FALSE))</f>
        <v/>
      </c>
      <c r="BK7" s="85" t="str">
        <f>IF(I7="---","",VLOOKUP(I7,List16781011[],2,FALSE))</f>
        <v/>
      </c>
      <c r="BL7" s="85" t="str">
        <f>IF(J7="---","",VLOOKUP(J7,List16781011[],2,FALSE))</f>
        <v/>
      </c>
      <c r="BM7" s="85" t="str">
        <f>IF(K7="---","",VLOOKUP(K7,List16781011[],2,FALSE))</f>
        <v/>
      </c>
      <c r="BN7" s="85" t="str">
        <f>IF(L7="---","",VLOOKUP(L7,List16781011[],2,FALSE))</f>
        <v/>
      </c>
      <c r="BO7" s="85" t="str">
        <f>IF(M7="---","",VLOOKUP(M7,List16781011[],2,FALSE))</f>
        <v/>
      </c>
      <c r="BP7" s="85" t="str">
        <f>IF(N7="---","",VLOOKUP(N7,List16781011[],2,FALSE))</f>
        <v/>
      </c>
      <c r="BQ7" s="85" t="str">
        <f>IF(O7="---","",VLOOKUP(O7,List16781011[],2,FALSE))</f>
        <v/>
      </c>
      <c r="BR7" s="85" t="str">
        <f>IF(P7="---","",VLOOKUP(P7,List16781011[],2,FALSE))</f>
        <v/>
      </c>
      <c r="BS7" s="85" t="str">
        <f>IF(Q7="---","",VLOOKUP(Q7,List16781011[],2,FALSE))</f>
        <v/>
      </c>
      <c r="BT7" s="85" t="str">
        <f>IF(R7="---","",VLOOKUP(R7,List16781011[],2,FALSE))</f>
        <v/>
      </c>
      <c r="BU7" s="81" t="s">
        <v>109</v>
      </c>
      <c r="BV7" s="85" t="str">
        <f>IF(Y7="---","",VLOOKUP(Y7,List16781011[],2,FALSE))</f>
        <v/>
      </c>
      <c r="BW7" s="85" t="str">
        <f>IF(Z7="---","",VLOOKUP(Z7,List16781011[],2,FALSE))</f>
        <v/>
      </c>
      <c r="BX7" s="85" t="str">
        <f>IF(AA7="---","",VLOOKUP(AA7,List16781011[],2,FALSE))</f>
        <v/>
      </c>
      <c r="BY7" s="85" t="str">
        <f>IF(AB7="---","",VLOOKUP(AB7,List16781011[],2,FALSE))</f>
        <v/>
      </c>
      <c r="BZ7" s="85" t="str">
        <f>IF(AC7="---","",VLOOKUP(AC7,List16781011[],2,FALSE))</f>
        <v/>
      </c>
      <c r="CA7" s="85" t="str">
        <f>IF(AD7="---","",VLOOKUP(AD7,List16781011[],2,FALSE))</f>
        <v/>
      </c>
      <c r="CB7" s="85" t="str">
        <f>IF(AE7="---","",VLOOKUP(AE7,List16781011[],2,FALSE))</f>
        <v/>
      </c>
      <c r="CC7" s="85" t="str">
        <f>IF(AF7="---","",VLOOKUP(AF7,List16781011[],2,FALSE))</f>
        <v/>
      </c>
      <c r="CD7" s="85" t="str">
        <f>IF(AG7="---","",VLOOKUP(AG7,List16781011[],2,FALSE))</f>
        <v/>
      </c>
      <c r="CE7" s="85" t="str">
        <f>IF(AH7="---","",VLOOKUP(AH7,List16781011[],2,FALSE))</f>
        <v/>
      </c>
    </row>
    <row r="8" spans="2:92" ht="13.5" customHeight="1" thickBot="1" x14ac:dyDescent="0.2">
      <c r="B8" s="277"/>
      <c r="C8" s="280"/>
      <c r="D8" s="281"/>
      <c r="E8" s="71" t="s">
        <v>110</v>
      </c>
      <c r="F8" s="72"/>
      <c r="G8" s="73"/>
      <c r="H8" s="75" t="s">
        <v>97</v>
      </c>
      <c r="I8" s="75" t="s">
        <v>97</v>
      </c>
      <c r="J8" s="75" t="s">
        <v>97</v>
      </c>
      <c r="K8" s="75" t="s">
        <v>97</v>
      </c>
      <c r="L8" s="75" t="s">
        <v>97</v>
      </c>
      <c r="M8" s="75" t="s">
        <v>97</v>
      </c>
      <c r="N8" s="75" t="s">
        <v>97</v>
      </c>
      <c r="O8" s="75" t="s">
        <v>97</v>
      </c>
      <c r="P8" s="75" t="s">
        <v>97</v>
      </c>
      <c r="Q8" s="75" t="s">
        <v>97</v>
      </c>
      <c r="R8" s="86" t="s">
        <v>97</v>
      </c>
      <c r="Y8" s="75" t="s">
        <v>97</v>
      </c>
      <c r="Z8" s="75" t="s">
        <v>97</v>
      </c>
      <c r="AA8" s="75" t="s">
        <v>97</v>
      </c>
      <c r="AB8" s="75" t="s">
        <v>97</v>
      </c>
      <c r="AC8" s="86" t="s">
        <v>97</v>
      </c>
      <c r="AD8" s="78" t="s">
        <v>97</v>
      </c>
      <c r="AE8" s="78" t="s">
        <v>97</v>
      </c>
      <c r="AF8" s="78" t="s">
        <v>97</v>
      </c>
      <c r="AG8" s="78" t="s">
        <v>97</v>
      </c>
      <c r="AH8" s="78" t="s">
        <v>97</v>
      </c>
      <c r="AK8" s="79" t="str">
        <f t="shared" si="0"/>
        <v/>
      </c>
      <c r="AL8" s="79" t="str">
        <f t="shared" si="0"/>
        <v/>
      </c>
      <c r="AM8" s="79" t="str">
        <f t="shared" si="0"/>
        <v/>
      </c>
      <c r="AN8" s="79" t="str">
        <f t="shared" si="0"/>
        <v/>
      </c>
      <c r="AO8" s="79" t="str">
        <f t="shared" si="0"/>
        <v/>
      </c>
      <c r="AP8" s="79" t="str">
        <f t="shared" si="0"/>
        <v/>
      </c>
      <c r="AQ8" s="79" t="str">
        <f t="shared" si="0"/>
        <v/>
      </c>
      <c r="AR8" s="79" t="str">
        <f t="shared" si="0"/>
        <v/>
      </c>
      <c r="AS8" s="79" t="str">
        <f t="shared" si="0"/>
        <v/>
      </c>
      <c r="AT8" s="79" t="str">
        <f t="shared" si="0"/>
        <v/>
      </c>
      <c r="AV8" s="80"/>
      <c r="AW8" s="81" t="s">
        <v>111</v>
      </c>
      <c r="AX8" s="82" t="str">
        <f t="shared" si="1"/>
        <v>---</v>
      </c>
      <c r="AY8" s="83" t="e">
        <f>VALUE(IF(AX8="---","",VLOOKUP(AX8,List16781011[],2,FALSE)))</f>
        <v>#VALUE!</v>
      </c>
      <c r="AZ8" s="42" t="str">
        <f t="shared" si="2"/>
        <v>---</v>
      </c>
      <c r="BA8" s="42" t="e">
        <f>VALUE(IF(AZ8="---","",VLOOKUP(AZ8,List16781011[],2,FALSE)))</f>
        <v>#VALUE!</v>
      </c>
      <c r="BB8" s="42" t="str">
        <f t="shared" si="3"/>
        <v>---</v>
      </c>
      <c r="BC8" s="42" t="str">
        <f t="shared" si="4"/>
        <v>---</v>
      </c>
      <c r="BI8" s="81" t="s">
        <v>111</v>
      </c>
      <c r="BJ8" s="85" t="str">
        <f>IF(H8="---","",VLOOKUP(H8,List16781011[],2,FALSE))</f>
        <v/>
      </c>
      <c r="BK8" s="85" t="str">
        <f>IF(I8="---","",VLOOKUP(I8,List16781011[],2,FALSE))</f>
        <v/>
      </c>
      <c r="BL8" s="85" t="str">
        <f>IF(J8="---","",VLOOKUP(J8,List16781011[],2,FALSE))</f>
        <v/>
      </c>
      <c r="BM8" s="85" t="str">
        <f>IF(K8="---","",VLOOKUP(K8,List16781011[],2,FALSE))</f>
        <v/>
      </c>
      <c r="BN8" s="85" t="str">
        <f>IF(L8="---","",VLOOKUP(L8,List16781011[],2,FALSE))</f>
        <v/>
      </c>
      <c r="BO8" s="85" t="str">
        <f>IF(M8="---","",VLOOKUP(M8,List16781011[],2,FALSE))</f>
        <v/>
      </c>
      <c r="BP8" s="85" t="str">
        <f>IF(N8="---","",VLOOKUP(N8,List16781011[],2,FALSE))</f>
        <v/>
      </c>
      <c r="BQ8" s="85" t="str">
        <f>IF(O8="---","",VLOOKUP(O8,List16781011[],2,FALSE))</f>
        <v/>
      </c>
      <c r="BR8" s="85" t="str">
        <f>IF(P8="---","",VLOOKUP(P8,List16781011[],2,FALSE))</f>
        <v/>
      </c>
      <c r="BS8" s="85" t="str">
        <f>IF(Q8="---","",VLOOKUP(Q8,List16781011[],2,FALSE))</f>
        <v/>
      </c>
      <c r="BT8" s="85" t="str">
        <f>IF(R8="---","",VLOOKUP(R8,List16781011[],2,FALSE))</f>
        <v/>
      </c>
      <c r="BU8" s="81" t="s">
        <v>111</v>
      </c>
      <c r="BV8" s="85" t="str">
        <f>IF(Y8="---","",VLOOKUP(Y8,List16781011[],2,FALSE))</f>
        <v/>
      </c>
      <c r="BW8" s="85" t="str">
        <f>IF(Z8="---","",VLOOKUP(Z8,List16781011[],2,FALSE))</f>
        <v/>
      </c>
      <c r="BX8" s="85" t="str">
        <f>IF(AA8="---","",VLOOKUP(AA8,List16781011[],2,FALSE))</f>
        <v/>
      </c>
      <c r="BY8" s="85" t="str">
        <f>IF(AB8="---","",VLOOKUP(AB8,List16781011[],2,FALSE))</f>
        <v/>
      </c>
      <c r="BZ8" s="85" t="str">
        <f>IF(AC8="---","",VLOOKUP(AC8,List16781011[],2,FALSE))</f>
        <v/>
      </c>
      <c r="CA8" s="85" t="str">
        <f>IF(AD8="---","",VLOOKUP(AD8,List16781011[],2,FALSE))</f>
        <v/>
      </c>
      <c r="CB8" s="85" t="str">
        <f>IF(AE8="---","",VLOOKUP(AE8,List16781011[],2,FALSE))</f>
        <v/>
      </c>
      <c r="CC8" s="85" t="str">
        <f>IF(AF8="---","",VLOOKUP(AF8,List16781011[],2,FALSE))</f>
        <v/>
      </c>
      <c r="CD8" s="85" t="str">
        <f>IF(AG8="---","",VLOOKUP(AG8,List16781011[],2,FALSE))</f>
        <v/>
      </c>
      <c r="CE8" s="85" t="str">
        <f>IF(AH8="---","",VLOOKUP(AH8,List16781011[],2,FALSE))</f>
        <v/>
      </c>
    </row>
    <row r="9" spans="2:92" ht="13.5" customHeight="1" thickBot="1" x14ac:dyDescent="0.2">
      <c r="B9" s="275">
        <v>2</v>
      </c>
      <c r="C9" s="280" t="s">
        <v>112</v>
      </c>
      <c r="D9" s="281"/>
      <c r="E9" s="71" t="s">
        <v>113</v>
      </c>
      <c r="F9" s="72"/>
      <c r="G9" s="73"/>
      <c r="H9" s="75" t="s">
        <v>97</v>
      </c>
      <c r="I9" s="75" t="s">
        <v>97</v>
      </c>
      <c r="J9" s="75" t="s">
        <v>97</v>
      </c>
      <c r="K9" s="75" t="s">
        <v>97</v>
      </c>
      <c r="L9" s="75" t="s">
        <v>97</v>
      </c>
      <c r="M9" s="75" t="s">
        <v>97</v>
      </c>
      <c r="N9" s="75" t="s">
        <v>97</v>
      </c>
      <c r="O9" s="75" t="s">
        <v>97</v>
      </c>
      <c r="P9" s="75" t="s">
        <v>97</v>
      </c>
      <c r="Q9" s="75" t="s">
        <v>97</v>
      </c>
      <c r="R9" s="86" t="s">
        <v>97</v>
      </c>
      <c r="Y9" s="75" t="s">
        <v>97</v>
      </c>
      <c r="Z9" s="75" t="s">
        <v>97</v>
      </c>
      <c r="AA9" s="75" t="s">
        <v>97</v>
      </c>
      <c r="AB9" s="75" t="s">
        <v>97</v>
      </c>
      <c r="AC9" s="86" t="s">
        <v>97</v>
      </c>
      <c r="AD9" s="78" t="s">
        <v>97</v>
      </c>
      <c r="AE9" s="78" t="s">
        <v>97</v>
      </c>
      <c r="AF9" s="78" t="s">
        <v>97</v>
      </c>
      <c r="AG9" s="78" t="s">
        <v>97</v>
      </c>
      <c r="AH9" s="78" t="s">
        <v>97</v>
      </c>
      <c r="AK9" s="79" t="str">
        <f t="shared" si="0"/>
        <v/>
      </c>
      <c r="AL9" s="79" t="str">
        <f t="shared" si="0"/>
        <v/>
      </c>
      <c r="AM9" s="79" t="str">
        <f t="shared" si="0"/>
        <v/>
      </c>
      <c r="AN9" s="79" t="str">
        <f t="shared" si="0"/>
        <v/>
      </c>
      <c r="AO9" s="79" t="str">
        <f t="shared" si="0"/>
        <v/>
      </c>
      <c r="AP9" s="79" t="str">
        <f t="shared" si="0"/>
        <v/>
      </c>
      <c r="AQ9" s="79" t="str">
        <f t="shared" si="0"/>
        <v/>
      </c>
      <c r="AR9" s="79" t="str">
        <f t="shared" si="0"/>
        <v/>
      </c>
      <c r="AS9" s="79" t="str">
        <f t="shared" si="0"/>
        <v/>
      </c>
      <c r="AT9" s="79" t="str">
        <f t="shared" si="0"/>
        <v/>
      </c>
      <c r="AV9" s="80"/>
      <c r="AW9" s="81" t="s">
        <v>114</v>
      </c>
      <c r="AX9" s="82" t="str">
        <f t="shared" si="1"/>
        <v>---</v>
      </c>
      <c r="AY9" s="83" t="e">
        <f>VALUE(IF(AX9="---","",VLOOKUP(AX9,List16781011[],2,FALSE)))</f>
        <v>#VALUE!</v>
      </c>
      <c r="AZ9" s="42" t="str">
        <f t="shared" si="2"/>
        <v>---</v>
      </c>
      <c r="BA9" s="42" t="e">
        <f>VALUE(IF(AZ9="---","",VLOOKUP(AZ9,List16781011[],2,FALSE)))</f>
        <v>#VALUE!</v>
      </c>
      <c r="BB9" s="42" t="str">
        <f t="shared" si="3"/>
        <v>---</v>
      </c>
      <c r="BC9" s="42" t="str">
        <f t="shared" si="4"/>
        <v>---</v>
      </c>
      <c r="BI9" s="81" t="s">
        <v>114</v>
      </c>
      <c r="BJ9" s="85" t="str">
        <f>IF(H9="---","",VLOOKUP(H9,List16781011[],2,FALSE))</f>
        <v/>
      </c>
      <c r="BK9" s="85" t="str">
        <f>IF(I9="---","",VLOOKUP(I9,List16781011[],2,FALSE))</f>
        <v/>
      </c>
      <c r="BL9" s="85" t="str">
        <f>IF(J9="---","",VLOOKUP(J9,List16781011[],2,FALSE))</f>
        <v/>
      </c>
      <c r="BM9" s="85" t="str">
        <f>IF(K9="---","",VLOOKUP(K9,List16781011[],2,FALSE))</f>
        <v/>
      </c>
      <c r="BN9" s="85" t="str">
        <f>IF(L9="---","",VLOOKUP(L9,List16781011[],2,FALSE))</f>
        <v/>
      </c>
      <c r="BO9" s="85" t="str">
        <f>IF(M9="---","",VLOOKUP(M9,List16781011[],2,FALSE))</f>
        <v/>
      </c>
      <c r="BP9" s="85" t="str">
        <f>IF(N9="---","",VLOOKUP(N9,List16781011[],2,FALSE))</f>
        <v/>
      </c>
      <c r="BQ9" s="85" t="str">
        <f>IF(O9="---","",VLOOKUP(O9,List16781011[],2,FALSE))</f>
        <v/>
      </c>
      <c r="BR9" s="85" t="str">
        <f>IF(P9="---","",VLOOKUP(P9,List16781011[],2,FALSE))</f>
        <v/>
      </c>
      <c r="BS9" s="85" t="str">
        <f>IF(Q9="---","",VLOOKUP(Q9,List16781011[],2,FALSE))</f>
        <v/>
      </c>
      <c r="BT9" s="85" t="str">
        <f>IF(R9="---","",VLOOKUP(R9,List16781011[],2,FALSE))</f>
        <v/>
      </c>
      <c r="BU9" s="81" t="s">
        <v>114</v>
      </c>
      <c r="BV9" s="85" t="str">
        <f>IF(Y9="---","",VLOOKUP(Y9,List16781011[],2,FALSE))</f>
        <v/>
      </c>
      <c r="BW9" s="85" t="str">
        <f>IF(Z9="---","",VLOOKUP(Z9,List16781011[],2,FALSE))</f>
        <v/>
      </c>
      <c r="BX9" s="85" t="str">
        <f>IF(AA9="---","",VLOOKUP(AA9,List16781011[],2,FALSE))</f>
        <v/>
      </c>
      <c r="BY9" s="85" t="str">
        <f>IF(AB9="---","",VLOOKUP(AB9,List16781011[],2,FALSE))</f>
        <v/>
      </c>
      <c r="BZ9" s="85" t="str">
        <f>IF(AC9="---","",VLOOKUP(AC9,List16781011[],2,FALSE))</f>
        <v/>
      </c>
      <c r="CA9" s="85" t="str">
        <f>IF(AD9="---","",VLOOKUP(AD9,List16781011[],2,FALSE))</f>
        <v/>
      </c>
      <c r="CB9" s="85" t="str">
        <f>IF(AE9="---","",VLOOKUP(AE9,List16781011[],2,FALSE))</f>
        <v/>
      </c>
      <c r="CC9" s="85" t="str">
        <f>IF(AF9="---","",VLOOKUP(AF9,List16781011[],2,FALSE))</f>
        <v/>
      </c>
      <c r="CD9" s="85" t="str">
        <f>IF(AG9="---","",VLOOKUP(AG9,List16781011[],2,FALSE))</f>
        <v/>
      </c>
      <c r="CE9" s="85" t="str">
        <f>IF(AH9="---","",VLOOKUP(AH9,List16781011[],2,FALSE))</f>
        <v/>
      </c>
    </row>
    <row r="10" spans="2:92" ht="13.5" customHeight="1" thickBot="1" x14ac:dyDescent="0.2">
      <c r="B10" s="276"/>
      <c r="C10" s="280"/>
      <c r="D10" s="281"/>
      <c r="E10" s="71" t="s">
        <v>115</v>
      </c>
      <c r="F10" s="72"/>
      <c r="G10" s="73"/>
      <c r="H10" s="75" t="s">
        <v>97</v>
      </c>
      <c r="I10" s="75" t="s">
        <v>97</v>
      </c>
      <c r="J10" s="75" t="s">
        <v>97</v>
      </c>
      <c r="K10" s="75" t="s">
        <v>97</v>
      </c>
      <c r="L10" s="75" t="s">
        <v>97</v>
      </c>
      <c r="M10" s="75" t="s">
        <v>97</v>
      </c>
      <c r="N10" s="75" t="s">
        <v>97</v>
      </c>
      <c r="O10" s="75" t="s">
        <v>97</v>
      </c>
      <c r="P10" s="75" t="s">
        <v>97</v>
      </c>
      <c r="Q10" s="75" t="s">
        <v>97</v>
      </c>
      <c r="R10" s="86" t="s">
        <v>97</v>
      </c>
      <c r="Y10" s="75" t="s">
        <v>97</v>
      </c>
      <c r="Z10" s="75" t="s">
        <v>97</v>
      </c>
      <c r="AA10" s="75" t="s">
        <v>97</v>
      </c>
      <c r="AB10" s="75" t="s">
        <v>97</v>
      </c>
      <c r="AC10" s="86" t="s">
        <v>97</v>
      </c>
      <c r="AD10" s="78" t="s">
        <v>97</v>
      </c>
      <c r="AE10" s="78" t="s">
        <v>97</v>
      </c>
      <c r="AF10" s="78" t="s">
        <v>97</v>
      </c>
      <c r="AG10" s="78" t="s">
        <v>97</v>
      </c>
      <c r="AH10" s="78" t="s">
        <v>97</v>
      </c>
      <c r="AK10" s="79" t="str">
        <f t="shared" si="0"/>
        <v/>
      </c>
      <c r="AL10" s="79" t="str">
        <f t="shared" si="0"/>
        <v/>
      </c>
      <c r="AM10" s="79" t="str">
        <f t="shared" si="0"/>
        <v/>
      </c>
      <c r="AN10" s="79" t="str">
        <f t="shared" si="0"/>
        <v/>
      </c>
      <c r="AO10" s="79" t="str">
        <f t="shared" si="0"/>
        <v/>
      </c>
      <c r="AP10" s="79" t="str">
        <f t="shared" si="0"/>
        <v/>
      </c>
      <c r="AQ10" s="79" t="str">
        <f t="shared" si="0"/>
        <v/>
      </c>
      <c r="AR10" s="79" t="str">
        <f t="shared" si="0"/>
        <v/>
      </c>
      <c r="AS10" s="79" t="str">
        <f t="shared" si="0"/>
        <v/>
      </c>
      <c r="AT10" s="79" t="str">
        <f t="shared" si="0"/>
        <v/>
      </c>
      <c r="AV10" s="80"/>
      <c r="AW10" s="81" t="s">
        <v>116</v>
      </c>
      <c r="AX10" s="82" t="str">
        <f t="shared" si="1"/>
        <v>---</v>
      </c>
      <c r="AY10" s="83" t="e">
        <f>VALUE(IF(AX10="---","",VLOOKUP(AX10,List16781011[],2,FALSE)))</f>
        <v>#VALUE!</v>
      </c>
      <c r="AZ10" s="42" t="str">
        <f t="shared" si="2"/>
        <v>---</v>
      </c>
      <c r="BA10" s="42" t="e">
        <f>VALUE(IF(AZ10="---","",VLOOKUP(AZ10,List16781011[],2,FALSE)))</f>
        <v>#VALUE!</v>
      </c>
      <c r="BB10" s="42" t="str">
        <f t="shared" si="3"/>
        <v>---</v>
      </c>
      <c r="BC10" s="42" t="str">
        <f t="shared" si="4"/>
        <v>---</v>
      </c>
      <c r="BI10" s="81" t="s">
        <v>116</v>
      </c>
      <c r="BJ10" s="85" t="str">
        <f>IF(H10="---","",VLOOKUP(H10,List16781011[],2,FALSE))</f>
        <v/>
      </c>
      <c r="BK10" s="85" t="str">
        <f>IF(I10="---","",VLOOKUP(I10,List16781011[],2,FALSE))</f>
        <v/>
      </c>
      <c r="BL10" s="85" t="str">
        <f>IF(J10="---","",VLOOKUP(J10,List16781011[],2,FALSE))</f>
        <v/>
      </c>
      <c r="BM10" s="85" t="str">
        <f>IF(K10="---","",VLOOKUP(K10,List16781011[],2,FALSE))</f>
        <v/>
      </c>
      <c r="BN10" s="85" t="str">
        <f>IF(L10="---","",VLOOKUP(L10,List16781011[],2,FALSE))</f>
        <v/>
      </c>
      <c r="BO10" s="85" t="str">
        <f>IF(M10="---","",VLOOKUP(M10,List16781011[],2,FALSE))</f>
        <v/>
      </c>
      <c r="BP10" s="85" t="str">
        <f>IF(N10="---","",VLOOKUP(N10,List16781011[],2,FALSE))</f>
        <v/>
      </c>
      <c r="BQ10" s="85" t="str">
        <f>IF(O10="---","",VLOOKUP(O10,List16781011[],2,FALSE))</f>
        <v/>
      </c>
      <c r="BR10" s="85" t="str">
        <f>IF(P10="---","",VLOOKUP(P10,List16781011[],2,FALSE))</f>
        <v/>
      </c>
      <c r="BS10" s="85" t="str">
        <f>IF(Q10="---","",VLOOKUP(Q10,List16781011[],2,FALSE))</f>
        <v/>
      </c>
      <c r="BT10" s="85" t="str">
        <f>IF(R10="---","",VLOOKUP(R10,List16781011[],2,FALSE))</f>
        <v/>
      </c>
      <c r="BU10" s="81" t="s">
        <v>116</v>
      </c>
      <c r="BV10" s="85" t="str">
        <f>IF(Y10="---","",VLOOKUP(Y10,List16781011[],2,FALSE))</f>
        <v/>
      </c>
      <c r="BW10" s="85" t="str">
        <f>IF(Z10="---","",VLOOKUP(Z10,List16781011[],2,FALSE))</f>
        <v/>
      </c>
      <c r="BX10" s="85" t="str">
        <f>IF(AA10="---","",VLOOKUP(AA10,List16781011[],2,FALSE))</f>
        <v/>
      </c>
      <c r="BY10" s="85" t="str">
        <f>IF(AB10="---","",VLOOKUP(AB10,List16781011[],2,FALSE))</f>
        <v/>
      </c>
      <c r="BZ10" s="85" t="str">
        <f>IF(AC10="---","",VLOOKUP(AC10,List16781011[],2,FALSE))</f>
        <v/>
      </c>
      <c r="CA10" s="85" t="str">
        <f>IF(AD10="---","",VLOOKUP(AD10,List16781011[],2,FALSE))</f>
        <v/>
      </c>
      <c r="CB10" s="85" t="str">
        <f>IF(AE10="---","",VLOOKUP(AE10,List16781011[],2,FALSE))</f>
        <v/>
      </c>
      <c r="CC10" s="85" t="str">
        <f>IF(AF10="---","",VLOOKUP(AF10,List16781011[],2,FALSE))</f>
        <v/>
      </c>
      <c r="CD10" s="85" t="str">
        <f>IF(AG10="---","",VLOOKUP(AG10,List16781011[],2,FALSE))</f>
        <v/>
      </c>
      <c r="CE10" s="85" t="str">
        <f>IF(AH10="---","",VLOOKUP(AH10,List16781011[],2,FALSE))</f>
        <v/>
      </c>
    </row>
    <row r="11" spans="2:92" ht="13.5" customHeight="1" thickBot="1" x14ac:dyDescent="0.2">
      <c r="B11" s="276"/>
      <c r="C11" s="280"/>
      <c r="D11" s="281"/>
      <c r="E11" s="71" t="s">
        <v>117</v>
      </c>
      <c r="F11" s="72"/>
      <c r="G11" s="73"/>
      <c r="H11" s="75" t="s">
        <v>97</v>
      </c>
      <c r="I11" s="75" t="s">
        <v>97</v>
      </c>
      <c r="J11" s="75" t="s">
        <v>97</v>
      </c>
      <c r="K11" s="75" t="s">
        <v>97</v>
      </c>
      <c r="L11" s="75" t="s">
        <v>97</v>
      </c>
      <c r="M11" s="75" t="s">
        <v>97</v>
      </c>
      <c r="N11" s="75" t="s">
        <v>97</v>
      </c>
      <c r="O11" s="75" t="s">
        <v>97</v>
      </c>
      <c r="P11" s="75" t="s">
        <v>97</v>
      </c>
      <c r="Q11" s="75" t="s">
        <v>97</v>
      </c>
      <c r="R11" s="86" t="s">
        <v>97</v>
      </c>
      <c r="Y11" s="75" t="s">
        <v>97</v>
      </c>
      <c r="Z11" s="75" t="s">
        <v>97</v>
      </c>
      <c r="AA11" s="75" t="s">
        <v>97</v>
      </c>
      <c r="AB11" s="75" t="s">
        <v>97</v>
      </c>
      <c r="AC11" s="86" t="s">
        <v>97</v>
      </c>
      <c r="AD11" s="78" t="s">
        <v>97</v>
      </c>
      <c r="AE11" s="78" t="s">
        <v>97</v>
      </c>
      <c r="AF11" s="78" t="s">
        <v>97</v>
      </c>
      <c r="AG11" s="78" t="s">
        <v>97</v>
      </c>
      <c r="AH11" s="78" t="s">
        <v>97</v>
      </c>
      <c r="AK11" s="79" t="str">
        <f t="shared" si="0"/>
        <v/>
      </c>
      <c r="AL11" s="79" t="str">
        <f t="shared" si="0"/>
        <v/>
      </c>
      <c r="AM11" s="79" t="str">
        <f t="shared" si="0"/>
        <v/>
      </c>
      <c r="AN11" s="79" t="str">
        <f t="shared" si="0"/>
        <v/>
      </c>
      <c r="AO11" s="79" t="str">
        <f t="shared" si="0"/>
        <v/>
      </c>
      <c r="AP11" s="79" t="str">
        <f t="shared" si="0"/>
        <v/>
      </c>
      <c r="AQ11" s="79" t="str">
        <f t="shared" si="0"/>
        <v/>
      </c>
      <c r="AR11" s="79" t="str">
        <f t="shared" si="0"/>
        <v/>
      </c>
      <c r="AS11" s="79" t="str">
        <f t="shared" si="0"/>
        <v/>
      </c>
      <c r="AT11" s="79" t="str">
        <f t="shared" si="0"/>
        <v/>
      </c>
      <c r="AV11" s="80"/>
      <c r="AW11" s="81" t="s">
        <v>118</v>
      </c>
      <c r="AX11" s="82" t="str">
        <f t="shared" si="1"/>
        <v>---</v>
      </c>
      <c r="AY11" s="83" t="e">
        <f>VALUE(IF(AX11="---","",VLOOKUP(AX11,List16781011[],2,FALSE)))</f>
        <v>#VALUE!</v>
      </c>
      <c r="AZ11" s="42" t="str">
        <f t="shared" si="2"/>
        <v>---</v>
      </c>
      <c r="BA11" s="42" t="e">
        <f>VALUE(IF(AZ11="---","",VLOOKUP(AZ11,List16781011[],2,FALSE)))</f>
        <v>#VALUE!</v>
      </c>
      <c r="BB11" s="42" t="str">
        <f t="shared" si="3"/>
        <v>---</v>
      </c>
      <c r="BC11" s="42" t="str">
        <f t="shared" si="4"/>
        <v>---</v>
      </c>
      <c r="BI11" s="81" t="s">
        <v>118</v>
      </c>
      <c r="BJ11" s="85" t="str">
        <f>IF(H11="---","",VLOOKUP(H11,List16781011[],2,FALSE))</f>
        <v/>
      </c>
      <c r="BK11" s="85" t="str">
        <f>IF(I11="---","",VLOOKUP(I11,List16781011[],2,FALSE))</f>
        <v/>
      </c>
      <c r="BL11" s="85" t="str">
        <f>IF(J11="---","",VLOOKUP(J11,List16781011[],2,FALSE))</f>
        <v/>
      </c>
      <c r="BM11" s="85" t="str">
        <f>IF(K11="---","",VLOOKUP(K11,List16781011[],2,FALSE))</f>
        <v/>
      </c>
      <c r="BN11" s="85" t="str">
        <f>IF(L11="---","",VLOOKUP(L11,List16781011[],2,FALSE))</f>
        <v/>
      </c>
      <c r="BO11" s="85" t="str">
        <f>IF(M11="---","",VLOOKUP(M11,List16781011[],2,FALSE))</f>
        <v/>
      </c>
      <c r="BP11" s="85" t="str">
        <f>IF(N11="---","",VLOOKUP(N11,List16781011[],2,FALSE))</f>
        <v/>
      </c>
      <c r="BQ11" s="85" t="str">
        <f>IF(O11="---","",VLOOKUP(O11,List16781011[],2,FALSE))</f>
        <v/>
      </c>
      <c r="BR11" s="85" t="str">
        <f>IF(P11="---","",VLOOKUP(P11,List16781011[],2,FALSE))</f>
        <v/>
      </c>
      <c r="BS11" s="85" t="str">
        <f>IF(Q11="---","",VLOOKUP(Q11,List16781011[],2,FALSE))</f>
        <v/>
      </c>
      <c r="BT11" s="85" t="str">
        <f>IF(R11="---","",VLOOKUP(R11,List16781011[],2,FALSE))</f>
        <v/>
      </c>
      <c r="BU11" s="81" t="s">
        <v>118</v>
      </c>
      <c r="BV11" s="85" t="str">
        <f>IF(Y11="---","",VLOOKUP(Y11,List16781011[],2,FALSE))</f>
        <v/>
      </c>
      <c r="BW11" s="85" t="str">
        <f>IF(Z11="---","",VLOOKUP(Z11,List16781011[],2,FALSE))</f>
        <v/>
      </c>
      <c r="BX11" s="85" t="str">
        <f>IF(AA11="---","",VLOOKUP(AA11,List16781011[],2,FALSE))</f>
        <v/>
      </c>
      <c r="BY11" s="85" t="str">
        <f>IF(AB11="---","",VLOOKUP(AB11,List16781011[],2,FALSE))</f>
        <v/>
      </c>
      <c r="BZ11" s="85" t="str">
        <f>IF(AC11="---","",VLOOKUP(AC11,List16781011[],2,FALSE))</f>
        <v/>
      </c>
      <c r="CA11" s="85" t="str">
        <f>IF(AD11="---","",VLOOKUP(AD11,List16781011[],2,FALSE))</f>
        <v/>
      </c>
      <c r="CB11" s="85" t="str">
        <f>IF(AE11="---","",VLOOKUP(AE11,List16781011[],2,FALSE))</f>
        <v/>
      </c>
      <c r="CC11" s="85" t="str">
        <f>IF(AF11="---","",VLOOKUP(AF11,List16781011[],2,FALSE))</f>
        <v/>
      </c>
      <c r="CD11" s="85" t="str">
        <f>IF(AG11="---","",VLOOKUP(AG11,List16781011[],2,FALSE))</f>
        <v/>
      </c>
      <c r="CE11" s="85" t="str">
        <f>IF(AH11="---","",VLOOKUP(AH11,List16781011[],2,FALSE))</f>
        <v/>
      </c>
    </row>
    <row r="12" spans="2:92" ht="13.5" customHeight="1" thickBot="1" x14ac:dyDescent="0.2">
      <c r="B12" s="276"/>
      <c r="C12" s="280" t="s">
        <v>119</v>
      </c>
      <c r="D12" s="281"/>
      <c r="E12" s="71" t="s">
        <v>120</v>
      </c>
      <c r="F12" s="72"/>
      <c r="G12" s="73"/>
      <c r="H12" s="75" t="s">
        <v>97</v>
      </c>
      <c r="I12" s="75" t="s">
        <v>97</v>
      </c>
      <c r="J12" s="75" t="s">
        <v>97</v>
      </c>
      <c r="K12" s="75" t="s">
        <v>97</v>
      </c>
      <c r="L12" s="75" t="s">
        <v>97</v>
      </c>
      <c r="M12" s="75" t="s">
        <v>97</v>
      </c>
      <c r="N12" s="75" t="s">
        <v>97</v>
      </c>
      <c r="O12" s="75" t="s">
        <v>97</v>
      </c>
      <c r="P12" s="75" t="s">
        <v>97</v>
      </c>
      <c r="Q12" s="75" t="s">
        <v>97</v>
      </c>
      <c r="R12" s="86" t="s">
        <v>97</v>
      </c>
      <c r="Y12" s="75" t="s">
        <v>97</v>
      </c>
      <c r="Z12" s="75" t="s">
        <v>97</v>
      </c>
      <c r="AA12" s="75" t="s">
        <v>97</v>
      </c>
      <c r="AB12" s="75" t="s">
        <v>97</v>
      </c>
      <c r="AC12" s="86" t="s">
        <v>97</v>
      </c>
      <c r="AD12" s="78" t="s">
        <v>97</v>
      </c>
      <c r="AE12" s="78" t="s">
        <v>97</v>
      </c>
      <c r="AF12" s="78" t="s">
        <v>97</v>
      </c>
      <c r="AG12" s="78" t="s">
        <v>97</v>
      </c>
      <c r="AH12" s="78" t="s">
        <v>97</v>
      </c>
      <c r="AK12" s="79" t="str">
        <f t="shared" si="0"/>
        <v/>
      </c>
      <c r="AL12" s="79" t="str">
        <f t="shared" si="0"/>
        <v/>
      </c>
      <c r="AM12" s="79" t="str">
        <f t="shared" si="0"/>
        <v/>
      </c>
      <c r="AN12" s="79" t="str">
        <f t="shared" si="0"/>
        <v/>
      </c>
      <c r="AO12" s="79" t="str">
        <f t="shared" si="0"/>
        <v/>
      </c>
      <c r="AP12" s="79" t="str">
        <f t="shared" si="0"/>
        <v/>
      </c>
      <c r="AQ12" s="79" t="str">
        <f t="shared" si="0"/>
        <v/>
      </c>
      <c r="AR12" s="79" t="str">
        <f t="shared" si="0"/>
        <v/>
      </c>
      <c r="AS12" s="79" t="str">
        <f t="shared" si="0"/>
        <v/>
      </c>
      <c r="AT12" s="79" t="str">
        <f t="shared" si="0"/>
        <v/>
      </c>
      <c r="AV12" s="80"/>
      <c r="AW12" s="81" t="s">
        <v>121</v>
      </c>
      <c r="AX12" s="82" t="str">
        <f t="shared" si="1"/>
        <v>---</v>
      </c>
      <c r="AY12" s="83" t="e">
        <f>VALUE(IF(AX12="---","",VLOOKUP(AX12,List16781011[],2,FALSE)))</f>
        <v>#VALUE!</v>
      </c>
      <c r="AZ12" s="42" t="str">
        <f t="shared" si="2"/>
        <v>---</v>
      </c>
      <c r="BA12" s="42" t="e">
        <f>VALUE(IF(AZ12="---","",VLOOKUP(AZ12,List16781011[],2,FALSE)))</f>
        <v>#VALUE!</v>
      </c>
      <c r="BB12" s="42" t="str">
        <f t="shared" si="3"/>
        <v>---</v>
      </c>
      <c r="BC12" s="42" t="str">
        <f t="shared" si="4"/>
        <v>---</v>
      </c>
      <c r="BI12" s="81" t="s">
        <v>121</v>
      </c>
      <c r="BJ12" s="85" t="str">
        <f>IF(H12="---","",VLOOKUP(H12,List16781011[],2,FALSE))</f>
        <v/>
      </c>
      <c r="BK12" s="85" t="str">
        <f>IF(I12="---","",VLOOKUP(I12,List16781011[],2,FALSE))</f>
        <v/>
      </c>
      <c r="BL12" s="85" t="str">
        <f>IF(J12="---","",VLOOKUP(J12,List16781011[],2,FALSE))</f>
        <v/>
      </c>
      <c r="BM12" s="85" t="str">
        <f>IF(K12="---","",VLOOKUP(K12,List16781011[],2,FALSE))</f>
        <v/>
      </c>
      <c r="BN12" s="85" t="str">
        <f>IF(L12="---","",VLOOKUP(L12,List16781011[],2,FALSE))</f>
        <v/>
      </c>
      <c r="BO12" s="85" t="str">
        <f>IF(M12="---","",VLOOKUP(M12,List16781011[],2,FALSE))</f>
        <v/>
      </c>
      <c r="BP12" s="85" t="str">
        <f>IF(N12="---","",VLOOKUP(N12,List16781011[],2,FALSE))</f>
        <v/>
      </c>
      <c r="BQ12" s="85" t="str">
        <f>IF(O12="---","",VLOOKUP(O12,List16781011[],2,FALSE))</f>
        <v/>
      </c>
      <c r="BR12" s="85" t="str">
        <f>IF(P12="---","",VLOOKUP(P12,List16781011[],2,FALSE))</f>
        <v/>
      </c>
      <c r="BS12" s="85" t="str">
        <f>IF(Q12="---","",VLOOKUP(Q12,List16781011[],2,FALSE))</f>
        <v/>
      </c>
      <c r="BT12" s="85" t="str">
        <f>IF(R12="---","",VLOOKUP(R12,List16781011[],2,FALSE))</f>
        <v/>
      </c>
      <c r="BU12" s="81" t="s">
        <v>121</v>
      </c>
      <c r="BV12" s="85" t="str">
        <f>IF(Y12="---","",VLOOKUP(Y12,List16781011[],2,FALSE))</f>
        <v/>
      </c>
      <c r="BW12" s="85" t="str">
        <f>IF(Z12="---","",VLOOKUP(Z12,List16781011[],2,FALSE))</f>
        <v/>
      </c>
      <c r="BX12" s="85" t="str">
        <f>IF(AA12="---","",VLOOKUP(AA12,List16781011[],2,FALSE))</f>
        <v/>
      </c>
      <c r="BY12" s="85" t="str">
        <f>IF(AB12="---","",VLOOKUP(AB12,List16781011[],2,FALSE))</f>
        <v/>
      </c>
      <c r="BZ12" s="85" t="str">
        <f>IF(AC12="---","",VLOOKUP(AC12,List16781011[],2,FALSE))</f>
        <v/>
      </c>
      <c r="CA12" s="85" t="str">
        <f>IF(AD12="---","",VLOOKUP(AD12,List16781011[],2,FALSE))</f>
        <v/>
      </c>
      <c r="CB12" s="85" t="str">
        <f>IF(AE12="---","",VLOOKUP(AE12,List16781011[],2,FALSE))</f>
        <v/>
      </c>
      <c r="CC12" s="85" t="str">
        <f>IF(AF12="---","",VLOOKUP(AF12,List16781011[],2,FALSE))</f>
        <v/>
      </c>
      <c r="CD12" s="85" t="str">
        <f>IF(AG12="---","",VLOOKUP(AG12,List16781011[],2,FALSE))</f>
        <v/>
      </c>
      <c r="CE12" s="85" t="str">
        <f>IF(AH12="---","",VLOOKUP(AH12,List16781011[],2,FALSE))</f>
        <v/>
      </c>
    </row>
    <row r="13" spans="2:92" ht="13.5" customHeight="1" thickBot="1" x14ac:dyDescent="0.2">
      <c r="B13" s="276"/>
      <c r="C13" s="280"/>
      <c r="D13" s="281"/>
      <c r="E13" s="71" t="s">
        <v>122</v>
      </c>
      <c r="F13" s="72"/>
      <c r="G13" s="73"/>
      <c r="H13" s="75" t="s">
        <v>97</v>
      </c>
      <c r="I13" s="75" t="s">
        <v>97</v>
      </c>
      <c r="J13" s="75" t="s">
        <v>97</v>
      </c>
      <c r="K13" s="75" t="s">
        <v>97</v>
      </c>
      <c r="L13" s="75" t="s">
        <v>97</v>
      </c>
      <c r="M13" s="75" t="s">
        <v>97</v>
      </c>
      <c r="N13" s="75" t="s">
        <v>97</v>
      </c>
      <c r="O13" s="75" t="s">
        <v>97</v>
      </c>
      <c r="P13" s="75" t="s">
        <v>97</v>
      </c>
      <c r="Q13" s="75" t="s">
        <v>97</v>
      </c>
      <c r="R13" s="86" t="s">
        <v>97</v>
      </c>
      <c r="Y13" s="75" t="s">
        <v>97</v>
      </c>
      <c r="Z13" s="75" t="s">
        <v>97</v>
      </c>
      <c r="AA13" s="75" t="s">
        <v>97</v>
      </c>
      <c r="AB13" s="75" t="s">
        <v>97</v>
      </c>
      <c r="AC13" s="86" t="s">
        <v>97</v>
      </c>
      <c r="AD13" s="78" t="s">
        <v>97</v>
      </c>
      <c r="AE13" s="78" t="s">
        <v>97</v>
      </c>
      <c r="AF13" s="78" t="s">
        <v>97</v>
      </c>
      <c r="AG13" s="78" t="s">
        <v>97</v>
      </c>
      <c r="AH13" s="78" t="s">
        <v>97</v>
      </c>
      <c r="AK13" s="79" t="str">
        <f t="shared" si="0"/>
        <v/>
      </c>
      <c r="AL13" s="79" t="str">
        <f t="shared" si="0"/>
        <v/>
      </c>
      <c r="AM13" s="79" t="str">
        <f t="shared" si="0"/>
        <v/>
      </c>
      <c r="AN13" s="79" t="str">
        <f t="shared" si="0"/>
        <v/>
      </c>
      <c r="AO13" s="79" t="str">
        <f t="shared" si="0"/>
        <v/>
      </c>
      <c r="AP13" s="79" t="str">
        <f t="shared" si="0"/>
        <v/>
      </c>
      <c r="AQ13" s="79" t="str">
        <f t="shared" si="0"/>
        <v/>
      </c>
      <c r="AR13" s="79" t="str">
        <f t="shared" si="0"/>
        <v/>
      </c>
      <c r="AS13" s="79" t="str">
        <f t="shared" si="0"/>
        <v/>
      </c>
      <c r="AT13" s="79" t="str">
        <f t="shared" si="0"/>
        <v/>
      </c>
      <c r="AV13" s="80"/>
      <c r="AW13" s="81" t="s">
        <v>123</v>
      </c>
      <c r="AX13" s="82" t="str">
        <f t="shared" si="1"/>
        <v>---</v>
      </c>
      <c r="AY13" s="83" t="e">
        <f>VALUE(IF(AX13="---","",VLOOKUP(AX13,List16781011[],2,FALSE)))</f>
        <v>#VALUE!</v>
      </c>
      <c r="AZ13" s="42" t="str">
        <f t="shared" si="2"/>
        <v>---</v>
      </c>
      <c r="BA13" s="42" t="e">
        <f>VALUE(IF(AZ13="---","",VLOOKUP(AZ13,List16781011[],2,FALSE)))</f>
        <v>#VALUE!</v>
      </c>
      <c r="BB13" s="42" t="str">
        <f t="shared" si="3"/>
        <v>---</v>
      </c>
      <c r="BC13" s="42" t="str">
        <f t="shared" si="4"/>
        <v>---</v>
      </c>
      <c r="BI13" s="81" t="s">
        <v>123</v>
      </c>
      <c r="BJ13" s="85" t="str">
        <f>IF(H13="---","",VLOOKUP(H13,List16781011[],2,FALSE))</f>
        <v/>
      </c>
      <c r="BK13" s="85" t="str">
        <f>IF(I13="---","",VLOOKUP(I13,List16781011[],2,FALSE))</f>
        <v/>
      </c>
      <c r="BL13" s="85" t="str">
        <f>IF(J13="---","",VLOOKUP(J13,List16781011[],2,FALSE))</f>
        <v/>
      </c>
      <c r="BM13" s="85" t="str">
        <f>IF(K13="---","",VLOOKUP(K13,List16781011[],2,FALSE))</f>
        <v/>
      </c>
      <c r="BN13" s="85" t="str">
        <f>IF(L13="---","",VLOOKUP(L13,List16781011[],2,FALSE))</f>
        <v/>
      </c>
      <c r="BO13" s="85" t="str">
        <f>IF(M13="---","",VLOOKUP(M13,List16781011[],2,FALSE))</f>
        <v/>
      </c>
      <c r="BP13" s="85" t="str">
        <f>IF(N13="---","",VLOOKUP(N13,List16781011[],2,FALSE))</f>
        <v/>
      </c>
      <c r="BQ13" s="85" t="str">
        <f>IF(O13="---","",VLOOKUP(O13,List16781011[],2,FALSE))</f>
        <v/>
      </c>
      <c r="BR13" s="85" t="str">
        <f>IF(P13="---","",VLOOKUP(P13,List16781011[],2,FALSE))</f>
        <v/>
      </c>
      <c r="BS13" s="85" t="str">
        <f>IF(Q13="---","",VLOOKUP(Q13,List16781011[],2,FALSE))</f>
        <v/>
      </c>
      <c r="BT13" s="85" t="str">
        <f>IF(R13="---","",VLOOKUP(R13,List16781011[],2,FALSE))</f>
        <v/>
      </c>
      <c r="BU13" s="81" t="s">
        <v>123</v>
      </c>
      <c r="BV13" s="85" t="str">
        <f>IF(Y13="---","",VLOOKUP(Y13,List16781011[],2,FALSE))</f>
        <v/>
      </c>
      <c r="BW13" s="85" t="str">
        <f>IF(Z13="---","",VLOOKUP(Z13,List16781011[],2,FALSE))</f>
        <v/>
      </c>
      <c r="BX13" s="85" t="str">
        <f>IF(AA13="---","",VLOOKUP(AA13,List16781011[],2,FALSE))</f>
        <v/>
      </c>
      <c r="BY13" s="85" t="str">
        <f>IF(AB13="---","",VLOOKUP(AB13,List16781011[],2,FALSE))</f>
        <v/>
      </c>
      <c r="BZ13" s="85" t="str">
        <f>IF(AC13="---","",VLOOKUP(AC13,List16781011[],2,FALSE))</f>
        <v/>
      </c>
      <c r="CA13" s="85" t="str">
        <f>IF(AD13="---","",VLOOKUP(AD13,List16781011[],2,FALSE))</f>
        <v/>
      </c>
      <c r="CB13" s="85" t="str">
        <f>IF(AE13="---","",VLOOKUP(AE13,List16781011[],2,FALSE))</f>
        <v/>
      </c>
      <c r="CC13" s="85" t="str">
        <f>IF(AF13="---","",VLOOKUP(AF13,List16781011[],2,FALSE))</f>
        <v/>
      </c>
      <c r="CD13" s="85" t="str">
        <f>IF(AG13="---","",VLOOKUP(AG13,List16781011[],2,FALSE))</f>
        <v/>
      </c>
      <c r="CE13" s="85" t="str">
        <f>IF(AH13="---","",VLOOKUP(AH13,List16781011[],2,FALSE))</f>
        <v/>
      </c>
    </row>
    <row r="14" spans="2:92" ht="13.5" customHeight="1" thickBot="1" x14ac:dyDescent="0.2">
      <c r="B14" s="276"/>
      <c r="C14" s="280"/>
      <c r="D14" s="281"/>
      <c r="E14" s="71" t="s">
        <v>124</v>
      </c>
      <c r="F14" s="72"/>
      <c r="G14" s="73"/>
      <c r="H14" s="75" t="s">
        <v>97</v>
      </c>
      <c r="I14" s="75" t="s">
        <v>97</v>
      </c>
      <c r="J14" s="75" t="s">
        <v>97</v>
      </c>
      <c r="K14" s="75" t="s">
        <v>97</v>
      </c>
      <c r="L14" s="75" t="s">
        <v>97</v>
      </c>
      <c r="M14" s="75" t="s">
        <v>97</v>
      </c>
      <c r="N14" s="75" t="s">
        <v>97</v>
      </c>
      <c r="O14" s="75" t="s">
        <v>97</v>
      </c>
      <c r="P14" s="75" t="s">
        <v>97</v>
      </c>
      <c r="Q14" s="75" t="s">
        <v>97</v>
      </c>
      <c r="R14" s="86" t="s">
        <v>97</v>
      </c>
      <c r="Y14" s="75" t="s">
        <v>97</v>
      </c>
      <c r="Z14" s="75" t="s">
        <v>97</v>
      </c>
      <c r="AA14" s="75" t="s">
        <v>97</v>
      </c>
      <c r="AB14" s="75" t="s">
        <v>97</v>
      </c>
      <c r="AC14" s="86" t="s">
        <v>97</v>
      </c>
      <c r="AD14" s="78" t="s">
        <v>97</v>
      </c>
      <c r="AE14" s="78" t="s">
        <v>97</v>
      </c>
      <c r="AF14" s="78" t="s">
        <v>97</v>
      </c>
      <c r="AG14" s="78" t="s">
        <v>97</v>
      </c>
      <c r="AH14" s="78" t="s">
        <v>97</v>
      </c>
      <c r="AK14" s="79" t="str">
        <f t="shared" si="0"/>
        <v/>
      </c>
      <c r="AL14" s="79" t="str">
        <f t="shared" si="0"/>
        <v/>
      </c>
      <c r="AM14" s="79" t="str">
        <f t="shared" si="0"/>
        <v/>
      </c>
      <c r="AN14" s="79" t="str">
        <f t="shared" si="0"/>
        <v/>
      </c>
      <c r="AO14" s="79" t="str">
        <f t="shared" si="0"/>
        <v/>
      </c>
      <c r="AP14" s="79" t="str">
        <f t="shared" si="0"/>
        <v/>
      </c>
      <c r="AQ14" s="79" t="str">
        <f t="shared" si="0"/>
        <v/>
      </c>
      <c r="AR14" s="79" t="str">
        <f t="shared" si="0"/>
        <v/>
      </c>
      <c r="AS14" s="79" t="str">
        <f t="shared" si="0"/>
        <v/>
      </c>
      <c r="AT14" s="79" t="str">
        <f t="shared" si="0"/>
        <v/>
      </c>
      <c r="AV14" s="80"/>
      <c r="AW14" s="81" t="s">
        <v>125</v>
      </c>
      <c r="AX14" s="82" t="str">
        <f t="shared" si="1"/>
        <v>---</v>
      </c>
      <c r="AY14" s="83" t="e">
        <f>VALUE(IF(AX14="---","",VLOOKUP(AX14,List16781011[],2,FALSE)))</f>
        <v>#VALUE!</v>
      </c>
      <c r="AZ14" s="42" t="str">
        <f t="shared" si="2"/>
        <v>---</v>
      </c>
      <c r="BA14" s="42" t="e">
        <f>VALUE(IF(AZ14="---","",VLOOKUP(AZ14,List16781011[],2,FALSE)))</f>
        <v>#VALUE!</v>
      </c>
      <c r="BB14" s="42" t="str">
        <f t="shared" si="3"/>
        <v>---</v>
      </c>
      <c r="BC14" s="42" t="str">
        <f t="shared" si="4"/>
        <v>---</v>
      </c>
      <c r="BI14" s="81" t="s">
        <v>125</v>
      </c>
      <c r="BJ14" s="85" t="str">
        <f>IF(H14="---","",VLOOKUP(H14,List16781011[],2,FALSE))</f>
        <v/>
      </c>
      <c r="BK14" s="85" t="str">
        <f>IF(I14="---","",VLOOKUP(I14,List16781011[],2,FALSE))</f>
        <v/>
      </c>
      <c r="BL14" s="85" t="str">
        <f>IF(J14="---","",VLOOKUP(J14,List16781011[],2,FALSE))</f>
        <v/>
      </c>
      <c r="BM14" s="85" t="str">
        <f>IF(K14="---","",VLOOKUP(K14,List16781011[],2,FALSE))</f>
        <v/>
      </c>
      <c r="BN14" s="85" t="str">
        <f>IF(L14="---","",VLOOKUP(L14,List16781011[],2,FALSE))</f>
        <v/>
      </c>
      <c r="BO14" s="85" t="str">
        <f>IF(M14="---","",VLOOKUP(M14,List16781011[],2,FALSE))</f>
        <v/>
      </c>
      <c r="BP14" s="85" t="str">
        <f>IF(N14="---","",VLOOKUP(N14,List16781011[],2,FALSE))</f>
        <v/>
      </c>
      <c r="BQ14" s="85" t="str">
        <f>IF(O14="---","",VLOOKUP(O14,List16781011[],2,FALSE))</f>
        <v/>
      </c>
      <c r="BR14" s="85" t="str">
        <f>IF(P14="---","",VLOOKUP(P14,List16781011[],2,FALSE))</f>
        <v/>
      </c>
      <c r="BS14" s="85" t="str">
        <f>IF(Q14="---","",VLOOKUP(Q14,List16781011[],2,FALSE))</f>
        <v/>
      </c>
      <c r="BT14" s="85" t="str">
        <f>IF(R14="---","",VLOOKUP(R14,List16781011[],2,FALSE))</f>
        <v/>
      </c>
      <c r="BU14" s="81" t="s">
        <v>125</v>
      </c>
      <c r="BV14" s="85" t="str">
        <f>IF(Y14="---","",VLOOKUP(Y14,List16781011[],2,FALSE))</f>
        <v/>
      </c>
      <c r="BW14" s="85" t="str">
        <f>IF(Z14="---","",VLOOKUP(Z14,List16781011[],2,FALSE))</f>
        <v/>
      </c>
      <c r="BX14" s="85" t="str">
        <f>IF(AA14="---","",VLOOKUP(AA14,List16781011[],2,FALSE))</f>
        <v/>
      </c>
      <c r="BY14" s="85" t="str">
        <f>IF(AB14="---","",VLOOKUP(AB14,List16781011[],2,FALSE))</f>
        <v/>
      </c>
      <c r="BZ14" s="85" t="str">
        <f>IF(AC14="---","",VLOOKUP(AC14,List16781011[],2,FALSE))</f>
        <v/>
      </c>
      <c r="CA14" s="85" t="str">
        <f>IF(AD14="---","",VLOOKUP(AD14,List16781011[],2,FALSE))</f>
        <v/>
      </c>
      <c r="CB14" s="85" t="str">
        <f>IF(AE14="---","",VLOOKUP(AE14,List16781011[],2,FALSE))</f>
        <v/>
      </c>
      <c r="CC14" s="85" t="str">
        <f>IF(AF14="---","",VLOOKUP(AF14,List16781011[],2,FALSE))</f>
        <v/>
      </c>
      <c r="CD14" s="85" t="str">
        <f>IF(AG14="---","",VLOOKUP(AG14,List16781011[],2,FALSE))</f>
        <v/>
      </c>
      <c r="CE14" s="85" t="str">
        <f>IF(AH14="---","",VLOOKUP(AH14,List16781011[],2,FALSE))</f>
        <v/>
      </c>
    </row>
    <row r="15" spans="2:92" ht="13.5" customHeight="1" thickBot="1" x14ac:dyDescent="0.2">
      <c r="B15" s="276"/>
      <c r="C15" s="280" t="s">
        <v>126</v>
      </c>
      <c r="D15" s="281"/>
      <c r="E15" s="71" t="s">
        <v>127</v>
      </c>
      <c r="F15" s="72"/>
      <c r="G15" s="73"/>
      <c r="H15" s="75" t="s">
        <v>97</v>
      </c>
      <c r="I15" s="75" t="s">
        <v>97</v>
      </c>
      <c r="J15" s="75" t="s">
        <v>97</v>
      </c>
      <c r="K15" s="75" t="s">
        <v>97</v>
      </c>
      <c r="L15" s="75" t="s">
        <v>97</v>
      </c>
      <c r="M15" s="75" t="s">
        <v>97</v>
      </c>
      <c r="N15" s="75" t="s">
        <v>97</v>
      </c>
      <c r="O15" s="75" t="s">
        <v>97</v>
      </c>
      <c r="P15" s="75" t="s">
        <v>97</v>
      </c>
      <c r="Q15" s="75" t="s">
        <v>97</v>
      </c>
      <c r="R15" s="86" t="s">
        <v>97</v>
      </c>
      <c r="Y15" s="75" t="s">
        <v>97</v>
      </c>
      <c r="Z15" s="75" t="s">
        <v>97</v>
      </c>
      <c r="AA15" s="75" t="s">
        <v>97</v>
      </c>
      <c r="AB15" s="75" t="s">
        <v>97</v>
      </c>
      <c r="AC15" s="86" t="s">
        <v>97</v>
      </c>
      <c r="AD15" s="78" t="s">
        <v>97</v>
      </c>
      <c r="AE15" s="78" t="s">
        <v>97</v>
      </c>
      <c r="AF15" s="78" t="s">
        <v>97</v>
      </c>
      <c r="AG15" s="78" t="s">
        <v>97</v>
      </c>
      <c r="AH15" s="78" t="s">
        <v>97</v>
      </c>
      <c r="AK15" s="79" t="str">
        <f t="shared" si="0"/>
        <v/>
      </c>
      <c r="AL15" s="79" t="str">
        <f t="shared" si="0"/>
        <v/>
      </c>
      <c r="AM15" s="79" t="str">
        <f t="shared" si="0"/>
        <v/>
      </c>
      <c r="AN15" s="79" t="str">
        <f t="shared" si="0"/>
        <v/>
      </c>
      <c r="AO15" s="79" t="str">
        <f t="shared" si="0"/>
        <v/>
      </c>
      <c r="AP15" s="79" t="str">
        <f t="shared" si="0"/>
        <v/>
      </c>
      <c r="AQ15" s="79" t="str">
        <f t="shared" si="0"/>
        <v/>
      </c>
      <c r="AR15" s="79" t="str">
        <f t="shared" si="0"/>
        <v/>
      </c>
      <c r="AS15" s="79" t="str">
        <f t="shared" si="0"/>
        <v/>
      </c>
      <c r="AT15" s="79" t="str">
        <f t="shared" si="0"/>
        <v/>
      </c>
      <c r="AV15" s="80"/>
      <c r="AW15" s="81" t="s">
        <v>128</v>
      </c>
      <c r="AX15" s="82" t="str">
        <f t="shared" si="1"/>
        <v>---</v>
      </c>
      <c r="AY15" s="83" t="e">
        <f>VALUE(IF(AX15="---","",VLOOKUP(AX15,List16781011[],2,FALSE)))</f>
        <v>#VALUE!</v>
      </c>
      <c r="AZ15" s="42" t="str">
        <f t="shared" si="2"/>
        <v>---</v>
      </c>
      <c r="BA15" s="42" t="e">
        <f>VALUE(IF(AZ15="---","",VLOOKUP(AZ15,List16781011[],2,FALSE)))</f>
        <v>#VALUE!</v>
      </c>
      <c r="BB15" s="42" t="str">
        <f t="shared" si="3"/>
        <v>---</v>
      </c>
      <c r="BC15" s="42" t="str">
        <f t="shared" si="4"/>
        <v>---</v>
      </c>
      <c r="BI15" s="81" t="s">
        <v>128</v>
      </c>
      <c r="BJ15" s="85" t="str">
        <f>IF(H15="---","",VLOOKUP(H15,List16781011[],2,FALSE))</f>
        <v/>
      </c>
      <c r="BK15" s="85" t="str">
        <f>IF(I15="---","",VLOOKUP(I15,List16781011[],2,FALSE))</f>
        <v/>
      </c>
      <c r="BL15" s="85" t="str">
        <f>IF(J15="---","",VLOOKUP(J15,List16781011[],2,FALSE))</f>
        <v/>
      </c>
      <c r="BM15" s="85" t="str">
        <f>IF(K15="---","",VLOOKUP(K15,List16781011[],2,FALSE))</f>
        <v/>
      </c>
      <c r="BN15" s="85" t="str">
        <f>IF(L15="---","",VLOOKUP(L15,List16781011[],2,FALSE))</f>
        <v/>
      </c>
      <c r="BO15" s="85" t="str">
        <f>IF(M15="---","",VLOOKUP(M15,List16781011[],2,FALSE))</f>
        <v/>
      </c>
      <c r="BP15" s="85" t="str">
        <f>IF(N15="---","",VLOOKUP(N15,List16781011[],2,FALSE))</f>
        <v/>
      </c>
      <c r="BQ15" s="85" t="str">
        <f>IF(O15="---","",VLOOKUP(O15,List16781011[],2,FALSE))</f>
        <v/>
      </c>
      <c r="BR15" s="85" t="str">
        <f>IF(P15="---","",VLOOKUP(P15,List16781011[],2,FALSE))</f>
        <v/>
      </c>
      <c r="BS15" s="85" t="str">
        <f>IF(Q15="---","",VLOOKUP(Q15,List16781011[],2,FALSE))</f>
        <v/>
      </c>
      <c r="BT15" s="85" t="str">
        <f>IF(R15="---","",VLOOKUP(R15,List16781011[],2,FALSE))</f>
        <v/>
      </c>
      <c r="BU15" s="81" t="s">
        <v>128</v>
      </c>
      <c r="BV15" s="85" t="str">
        <f>IF(Y15="---","",VLOOKUP(Y15,List16781011[],2,FALSE))</f>
        <v/>
      </c>
      <c r="BW15" s="85" t="str">
        <f>IF(Z15="---","",VLOOKUP(Z15,List16781011[],2,FALSE))</f>
        <v/>
      </c>
      <c r="BX15" s="85" t="str">
        <f>IF(AA15="---","",VLOOKUP(AA15,List16781011[],2,FALSE))</f>
        <v/>
      </c>
      <c r="BY15" s="85" t="str">
        <f>IF(AB15="---","",VLOOKUP(AB15,List16781011[],2,FALSE))</f>
        <v/>
      </c>
      <c r="BZ15" s="85" t="str">
        <f>IF(AC15="---","",VLOOKUP(AC15,List16781011[],2,FALSE))</f>
        <v/>
      </c>
      <c r="CA15" s="85" t="str">
        <f>IF(AD15="---","",VLOOKUP(AD15,List16781011[],2,FALSE))</f>
        <v/>
      </c>
      <c r="CB15" s="85" t="str">
        <f>IF(AE15="---","",VLOOKUP(AE15,List16781011[],2,FALSE))</f>
        <v/>
      </c>
      <c r="CC15" s="85" t="str">
        <f>IF(AF15="---","",VLOOKUP(AF15,List16781011[],2,FALSE))</f>
        <v/>
      </c>
      <c r="CD15" s="85" t="str">
        <f>IF(AG15="---","",VLOOKUP(AG15,List16781011[],2,FALSE))</f>
        <v/>
      </c>
      <c r="CE15" s="85" t="str">
        <f>IF(AH15="---","",VLOOKUP(AH15,List16781011[],2,FALSE))</f>
        <v/>
      </c>
    </row>
    <row r="16" spans="2:92" ht="13.5" customHeight="1" thickBot="1" x14ac:dyDescent="0.2">
      <c r="B16" s="276"/>
      <c r="C16" s="280"/>
      <c r="D16" s="281"/>
      <c r="E16" s="71" t="s">
        <v>129</v>
      </c>
      <c r="F16" s="72"/>
      <c r="G16" s="73"/>
      <c r="H16" s="75" t="s">
        <v>97</v>
      </c>
      <c r="I16" s="75" t="s">
        <v>97</v>
      </c>
      <c r="J16" s="75" t="s">
        <v>97</v>
      </c>
      <c r="K16" s="75" t="s">
        <v>97</v>
      </c>
      <c r="L16" s="75" t="s">
        <v>97</v>
      </c>
      <c r="M16" s="75" t="s">
        <v>97</v>
      </c>
      <c r="N16" s="75" t="s">
        <v>97</v>
      </c>
      <c r="O16" s="75" t="s">
        <v>97</v>
      </c>
      <c r="P16" s="75" t="s">
        <v>97</v>
      </c>
      <c r="Q16" s="75" t="s">
        <v>97</v>
      </c>
      <c r="R16" s="86" t="s">
        <v>97</v>
      </c>
      <c r="Y16" s="75" t="s">
        <v>97</v>
      </c>
      <c r="Z16" s="75" t="s">
        <v>97</v>
      </c>
      <c r="AA16" s="75" t="s">
        <v>97</v>
      </c>
      <c r="AB16" s="75" t="s">
        <v>97</v>
      </c>
      <c r="AC16" s="86" t="s">
        <v>97</v>
      </c>
      <c r="AD16" s="78" t="s">
        <v>97</v>
      </c>
      <c r="AE16" s="78" t="s">
        <v>97</v>
      </c>
      <c r="AF16" s="78" t="s">
        <v>97</v>
      </c>
      <c r="AG16" s="78" t="s">
        <v>97</v>
      </c>
      <c r="AH16" s="78" t="s">
        <v>97</v>
      </c>
      <c r="AK16" s="79" t="str">
        <f t="shared" si="0"/>
        <v/>
      </c>
      <c r="AL16" s="79" t="str">
        <f t="shared" si="0"/>
        <v/>
      </c>
      <c r="AM16" s="79" t="str">
        <f t="shared" si="0"/>
        <v/>
      </c>
      <c r="AN16" s="79" t="str">
        <f t="shared" si="0"/>
        <v/>
      </c>
      <c r="AO16" s="79" t="str">
        <f t="shared" si="0"/>
        <v/>
      </c>
      <c r="AP16" s="79" t="str">
        <f t="shared" si="0"/>
        <v/>
      </c>
      <c r="AQ16" s="79" t="str">
        <f t="shared" si="0"/>
        <v/>
      </c>
      <c r="AR16" s="79" t="str">
        <f t="shared" si="0"/>
        <v/>
      </c>
      <c r="AS16" s="79" t="str">
        <f t="shared" si="0"/>
        <v/>
      </c>
      <c r="AT16" s="79" t="str">
        <f t="shared" si="0"/>
        <v/>
      </c>
      <c r="AV16" s="80"/>
      <c r="AW16" s="81" t="s">
        <v>130</v>
      </c>
      <c r="AX16" s="82" t="str">
        <f t="shared" si="1"/>
        <v>---</v>
      </c>
      <c r="AY16" s="83" t="e">
        <f>VALUE(IF(AX16="---","",VLOOKUP(AX16,List16781011[],2,FALSE)))</f>
        <v>#VALUE!</v>
      </c>
      <c r="AZ16" s="42" t="str">
        <f t="shared" si="2"/>
        <v>---</v>
      </c>
      <c r="BA16" s="42" t="e">
        <f>VALUE(IF(AZ16="---","",VLOOKUP(AZ16,List16781011[],2,FALSE)))</f>
        <v>#VALUE!</v>
      </c>
      <c r="BB16" s="42" t="str">
        <f t="shared" si="3"/>
        <v>---</v>
      </c>
      <c r="BC16" s="42" t="str">
        <f t="shared" si="4"/>
        <v>---</v>
      </c>
      <c r="BI16" s="81" t="s">
        <v>130</v>
      </c>
      <c r="BJ16" s="85" t="str">
        <f>IF(H16="---","",VLOOKUP(H16,List16781011[],2,FALSE))</f>
        <v/>
      </c>
      <c r="BK16" s="85" t="str">
        <f>IF(I16="---","",VLOOKUP(I16,List16781011[],2,FALSE))</f>
        <v/>
      </c>
      <c r="BL16" s="85" t="str">
        <f>IF(J16="---","",VLOOKUP(J16,List16781011[],2,FALSE))</f>
        <v/>
      </c>
      <c r="BM16" s="85" t="str">
        <f>IF(K16="---","",VLOOKUP(K16,List16781011[],2,FALSE))</f>
        <v/>
      </c>
      <c r="BN16" s="85" t="str">
        <f>IF(L16="---","",VLOOKUP(L16,List16781011[],2,FALSE))</f>
        <v/>
      </c>
      <c r="BO16" s="85" t="str">
        <f>IF(M16="---","",VLOOKUP(M16,List16781011[],2,FALSE))</f>
        <v/>
      </c>
      <c r="BP16" s="85" t="str">
        <f>IF(N16="---","",VLOOKUP(N16,List16781011[],2,FALSE))</f>
        <v/>
      </c>
      <c r="BQ16" s="85" t="str">
        <f>IF(O16="---","",VLOOKUP(O16,List16781011[],2,FALSE))</f>
        <v/>
      </c>
      <c r="BR16" s="85" t="str">
        <f>IF(P16="---","",VLOOKUP(P16,List16781011[],2,FALSE))</f>
        <v/>
      </c>
      <c r="BS16" s="85" t="str">
        <f>IF(Q16="---","",VLOOKUP(Q16,List16781011[],2,FALSE))</f>
        <v/>
      </c>
      <c r="BT16" s="85" t="str">
        <f>IF(R16="---","",VLOOKUP(R16,List16781011[],2,FALSE))</f>
        <v/>
      </c>
      <c r="BU16" s="81" t="s">
        <v>130</v>
      </c>
      <c r="BV16" s="85" t="str">
        <f>IF(Y16="---","",VLOOKUP(Y16,List16781011[],2,FALSE))</f>
        <v/>
      </c>
      <c r="BW16" s="85" t="str">
        <f>IF(Z16="---","",VLOOKUP(Z16,List16781011[],2,FALSE))</f>
        <v/>
      </c>
      <c r="BX16" s="85" t="str">
        <f>IF(AA16="---","",VLOOKUP(AA16,List16781011[],2,FALSE))</f>
        <v/>
      </c>
      <c r="BY16" s="85" t="str">
        <f>IF(AB16="---","",VLOOKUP(AB16,List16781011[],2,FALSE))</f>
        <v/>
      </c>
      <c r="BZ16" s="85" t="str">
        <f>IF(AC16="---","",VLOOKUP(AC16,List16781011[],2,FALSE))</f>
        <v/>
      </c>
      <c r="CA16" s="85" t="str">
        <f>IF(AD16="---","",VLOOKUP(AD16,List16781011[],2,FALSE))</f>
        <v/>
      </c>
      <c r="CB16" s="85" t="str">
        <f>IF(AE16="---","",VLOOKUP(AE16,List16781011[],2,FALSE))</f>
        <v/>
      </c>
      <c r="CC16" s="85" t="str">
        <f>IF(AF16="---","",VLOOKUP(AF16,List16781011[],2,FALSE))</f>
        <v/>
      </c>
      <c r="CD16" s="85" t="str">
        <f>IF(AG16="---","",VLOOKUP(AG16,List16781011[],2,FALSE))</f>
        <v/>
      </c>
      <c r="CE16" s="85" t="str">
        <f>IF(AH16="---","",VLOOKUP(AH16,List16781011[],2,FALSE))</f>
        <v/>
      </c>
    </row>
    <row r="17" spans="2:91" s="49" customFormat="1" ht="13.5" customHeight="1" thickBot="1" x14ac:dyDescent="0.2">
      <c r="B17" s="276"/>
      <c r="C17" s="280"/>
      <c r="D17" s="281"/>
      <c r="E17" s="71" t="s">
        <v>131</v>
      </c>
      <c r="F17" s="72"/>
      <c r="G17" s="73"/>
      <c r="H17" s="75" t="s">
        <v>97</v>
      </c>
      <c r="I17" s="75" t="s">
        <v>97</v>
      </c>
      <c r="J17" s="75" t="s">
        <v>97</v>
      </c>
      <c r="K17" s="75" t="s">
        <v>97</v>
      </c>
      <c r="L17" s="75" t="s">
        <v>97</v>
      </c>
      <c r="M17" s="75" t="s">
        <v>97</v>
      </c>
      <c r="N17" s="75" t="s">
        <v>97</v>
      </c>
      <c r="O17" s="75" t="s">
        <v>97</v>
      </c>
      <c r="P17" s="75" t="s">
        <v>97</v>
      </c>
      <c r="Q17" s="75" t="s">
        <v>97</v>
      </c>
      <c r="R17" s="86" t="s">
        <v>97</v>
      </c>
      <c r="S17" s="42"/>
      <c r="T17" s="42"/>
      <c r="U17" s="42"/>
      <c r="V17" s="42"/>
      <c r="W17" s="42"/>
      <c r="X17" s="42"/>
      <c r="Y17" s="75" t="s">
        <v>97</v>
      </c>
      <c r="Z17" s="75" t="s">
        <v>97</v>
      </c>
      <c r="AA17" s="75" t="s">
        <v>97</v>
      </c>
      <c r="AB17" s="75" t="s">
        <v>97</v>
      </c>
      <c r="AC17" s="86" t="s">
        <v>97</v>
      </c>
      <c r="AD17" s="78" t="s">
        <v>97</v>
      </c>
      <c r="AE17" s="78" t="s">
        <v>97</v>
      </c>
      <c r="AF17" s="78" t="s">
        <v>97</v>
      </c>
      <c r="AG17" s="78" t="s">
        <v>97</v>
      </c>
      <c r="AH17" s="78" t="s">
        <v>97</v>
      </c>
      <c r="AK17" s="79" t="str">
        <f t="shared" si="0"/>
        <v/>
      </c>
      <c r="AL17" s="79" t="str">
        <f t="shared" si="0"/>
        <v/>
      </c>
      <c r="AM17" s="79" t="str">
        <f t="shared" si="0"/>
        <v/>
      </c>
      <c r="AN17" s="79" t="str">
        <f t="shared" si="0"/>
        <v/>
      </c>
      <c r="AO17" s="79" t="str">
        <f t="shared" si="0"/>
        <v/>
      </c>
      <c r="AP17" s="79" t="str">
        <f t="shared" si="0"/>
        <v/>
      </c>
      <c r="AQ17" s="79" t="str">
        <f t="shared" si="0"/>
        <v/>
      </c>
      <c r="AR17" s="79" t="str">
        <f t="shared" si="0"/>
        <v/>
      </c>
      <c r="AS17" s="79" t="str">
        <f t="shared" si="0"/>
        <v/>
      </c>
      <c r="AT17" s="79" t="str">
        <f t="shared" si="0"/>
        <v/>
      </c>
      <c r="AU17" s="42"/>
      <c r="AV17" s="80"/>
      <c r="AW17" s="81" t="s">
        <v>132</v>
      </c>
      <c r="AX17" s="82" t="str">
        <f t="shared" si="1"/>
        <v>---</v>
      </c>
      <c r="AY17" s="83" t="e">
        <f>VALUE(IF(AX17="---","",VLOOKUP(AX17,List16781011[],2,FALSE)))</f>
        <v>#VALUE!</v>
      </c>
      <c r="AZ17" s="42" t="str">
        <f t="shared" si="2"/>
        <v>---</v>
      </c>
      <c r="BA17" s="42" t="e">
        <f>VALUE(IF(AZ17="---","",VLOOKUP(AZ17,List16781011[],2,FALSE)))</f>
        <v>#VALUE!</v>
      </c>
      <c r="BB17" s="42" t="str">
        <f t="shared" si="3"/>
        <v>---</v>
      </c>
      <c r="BC17" s="42" t="str">
        <f t="shared" si="4"/>
        <v>---</v>
      </c>
      <c r="BD17" s="42"/>
      <c r="BE17" s="42"/>
      <c r="BF17" s="42"/>
      <c r="BG17" s="42"/>
      <c r="BH17" s="42"/>
      <c r="BI17" s="81" t="s">
        <v>132</v>
      </c>
      <c r="BJ17" s="85" t="str">
        <f>IF(H17="---","",VLOOKUP(H17,List16781011[],2,FALSE))</f>
        <v/>
      </c>
      <c r="BK17" s="85" t="str">
        <f>IF(I17="---","",VLOOKUP(I17,List16781011[],2,FALSE))</f>
        <v/>
      </c>
      <c r="BL17" s="85" t="str">
        <f>IF(J17="---","",VLOOKUP(J17,List16781011[],2,FALSE))</f>
        <v/>
      </c>
      <c r="BM17" s="85" t="str">
        <f>IF(K17="---","",VLOOKUP(K17,List16781011[],2,FALSE))</f>
        <v/>
      </c>
      <c r="BN17" s="85" t="str">
        <f>IF(L17="---","",VLOOKUP(L17,List16781011[],2,FALSE))</f>
        <v/>
      </c>
      <c r="BO17" s="85" t="str">
        <f>IF(M17="---","",VLOOKUP(M17,List16781011[],2,FALSE))</f>
        <v/>
      </c>
      <c r="BP17" s="85" t="str">
        <f>IF(N17="---","",VLOOKUP(N17,List16781011[],2,FALSE))</f>
        <v/>
      </c>
      <c r="BQ17" s="85" t="str">
        <f>IF(O17="---","",VLOOKUP(O17,List16781011[],2,FALSE))</f>
        <v/>
      </c>
      <c r="BR17" s="85" t="str">
        <f>IF(P17="---","",VLOOKUP(P17,List16781011[],2,FALSE))</f>
        <v/>
      </c>
      <c r="BS17" s="85" t="str">
        <f>IF(Q17="---","",VLOOKUP(Q17,List16781011[],2,FALSE))</f>
        <v/>
      </c>
      <c r="BT17" s="85" t="str">
        <f>IF(R17="---","",VLOOKUP(R17,List16781011[],2,FALSE))</f>
        <v/>
      </c>
      <c r="BU17" s="81" t="s">
        <v>132</v>
      </c>
      <c r="BV17" s="85" t="str">
        <f>IF(Y17="---","",VLOOKUP(Y17,List16781011[],2,FALSE))</f>
        <v/>
      </c>
      <c r="BW17" s="85" t="str">
        <f>IF(Z17="---","",VLOOKUP(Z17,List16781011[],2,FALSE))</f>
        <v/>
      </c>
      <c r="BX17" s="85" t="str">
        <f>IF(AA17="---","",VLOOKUP(AA17,List16781011[],2,FALSE))</f>
        <v/>
      </c>
      <c r="BY17" s="85" t="str">
        <f>IF(AB17="---","",VLOOKUP(AB17,List16781011[],2,FALSE))</f>
        <v/>
      </c>
      <c r="BZ17" s="85" t="str">
        <f>IF(AC17="---","",VLOOKUP(AC17,List16781011[],2,FALSE))</f>
        <v/>
      </c>
      <c r="CA17" s="85" t="str">
        <f>IF(AD17="---","",VLOOKUP(AD17,List16781011[],2,FALSE))</f>
        <v/>
      </c>
      <c r="CB17" s="85" t="str">
        <f>IF(AE17="---","",VLOOKUP(AE17,List16781011[],2,FALSE))</f>
        <v/>
      </c>
      <c r="CC17" s="85" t="str">
        <f>IF(AF17="---","",VLOOKUP(AF17,List16781011[],2,FALSE))</f>
        <v/>
      </c>
      <c r="CD17" s="85" t="str">
        <f>IF(AG17="---","",VLOOKUP(AG17,List16781011[],2,FALSE))</f>
        <v/>
      </c>
      <c r="CE17" s="85" t="str">
        <f>IF(AH17="---","",VLOOKUP(AH17,List16781011[],2,FALSE))</f>
        <v/>
      </c>
      <c r="CG17" s="42"/>
      <c r="CI17" s="42"/>
      <c r="CK17" s="42"/>
      <c r="CM17" s="42"/>
    </row>
    <row r="18" spans="2:91" s="49" customFormat="1" ht="13.5" customHeight="1" thickBot="1" x14ac:dyDescent="0.2">
      <c r="B18" s="276"/>
      <c r="C18" s="280" t="s">
        <v>133</v>
      </c>
      <c r="D18" s="281"/>
      <c r="E18" s="71" t="s">
        <v>134</v>
      </c>
      <c r="F18" s="72"/>
      <c r="G18" s="73"/>
      <c r="H18" s="75" t="s">
        <v>97</v>
      </c>
      <c r="I18" s="75" t="s">
        <v>97</v>
      </c>
      <c r="J18" s="75" t="s">
        <v>97</v>
      </c>
      <c r="K18" s="75" t="s">
        <v>97</v>
      </c>
      <c r="L18" s="75" t="s">
        <v>97</v>
      </c>
      <c r="M18" s="75" t="s">
        <v>97</v>
      </c>
      <c r="N18" s="75" t="s">
        <v>97</v>
      </c>
      <c r="O18" s="75" t="s">
        <v>97</v>
      </c>
      <c r="P18" s="75" t="s">
        <v>97</v>
      </c>
      <c r="Q18" s="75" t="s">
        <v>97</v>
      </c>
      <c r="R18" s="86" t="s">
        <v>97</v>
      </c>
      <c r="S18" s="42"/>
      <c r="T18" s="42"/>
      <c r="U18" s="42"/>
      <c r="V18" s="42"/>
      <c r="W18" s="42"/>
      <c r="X18" s="42"/>
      <c r="Y18" s="75" t="s">
        <v>97</v>
      </c>
      <c r="Z18" s="75" t="s">
        <v>97</v>
      </c>
      <c r="AA18" s="75" t="s">
        <v>97</v>
      </c>
      <c r="AB18" s="75" t="s">
        <v>97</v>
      </c>
      <c r="AC18" s="86" t="s">
        <v>97</v>
      </c>
      <c r="AD18" s="78" t="s">
        <v>97</v>
      </c>
      <c r="AE18" s="78" t="s">
        <v>97</v>
      </c>
      <c r="AF18" s="78" t="s">
        <v>97</v>
      </c>
      <c r="AG18" s="78" t="s">
        <v>97</v>
      </c>
      <c r="AH18" s="78" t="s">
        <v>97</v>
      </c>
      <c r="AK18" s="79" t="str">
        <f t="shared" si="0"/>
        <v/>
      </c>
      <c r="AL18" s="79" t="str">
        <f t="shared" si="0"/>
        <v/>
      </c>
      <c r="AM18" s="79" t="str">
        <f t="shared" si="0"/>
        <v/>
      </c>
      <c r="AN18" s="79" t="str">
        <f t="shared" si="0"/>
        <v/>
      </c>
      <c r="AO18" s="79" t="str">
        <f t="shared" si="0"/>
        <v/>
      </c>
      <c r="AP18" s="79" t="str">
        <f t="shared" si="0"/>
        <v/>
      </c>
      <c r="AQ18" s="79" t="str">
        <f t="shared" si="0"/>
        <v/>
      </c>
      <c r="AR18" s="79" t="str">
        <f t="shared" si="0"/>
        <v/>
      </c>
      <c r="AS18" s="79" t="str">
        <f t="shared" si="0"/>
        <v/>
      </c>
      <c r="AT18" s="79" t="str">
        <f t="shared" si="0"/>
        <v/>
      </c>
      <c r="AU18" s="42"/>
      <c r="AV18" s="80"/>
      <c r="AW18" s="81" t="s">
        <v>135</v>
      </c>
      <c r="AX18" s="82" t="str">
        <f t="shared" si="1"/>
        <v>---</v>
      </c>
      <c r="AY18" s="83" t="e">
        <f>VALUE(IF(AX18="---","",VLOOKUP(AX18,List16781011[],2,FALSE)))</f>
        <v>#VALUE!</v>
      </c>
      <c r="AZ18" s="42" t="str">
        <f t="shared" si="2"/>
        <v>---</v>
      </c>
      <c r="BA18" s="42" t="e">
        <f>VALUE(IF(AZ18="---","",VLOOKUP(AZ18,List16781011[],2,FALSE)))</f>
        <v>#VALUE!</v>
      </c>
      <c r="BB18" s="42" t="str">
        <f t="shared" si="3"/>
        <v>---</v>
      </c>
      <c r="BC18" s="42" t="str">
        <f t="shared" si="4"/>
        <v>---</v>
      </c>
      <c r="BD18" s="42"/>
      <c r="BE18" s="42"/>
      <c r="BF18" s="42"/>
      <c r="BG18" s="42"/>
      <c r="BH18" s="42"/>
      <c r="BI18" s="81" t="s">
        <v>135</v>
      </c>
      <c r="BJ18" s="85" t="str">
        <f>IF(H18="---","",VLOOKUP(H18,List16781011[],2,FALSE))</f>
        <v/>
      </c>
      <c r="BK18" s="85" t="str">
        <f>IF(I18="---","",VLOOKUP(I18,List16781011[],2,FALSE))</f>
        <v/>
      </c>
      <c r="BL18" s="85" t="str">
        <f>IF(J18="---","",VLOOKUP(J18,List16781011[],2,FALSE))</f>
        <v/>
      </c>
      <c r="BM18" s="85" t="str">
        <f>IF(K18="---","",VLOOKUP(K18,List16781011[],2,FALSE))</f>
        <v/>
      </c>
      <c r="BN18" s="85" t="str">
        <f>IF(L18="---","",VLOOKUP(L18,List16781011[],2,FALSE))</f>
        <v/>
      </c>
      <c r="BO18" s="85" t="str">
        <f>IF(M18="---","",VLOOKUP(M18,List16781011[],2,FALSE))</f>
        <v/>
      </c>
      <c r="BP18" s="85" t="str">
        <f>IF(N18="---","",VLOOKUP(N18,List16781011[],2,FALSE))</f>
        <v/>
      </c>
      <c r="BQ18" s="85" t="str">
        <f>IF(O18="---","",VLOOKUP(O18,List16781011[],2,FALSE))</f>
        <v/>
      </c>
      <c r="BR18" s="85" t="str">
        <f>IF(P18="---","",VLOOKUP(P18,List16781011[],2,FALSE))</f>
        <v/>
      </c>
      <c r="BS18" s="85" t="str">
        <f>IF(Q18="---","",VLOOKUP(Q18,List16781011[],2,FALSE))</f>
        <v/>
      </c>
      <c r="BT18" s="85" t="str">
        <f>IF(R18="---","",VLOOKUP(R18,List16781011[],2,FALSE))</f>
        <v/>
      </c>
      <c r="BU18" s="81" t="s">
        <v>135</v>
      </c>
      <c r="BV18" s="85" t="str">
        <f>IF(Y18="---","",VLOOKUP(Y18,List16781011[],2,FALSE))</f>
        <v/>
      </c>
      <c r="BW18" s="85" t="str">
        <f>IF(Z18="---","",VLOOKUP(Z18,List16781011[],2,FALSE))</f>
        <v/>
      </c>
      <c r="BX18" s="85" t="str">
        <f>IF(AA18="---","",VLOOKUP(AA18,List16781011[],2,FALSE))</f>
        <v/>
      </c>
      <c r="BY18" s="85" t="str">
        <f>IF(AB18="---","",VLOOKUP(AB18,List16781011[],2,FALSE))</f>
        <v/>
      </c>
      <c r="BZ18" s="85" t="str">
        <f>IF(AC18="---","",VLOOKUP(AC18,List16781011[],2,FALSE))</f>
        <v/>
      </c>
      <c r="CA18" s="85" t="str">
        <f>IF(AD18="---","",VLOOKUP(AD18,List16781011[],2,FALSE))</f>
        <v/>
      </c>
      <c r="CB18" s="85" t="str">
        <f>IF(AE18="---","",VLOOKUP(AE18,List16781011[],2,FALSE))</f>
        <v/>
      </c>
      <c r="CC18" s="85" t="str">
        <f>IF(AF18="---","",VLOOKUP(AF18,List16781011[],2,FALSE))</f>
        <v/>
      </c>
      <c r="CD18" s="85" t="str">
        <f>IF(AG18="---","",VLOOKUP(AG18,List16781011[],2,FALSE))</f>
        <v/>
      </c>
      <c r="CE18" s="85" t="str">
        <f>IF(AH18="---","",VLOOKUP(AH18,List16781011[],2,FALSE))</f>
        <v/>
      </c>
      <c r="CG18" s="42"/>
      <c r="CI18" s="42"/>
      <c r="CK18" s="42"/>
      <c r="CM18" s="42"/>
    </row>
    <row r="19" spans="2:91" s="49" customFormat="1" ht="13.5" customHeight="1" thickBot="1" x14ac:dyDescent="0.2">
      <c r="B19" s="276"/>
      <c r="C19" s="280"/>
      <c r="D19" s="281"/>
      <c r="E19" s="71" t="s">
        <v>136</v>
      </c>
      <c r="F19" s="72"/>
      <c r="G19" s="73"/>
      <c r="H19" s="75" t="s">
        <v>97</v>
      </c>
      <c r="I19" s="75" t="s">
        <v>97</v>
      </c>
      <c r="J19" s="75" t="s">
        <v>97</v>
      </c>
      <c r="K19" s="75" t="s">
        <v>97</v>
      </c>
      <c r="L19" s="75" t="s">
        <v>97</v>
      </c>
      <c r="M19" s="75" t="s">
        <v>97</v>
      </c>
      <c r="N19" s="75" t="s">
        <v>97</v>
      </c>
      <c r="O19" s="75" t="s">
        <v>97</v>
      </c>
      <c r="P19" s="75" t="s">
        <v>97</v>
      </c>
      <c r="Q19" s="75" t="s">
        <v>97</v>
      </c>
      <c r="R19" s="86" t="s">
        <v>97</v>
      </c>
      <c r="S19" s="42"/>
      <c r="T19" s="42"/>
      <c r="U19" s="42"/>
      <c r="V19" s="42"/>
      <c r="W19" s="42"/>
      <c r="X19" s="42"/>
      <c r="Y19" s="75" t="s">
        <v>97</v>
      </c>
      <c r="Z19" s="75" t="s">
        <v>97</v>
      </c>
      <c r="AA19" s="75" t="s">
        <v>97</v>
      </c>
      <c r="AB19" s="75" t="s">
        <v>97</v>
      </c>
      <c r="AC19" s="86" t="s">
        <v>97</v>
      </c>
      <c r="AD19" s="78" t="s">
        <v>97</v>
      </c>
      <c r="AE19" s="78" t="s">
        <v>97</v>
      </c>
      <c r="AF19" s="78" t="s">
        <v>97</v>
      </c>
      <c r="AG19" s="78" t="s">
        <v>97</v>
      </c>
      <c r="AH19" s="78" t="s">
        <v>97</v>
      </c>
      <c r="AK19" s="79" t="str">
        <f t="shared" si="0"/>
        <v/>
      </c>
      <c r="AL19" s="79" t="str">
        <f t="shared" si="0"/>
        <v/>
      </c>
      <c r="AM19" s="79" t="str">
        <f t="shared" si="0"/>
        <v/>
      </c>
      <c r="AN19" s="79" t="str">
        <f t="shared" si="0"/>
        <v/>
      </c>
      <c r="AO19" s="79" t="str">
        <f t="shared" si="0"/>
        <v/>
      </c>
      <c r="AP19" s="79" t="str">
        <f t="shared" si="0"/>
        <v/>
      </c>
      <c r="AQ19" s="79" t="str">
        <f t="shared" si="0"/>
        <v/>
      </c>
      <c r="AR19" s="79" t="str">
        <f t="shared" si="0"/>
        <v/>
      </c>
      <c r="AS19" s="79" t="str">
        <f t="shared" si="0"/>
        <v/>
      </c>
      <c r="AT19" s="79" t="str">
        <f t="shared" si="0"/>
        <v/>
      </c>
      <c r="AU19" s="42"/>
      <c r="AV19" s="80"/>
      <c r="AW19" s="81" t="s">
        <v>137</v>
      </c>
      <c r="AX19" s="82" t="str">
        <f t="shared" si="1"/>
        <v>---</v>
      </c>
      <c r="AY19" s="83" t="e">
        <f>VALUE(IF(AX19="---","",VLOOKUP(AX19,List16781011[],2,FALSE)))</f>
        <v>#VALUE!</v>
      </c>
      <c r="AZ19" s="42" t="str">
        <f t="shared" si="2"/>
        <v>---</v>
      </c>
      <c r="BA19" s="42" t="e">
        <f>VALUE(IF(AZ19="---","",VLOOKUP(AZ19,List16781011[],2,FALSE)))</f>
        <v>#VALUE!</v>
      </c>
      <c r="BB19" s="42" t="str">
        <f t="shared" si="3"/>
        <v>---</v>
      </c>
      <c r="BC19" s="42" t="str">
        <f t="shared" si="4"/>
        <v>---</v>
      </c>
      <c r="BD19" s="42"/>
      <c r="BE19" s="42"/>
      <c r="BF19" s="42"/>
      <c r="BG19" s="42"/>
      <c r="BH19" s="42"/>
      <c r="BI19" s="81" t="s">
        <v>137</v>
      </c>
      <c r="BJ19" s="85" t="str">
        <f>IF(H19="---","",VLOOKUP(H19,List16781011[],2,FALSE))</f>
        <v/>
      </c>
      <c r="BK19" s="85" t="str">
        <f>IF(I19="---","",VLOOKUP(I19,List16781011[],2,FALSE))</f>
        <v/>
      </c>
      <c r="BL19" s="85" t="str">
        <f>IF(J19="---","",VLOOKUP(J19,List16781011[],2,FALSE))</f>
        <v/>
      </c>
      <c r="BM19" s="85" t="str">
        <f>IF(K19="---","",VLOOKUP(K19,List16781011[],2,FALSE))</f>
        <v/>
      </c>
      <c r="BN19" s="85" t="str">
        <f>IF(L19="---","",VLOOKUP(L19,List16781011[],2,FALSE))</f>
        <v/>
      </c>
      <c r="BO19" s="85" t="str">
        <f>IF(M19="---","",VLOOKUP(M19,List16781011[],2,FALSE))</f>
        <v/>
      </c>
      <c r="BP19" s="85" t="str">
        <f>IF(N19="---","",VLOOKUP(N19,List16781011[],2,FALSE))</f>
        <v/>
      </c>
      <c r="BQ19" s="85" t="str">
        <f>IF(O19="---","",VLOOKUP(O19,List16781011[],2,FALSE))</f>
        <v/>
      </c>
      <c r="BR19" s="85" t="str">
        <f>IF(P19="---","",VLOOKUP(P19,List16781011[],2,FALSE))</f>
        <v/>
      </c>
      <c r="BS19" s="85" t="str">
        <f>IF(Q19="---","",VLOOKUP(Q19,List16781011[],2,FALSE))</f>
        <v/>
      </c>
      <c r="BT19" s="85" t="str">
        <f>IF(R19="---","",VLOOKUP(R19,List16781011[],2,FALSE))</f>
        <v/>
      </c>
      <c r="BU19" s="81" t="s">
        <v>137</v>
      </c>
      <c r="BV19" s="85" t="str">
        <f>IF(Y19="---","",VLOOKUP(Y19,List16781011[],2,FALSE))</f>
        <v/>
      </c>
      <c r="BW19" s="85" t="str">
        <f>IF(Z19="---","",VLOOKUP(Z19,List16781011[],2,FALSE))</f>
        <v/>
      </c>
      <c r="BX19" s="85" t="str">
        <f>IF(AA19="---","",VLOOKUP(AA19,List16781011[],2,FALSE))</f>
        <v/>
      </c>
      <c r="BY19" s="85" t="str">
        <f>IF(AB19="---","",VLOOKUP(AB19,List16781011[],2,FALSE))</f>
        <v/>
      </c>
      <c r="BZ19" s="85" t="str">
        <f>IF(AC19="---","",VLOOKUP(AC19,List16781011[],2,FALSE))</f>
        <v/>
      </c>
      <c r="CA19" s="85" t="str">
        <f>IF(AD19="---","",VLOOKUP(AD19,List16781011[],2,FALSE))</f>
        <v/>
      </c>
      <c r="CB19" s="85" t="str">
        <f>IF(AE19="---","",VLOOKUP(AE19,List16781011[],2,FALSE))</f>
        <v/>
      </c>
      <c r="CC19" s="85" t="str">
        <f>IF(AF19="---","",VLOOKUP(AF19,List16781011[],2,FALSE))</f>
        <v/>
      </c>
      <c r="CD19" s="85" t="str">
        <f>IF(AG19="---","",VLOOKUP(AG19,List16781011[],2,FALSE))</f>
        <v/>
      </c>
      <c r="CE19" s="85" t="str">
        <f>IF(AH19="---","",VLOOKUP(AH19,List16781011[],2,FALSE))</f>
        <v/>
      </c>
      <c r="CG19" s="42"/>
      <c r="CI19" s="42"/>
      <c r="CK19" s="42"/>
      <c r="CM19" s="42"/>
    </row>
    <row r="20" spans="2:91" s="49" customFormat="1" ht="13.5" customHeight="1" thickBot="1" x14ac:dyDescent="0.2">
      <c r="B20" s="276"/>
      <c r="C20" s="280"/>
      <c r="D20" s="281"/>
      <c r="E20" s="71" t="s">
        <v>138</v>
      </c>
      <c r="F20" s="72"/>
      <c r="G20" s="73"/>
      <c r="H20" s="75" t="s">
        <v>97</v>
      </c>
      <c r="I20" s="75" t="s">
        <v>97</v>
      </c>
      <c r="J20" s="75" t="s">
        <v>97</v>
      </c>
      <c r="K20" s="75" t="s">
        <v>97</v>
      </c>
      <c r="L20" s="75" t="s">
        <v>97</v>
      </c>
      <c r="M20" s="75" t="s">
        <v>97</v>
      </c>
      <c r="N20" s="75" t="s">
        <v>97</v>
      </c>
      <c r="O20" s="75" t="s">
        <v>97</v>
      </c>
      <c r="P20" s="75" t="s">
        <v>97</v>
      </c>
      <c r="Q20" s="75" t="s">
        <v>97</v>
      </c>
      <c r="R20" s="86" t="s">
        <v>97</v>
      </c>
      <c r="S20" s="42"/>
      <c r="T20" s="42"/>
      <c r="U20" s="42"/>
      <c r="V20" s="42"/>
      <c r="W20" s="42"/>
      <c r="X20" s="42"/>
      <c r="Y20" s="75" t="s">
        <v>97</v>
      </c>
      <c r="Z20" s="75" t="s">
        <v>97</v>
      </c>
      <c r="AA20" s="75" t="s">
        <v>97</v>
      </c>
      <c r="AB20" s="75" t="s">
        <v>97</v>
      </c>
      <c r="AC20" s="86" t="s">
        <v>97</v>
      </c>
      <c r="AD20" s="78" t="s">
        <v>97</v>
      </c>
      <c r="AE20" s="78" t="s">
        <v>97</v>
      </c>
      <c r="AF20" s="78" t="s">
        <v>97</v>
      </c>
      <c r="AG20" s="78" t="s">
        <v>97</v>
      </c>
      <c r="AH20" s="78" t="s">
        <v>97</v>
      </c>
      <c r="AK20" s="79" t="str">
        <f t="shared" si="0"/>
        <v/>
      </c>
      <c r="AL20" s="79" t="str">
        <f t="shared" si="0"/>
        <v/>
      </c>
      <c r="AM20" s="79" t="str">
        <f t="shared" si="0"/>
        <v/>
      </c>
      <c r="AN20" s="79" t="str">
        <f t="shared" si="0"/>
        <v/>
      </c>
      <c r="AO20" s="79" t="str">
        <f t="shared" si="0"/>
        <v/>
      </c>
      <c r="AP20" s="79" t="str">
        <f t="shared" si="0"/>
        <v/>
      </c>
      <c r="AQ20" s="79" t="str">
        <f t="shared" si="0"/>
        <v/>
      </c>
      <c r="AR20" s="79" t="str">
        <f t="shared" si="0"/>
        <v/>
      </c>
      <c r="AS20" s="79" t="str">
        <f t="shared" si="0"/>
        <v/>
      </c>
      <c r="AT20" s="79" t="str">
        <f t="shared" si="0"/>
        <v/>
      </c>
      <c r="AU20" s="42"/>
      <c r="AV20" s="80"/>
      <c r="AW20" s="81" t="s">
        <v>139</v>
      </c>
      <c r="AX20" s="82" t="str">
        <f t="shared" si="1"/>
        <v>---</v>
      </c>
      <c r="AY20" s="83" t="e">
        <f>VALUE(IF(AX20="---","",VLOOKUP(AX20,List16781011[],2,FALSE)))</f>
        <v>#VALUE!</v>
      </c>
      <c r="AZ20" s="42" t="str">
        <f t="shared" si="2"/>
        <v>---</v>
      </c>
      <c r="BA20" s="42" t="e">
        <f>VALUE(IF(AZ20="---","",VLOOKUP(AZ20,List16781011[],2,FALSE)))</f>
        <v>#VALUE!</v>
      </c>
      <c r="BB20" s="42" t="str">
        <f t="shared" si="3"/>
        <v>---</v>
      </c>
      <c r="BC20" s="42" t="str">
        <f t="shared" si="4"/>
        <v>---</v>
      </c>
      <c r="BD20" s="42"/>
      <c r="BE20" s="42"/>
      <c r="BF20" s="42"/>
      <c r="BG20" s="42"/>
      <c r="BH20" s="42"/>
      <c r="BI20" s="81" t="s">
        <v>139</v>
      </c>
      <c r="BJ20" s="85" t="str">
        <f>IF(H20="---","",VLOOKUP(H20,List16781011[],2,FALSE))</f>
        <v/>
      </c>
      <c r="BK20" s="85" t="str">
        <f>IF(I20="---","",VLOOKUP(I20,List16781011[],2,FALSE))</f>
        <v/>
      </c>
      <c r="BL20" s="85" t="str">
        <f>IF(J20="---","",VLOOKUP(J20,List16781011[],2,FALSE))</f>
        <v/>
      </c>
      <c r="BM20" s="85" t="str">
        <f>IF(K20="---","",VLOOKUP(K20,List16781011[],2,FALSE))</f>
        <v/>
      </c>
      <c r="BN20" s="85" t="str">
        <f>IF(L20="---","",VLOOKUP(L20,List16781011[],2,FALSE))</f>
        <v/>
      </c>
      <c r="BO20" s="85" t="str">
        <f>IF(M20="---","",VLOOKUP(M20,List16781011[],2,FALSE))</f>
        <v/>
      </c>
      <c r="BP20" s="85" t="str">
        <f>IF(N20="---","",VLOOKUP(N20,List16781011[],2,FALSE))</f>
        <v/>
      </c>
      <c r="BQ20" s="85" t="str">
        <f>IF(O20="---","",VLOOKUP(O20,List16781011[],2,FALSE))</f>
        <v/>
      </c>
      <c r="BR20" s="85" t="str">
        <f>IF(P20="---","",VLOOKUP(P20,List16781011[],2,FALSE))</f>
        <v/>
      </c>
      <c r="BS20" s="85" t="str">
        <f>IF(Q20="---","",VLOOKUP(Q20,List16781011[],2,FALSE))</f>
        <v/>
      </c>
      <c r="BT20" s="85" t="str">
        <f>IF(R20="---","",VLOOKUP(R20,List16781011[],2,FALSE))</f>
        <v/>
      </c>
      <c r="BU20" s="81" t="s">
        <v>139</v>
      </c>
      <c r="BV20" s="85" t="str">
        <f>IF(Y20="---","",VLOOKUP(Y20,List16781011[],2,FALSE))</f>
        <v/>
      </c>
      <c r="BW20" s="85" t="str">
        <f>IF(Z20="---","",VLOOKUP(Z20,List16781011[],2,FALSE))</f>
        <v/>
      </c>
      <c r="BX20" s="85" t="str">
        <f>IF(AA20="---","",VLOOKUP(AA20,List16781011[],2,FALSE))</f>
        <v/>
      </c>
      <c r="BY20" s="85" t="str">
        <f>IF(AB20="---","",VLOOKUP(AB20,List16781011[],2,FALSE))</f>
        <v/>
      </c>
      <c r="BZ20" s="85" t="str">
        <f>IF(AC20="---","",VLOOKUP(AC20,List16781011[],2,FALSE))</f>
        <v/>
      </c>
      <c r="CA20" s="85" t="str">
        <f>IF(AD20="---","",VLOOKUP(AD20,List16781011[],2,FALSE))</f>
        <v/>
      </c>
      <c r="CB20" s="85" t="str">
        <f>IF(AE20="---","",VLOOKUP(AE20,List16781011[],2,FALSE))</f>
        <v/>
      </c>
      <c r="CC20" s="85" t="str">
        <f>IF(AF20="---","",VLOOKUP(AF20,List16781011[],2,FALSE))</f>
        <v/>
      </c>
      <c r="CD20" s="85" t="str">
        <f>IF(AG20="---","",VLOOKUP(AG20,List16781011[],2,FALSE))</f>
        <v/>
      </c>
      <c r="CE20" s="85" t="str">
        <f>IF(AH20="---","",VLOOKUP(AH20,List16781011[],2,FALSE))</f>
        <v/>
      </c>
      <c r="CG20" s="42"/>
      <c r="CI20" s="42"/>
      <c r="CK20" s="42"/>
      <c r="CM20" s="42"/>
    </row>
    <row r="21" spans="2:91" s="49" customFormat="1" ht="13.5" customHeight="1" thickBot="1" x14ac:dyDescent="0.2">
      <c r="B21" s="276"/>
      <c r="C21" s="280" t="s">
        <v>140</v>
      </c>
      <c r="D21" s="281"/>
      <c r="E21" s="71" t="s">
        <v>141</v>
      </c>
      <c r="F21" s="72"/>
      <c r="G21" s="73"/>
      <c r="H21" s="75" t="s">
        <v>97</v>
      </c>
      <c r="I21" s="75" t="s">
        <v>97</v>
      </c>
      <c r="J21" s="75" t="s">
        <v>97</v>
      </c>
      <c r="K21" s="75" t="s">
        <v>97</v>
      </c>
      <c r="L21" s="75" t="s">
        <v>97</v>
      </c>
      <c r="M21" s="75" t="s">
        <v>97</v>
      </c>
      <c r="N21" s="75" t="s">
        <v>97</v>
      </c>
      <c r="O21" s="75" t="s">
        <v>97</v>
      </c>
      <c r="P21" s="75" t="s">
        <v>97</v>
      </c>
      <c r="Q21" s="75" t="s">
        <v>97</v>
      </c>
      <c r="R21" s="86" t="s">
        <v>97</v>
      </c>
      <c r="S21" s="42"/>
      <c r="T21" s="42"/>
      <c r="U21" s="42"/>
      <c r="V21" s="42"/>
      <c r="W21" s="42"/>
      <c r="X21" s="42"/>
      <c r="Y21" s="75" t="s">
        <v>97</v>
      </c>
      <c r="Z21" s="75" t="s">
        <v>97</v>
      </c>
      <c r="AA21" s="75" t="s">
        <v>97</v>
      </c>
      <c r="AB21" s="75" t="s">
        <v>97</v>
      </c>
      <c r="AC21" s="86" t="s">
        <v>97</v>
      </c>
      <c r="AD21" s="78" t="s">
        <v>97</v>
      </c>
      <c r="AE21" s="78" t="s">
        <v>97</v>
      </c>
      <c r="AF21" s="78" t="s">
        <v>97</v>
      </c>
      <c r="AG21" s="78" t="s">
        <v>97</v>
      </c>
      <c r="AH21" s="78" t="s">
        <v>97</v>
      </c>
      <c r="AK21" s="79" t="str">
        <f t="shared" si="0"/>
        <v/>
      </c>
      <c r="AL21" s="79" t="str">
        <f t="shared" si="0"/>
        <v/>
      </c>
      <c r="AM21" s="79" t="str">
        <f t="shared" si="0"/>
        <v/>
      </c>
      <c r="AN21" s="79" t="str">
        <f t="shared" si="0"/>
        <v/>
      </c>
      <c r="AO21" s="79" t="str">
        <f t="shared" si="0"/>
        <v/>
      </c>
      <c r="AP21" s="79" t="str">
        <f t="shared" si="0"/>
        <v/>
      </c>
      <c r="AQ21" s="79" t="str">
        <f t="shared" si="0"/>
        <v/>
      </c>
      <c r="AR21" s="79" t="str">
        <f t="shared" si="0"/>
        <v/>
      </c>
      <c r="AS21" s="79" t="str">
        <f t="shared" si="0"/>
        <v/>
      </c>
      <c r="AT21" s="79" t="str">
        <f t="shared" si="0"/>
        <v/>
      </c>
      <c r="AU21" s="42"/>
      <c r="AV21" s="80"/>
      <c r="AW21" s="81" t="s">
        <v>142</v>
      </c>
      <c r="AX21" s="82" t="str">
        <f t="shared" si="1"/>
        <v>---</v>
      </c>
      <c r="AY21" s="83" t="e">
        <f>VALUE(IF(AX21="---","",VLOOKUP(AX21,List16781011[],2,FALSE)))</f>
        <v>#VALUE!</v>
      </c>
      <c r="AZ21" s="42" t="str">
        <f t="shared" si="2"/>
        <v>---</v>
      </c>
      <c r="BA21" s="42" t="e">
        <f>VALUE(IF(AZ21="---","",VLOOKUP(AZ21,List16781011[],2,FALSE)))</f>
        <v>#VALUE!</v>
      </c>
      <c r="BB21" s="42" t="str">
        <f t="shared" si="3"/>
        <v>---</v>
      </c>
      <c r="BC21" s="42" t="str">
        <f t="shared" si="4"/>
        <v>---</v>
      </c>
      <c r="BD21" s="42"/>
      <c r="BE21" s="42"/>
      <c r="BF21" s="42"/>
      <c r="BG21" s="42"/>
      <c r="BH21" s="42"/>
      <c r="BI21" s="81" t="s">
        <v>142</v>
      </c>
      <c r="BJ21" s="85" t="str">
        <f>IF(H21="---","",VLOOKUP(H21,List16781011[],2,FALSE))</f>
        <v/>
      </c>
      <c r="BK21" s="85" t="str">
        <f>IF(I21="---","",VLOOKUP(I21,List16781011[],2,FALSE))</f>
        <v/>
      </c>
      <c r="BL21" s="85" t="str">
        <f>IF(J21="---","",VLOOKUP(J21,List16781011[],2,FALSE))</f>
        <v/>
      </c>
      <c r="BM21" s="85" t="str">
        <f>IF(K21="---","",VLOOKUP(K21,List16781011[],2,FALSE))</f>
        <v/>
      </c>
      <c r="BN21" s="85" t="str">
        <f>IF(L21="---","",VLOOKUP(L21,List16781011[],2,FALSE))</f>
        <v/>
      </c>
      <c r="BO21" s="85" t="str">
        <f>IF(M21="---","",VLOOKUP(M21,List16781011[],2,FALSE))</f>
        <v/>
      </c>
      <c r="BP21" s="85" t="str">
        <f>IF(N21="---","",VLOOKUP(N21,List16781011[],2,FALSE))</f>
        <v/>
      </c>
      <c r="BQ21" s="85" t="str">
        <f>IF(O21="---","",VLOOKUP(O21,List16781011[],2,FALSE))</f>
        <v/>
      </c>
      <c r="BR21" s="85" t="str">
        <f>IF(P21="---","",VLOOKUP(P21,List16781011[],2,FALSE))</f>
        <v/>
      </c>
      <c r="BS21" s="85" t="str">
        <f>IF(Q21="---","",VLOOKUP(Q21,List16781011[],2,FALSE))</f>
        <v/>
      </c>
      <c r="BT21" s="85" t="str">
        <f>IF(R21="---","",VLOOKUP(R21,List16781011[],2,FALSE))</f>
        <v/>
      </c>
      <c r="BU21" s="81" t="s">
        <v>142</v>
      </c>
      <c r="BV21" s="85" t="str">
        <f>IF(Y21="---","",VLOOKUP(Y21,List16781011[],2,FALSE))</f>
        <v/>
      </c>
      <c r="BW21" s="85" t="str">
        <f>IF(Z21="---","",VLOOKUP(Z21,List16781011[],2,FALSE))</f>
        <v/>
      </c>
      <c r="BX21" s="85" t="str">
        <f>IF(AA21="---","",VLOOKUP(AA21,List16781011[],2,FALSE))</f>
        <v/>
      </c>
      <c r="BY21" s="85" t="str">
        <f>IF(AB21="---","",VLOOKUP(AB21,List16781011[],2,FALSE))</f>
        <v/>
      </c>
      <c r="BZ21" s="85" t="str">
        <f>IF(AC21="---","",VLOOKUP(AC21,List16781011[],2,FALSE))</f>
        <v/>
      </c>
      <c r="CA21" s="85" t="str">
        <f>IF(AD21="---","",VLOOKUP(AD21,List16781011[],2,FALSE))</f>
        <v/>
      </c>
      <c r="CB21" s="85" t="str">
        <f>IF(AE21="---","",VLOOKUP(AE21,List16781011[],2,FALSE))</f>
        <v/>
      </c>
      <c r="CC21" s="85" t="str">
        <f>IF(AF21="---","",VLOOKUP(AF21,List16781011[],2,FALSE))</f>
        <v/>
      </c>
      <c r="CD21" s="85" t="str">
        <f>IF(AG21="---","",VLOOKUP(AG21,List16781011[],2,FALSE))</f>
        <v/>
      </c>
      <c r="CE21" s="85" t="str">
        <f>IF(AH21="---","",VLOOKUP(AH21,List16781011[],2,FALSE))</f>
        <v/>
      </c>
      <c r="CG21" s="42"/>
      <c r="CI21" s="42"/>
      <c r="CK21" s="42"/>
      <c r="CM21" s="42"/>
    </row>
    <row r="22" spans="2:91" s="49" customFormat="1" ht="13.5" customHeight="1" thickBot="1" x14ac:dyDescent="0.2">
      <c r="B22" s="276"/>
      <c r="C22" s="280"/>
      <c r="D22" s="281"/>
      <c r="E22" s="71" t="s">
        <v>143</v>
      </c>
      <c r="F22" s="72"/>
      <c r="G22" s="73"/>
      <c r="H22" s="75" t="s">
        <v>97</v>
      </c>
      <c r="I22" s="75" t="s">
        <v>97</v>
      </c>
      <c r="J22" s="75" t="s">
        <v>97</v>
      </c>
      <c r="K22" s="75" t="s">
        <v>97</v>
      </c>
      <c r="L22" s="75" t="s">
        <v>97</v>
      </c>
      <c r="M22" s="75" t="s">
        <v>97</v>
      </c>
      <c r="N22" s="75" t="s">
        <v>97</v>
      </c>
      <c r="O22" s="75" t="s">
        <v>97</v>
      </c>
      <c r="P22" s="75" t="s">
        <v>97</v>
      </c>
      <c r="Q22" s="75" t="s">
        <v>97</v>
      </c>
      <c r="R22" s="86" t="s">
        <v>97</v>
      </c>
      <c r="S22" s="42"/>
      <c r="T22" s="42"/>
      <c r="U22" s="42"/>
      <c r="V22" s="42"/>
      <c r="W22" s="42"/>
      <c r="X22" s="42"/>
      <c r="Y22" s="75" t="s">
        <v>97</v>
      </c>
      <c r="Z22" s="75" t="s">
        <v>97</v>
      </c>
      <c r="AA22" s="75" t="s">
        <v>97</v>
      </c>
      <c r="AB22" s="75" t="s">
        <v>97</v>
      </c>
      <c r="AC22" s="86" t="s">
        <v>97</v>
      </c>
      <c r="AD22" s="78" t="s">
        <v>97</v>
      </c>
      <c r="AE22" s="78" t="s">
        <v>97</v>
      </c>
      <c r="AF22" s="78" t="s">
        <v>97</v>
      </c>
      <c r="AG22" s="78" t="s">
        <v>97</v>
      </c>
      <c r="AH22" s="78" t="s">
        <v>97</v>
      </c>
      <c r="AK22" s="79" t="str">
        <f t="shared" si="0"/>
        <v/>
      </c>
      <c r="AL22" s="79" t="str">
        <f t="shared" si="0"/>
        <v/>
      </c>
      <c r="AM22" s="79" t="str">
        <f t="shared" si="0"/>
        <v/>
      </c>
      <c r="AN22" s="79" t="str">
        <f t="shared" si="0"/>
        <v/>
      </c>
      <c r="AO22" s="79" t="str">
        <f t="shared" si="0"/>
        <v/>
      </c>
      <c r="AP22" s="79" t="str">
        <f t="shared" si="0"/>
        <v/>
      </c>
      <c r="AQ22" s="79" t="str">
        <f t="shared" si="0"/>
        <v/>
      </c>
      <c r="AR22" s="79" t="str">
        <f t="shared" si="0"/>
        <v/>
      </c>
      <c r="AS22" s="79" t="str">
        <f t="shared" si="0"/>
        <v/>
      </c>
      <c r="AT22" s="79" t="str">
        <f t="shared" si="0"/>
        <v/>
      </c>
      <c r="AU22" s="42"/>
      <c r="AV22" s="80"/>
      <c r="AW22" s="81" t="s">
        <v>144</v>
      </c>
      <c r="AX22" s="82" t="str">
        <f t="shared" si="1"/>
        <v>---</v>
      </c>
      <c r="AY22" s="83" t="e">
        <f>VALUE(IF(AX22="---","",VLOOKUP(AX22,List16781011[],2,FALSE)))</f>
        <v>#VALUE!</v>
      </c>
      <c r="AZ22" s="42" t="str">
        <f t="shared" si="2"/>
        <v>---</v>
      </c>
      <c r="BA22" s="42" t="e">
        <f>VALUE(IF(AZ22="---","",VLOOKUP(AZ22,List16781011[],2,FALSE)))</f>
        <v>#VALUE!</v>
      </c>
      <c r="BB22" s="42" t="str">
        <f t="shared" si="3"/>
        <v>---</v>
      </c>
      <c r="BC22" s="42" t="str">
        <f t="shared" si="4"/>
        <v>---</v>
      </c>
      <c r="BD22" s="42"/>
      <c r="BE22" s="42"/>
      <c r="BF22" s="42"/>
      <c r="BG22" s="42"/>
      <c r="BH22" s="42"/>
      <c r="BI22" s="81" t="s">
        <v>144</v>
      </c>
      <c r="BJ22" s="85" t="str">
        <f>IF(H22="---","",VLOOKUP(H22,List16781011[],2,FALSE))</f>
        <v/>
      </c>
      <c r="BK22" s="85" t="str">
        <f>IF(I22="---","",VLOOKUP(I22,List16781011[],2,FALSE))</f>
        <v/>
      </c>
      <c r="BL22" s="85" t="str">
        <f>IF(J22="---","",VLOOKUP(J22,List16781011[],2,FALSE))</f>
        <v/>
      </c>
      <c r="BM22" s="85" t="str">
        <f>IF(K22="---","",VLOOKUP(K22,List16781011[],2,FALSE))</f>
        <v/>
      </c>
      <c r="BN22" s="85" t="str">
        <f>IF(L22="---","",VLOOKUP(L22,List16781011[],2,FALSE))</f>
        <v/>
      </c>
      <c r="BO22" s="85" t="str">
        <f>IF(M22="---","",VLOOKUP(M22,List16781011[],2,FALSE))</f>
        <v/>
      </c>
      <c r="BP22" s="85" t="str">
        <f>IF(N22="---","",VLOOKUP(N22,List16781011[],2,FALSE))</f>
        <v/>
      </c>
      <c r="BQ22" s="85" t="str">
        <f>IF(O22="---","",VLOOKUP(O22,List16781011[],2,FALSE))</f>
        <v/>
      </c>
      <c r="BR22" s="85" t="str">
        <f>IF(P22="---","",VLOOKUP(P22,List16781011[],2,FALSE))</f>
        <v/>
      </c>
      <c r="BS22" s="85" t="str">
        <f>IF(Q22="---","",VLOOKUP(Q22,List16781011[],2,FALSE))</f>
        <v/>
      </c>
      <c r="BT22" s="85" t="str">
        <f>IF(R22="---","",VLOOKUP(R22,List16781011[],2,FALSE))</f>
        <v/>
      </c>
      <c r="BU22" s="81" t="s">
        <v>144</v>
      </c>
      <c r="BV22" s="85" t="str">
        <f>IF(Y22="---","",VLOOKUP(Y22,List16781011[],2,FALSE))</f>
        <v/>
      </c>
      <c r="BW22" s="85" t="str">
        <f>IF(Z22="---","",VLOOKUP(Z22,List16781011[],2,FALSE))</f>
        <v/>
      </c>
      <c r="BX22" s="85" t="str">
        <f>IF(AA22="---","",VLOOKUP(AA22,List16781011[],2,FALSE))</f>
        <v/>
      </c>
      <c r="BY22" s="85" t="str">
        <f>IF(AB22="---","",VLOOKUP(AB22,List16781011[],2,FALSE))</f>
        <v/>
      </c>
      <c r="BZ22" s="85" t="str">
        <f>IF(AC22="---","",VLOOKUP(AC22,List16781011[],2,FALSE))</f>
        <v/>
      </c>
      <c r="CA22" s="85" t="str">
        <f>IF(AD22="---","",VLOOKUP(AD22,List16781011[],2,FALSE))</f>
        <v/>
      </c>
      <c r="CB22" s="85" t="str">
        <f>IF(AE22="---","",VLOOKUP(AE22,List16781011[],2,FALSE))</f>
        <v/>
      </c>
      <c r="CC22" s="85" t="str">
        <f>IF(AF22="---","",VLOOKUP(AF22,List16781011[],2,FALSE))</f>
        <v/>
      </c>
      <c r="CD22" s="85" t="str">
        <f>IF(AG22="---","",VLOOKUP(AG22,List16781011[],2,FALSE))</f>
        <v/>
      </c>
      <c r="CE22" s="85" t="str">
        <f>IF(AH22="---","",VLOOKUP(AH22,List16781011[],2,FALSE))</f>
        <v/>
      </c>
      <c r="CG22" s="42"/>
      <c r="CI22" s="42"/>
      <c r="CK22" s="42"/>
      <c r="CM22" s="42"/>
    </row>
    <row r="23" spans="2:91" s="49" customFormat="1" ht="13.5" customHeight="1" thickBot="1" x14ac:dyDescent="0.2">
      <c r="B23" s="277"/>
      <c r="C23" s="280"/>
      <c r="D23" s="281"/>
      <c r="E23" s="71" t="s">
        <v>145</v>
      </c>
      <c r="F23" s="72"/>
      <c r="G23" s="73"/>
      <c r="H23" s="75" t="s">
        <v>97</v>
      </c>
      <c r="I23" s="75" t="s">
        <v>97</v>
      </c>
      <c r="J23" s="75" t="s">
        <v>97</v>
      </c>
      <c r="K23" s="75" t="s">
        <v>97</v>
      </c>
      <c r="L23" s="75" t="s">
        <v>97</v>
      </c>
      <c r="M23" s="75" t="s">
        <v>97</v>
      </c>
      <c r="N23" s="75" t="s">
        <v>97</v>
      </c>
      <c r="O23" s="75" t="s">
        <v>97</v>
      </c>
      <c r="P23" s="75" t="s">
        <v>97</v>
      </c>
      <c r="Q23" s="75" t="s">
        <v>97</v>
      </c>
      <c r="R23" s="86" t="s">
        <v>97</v>
      </c>
      <c r="S23" s="42"/>
      <c r="T23" s="42"/>
      <c r="U23" s="42"/>
      <c r="V23" s="42"/>
      <c r="W23" s="42"/>
      <c r="X23" s="42"/>
      <c r="Y23" s="75" t="s">
        <v>97</v>
      </c>
      <c r="Z23" s="75" t="s">
        <v>97</v>
      </c>
      <c r="AA23" s="75" t="s">
        <v>97</v>
      </c>
      <c r="AB23" s="75" t="s">
        <v>97</v>
      </c>
      <c r="AC23" s="86" t="s">
        <v>97</v>
      </c>
      <c r="AD23" s="78" t="s">
        <v>97</v>
      </c>
      <c r="AE23" s="78" t="s">
        <v>97</v>
      </c>
      <c r="AF23" s="78" t="s">
        <v>97</v>
      </c>
      <c r="AG23" s="78" t="s">
        <v>97</v>
      </c>
      <c r="AH23" s="78" t="s">
        <v>97</v>
      </c>
      <c r="AK23" s="79" t="str">
        <f t="shared" si="0"/>
        <v/>
      </c>
      <c r="AL23" s="79" t="str">
        <f t="shared" si="0"/>
        <v/>
      </c>
      <c r="AM23" s="79" t="str">
        <f t="shared" si="0"/>
        <v/>
      </c>
      <c r="AN23" s="79" t="str">
        <f t="shared" si="0"/>
        <v/>
      </c>
      <c r="AO23" s="79" t="str">
        <f t="shared" si="0"/>
        <v/>
      </c>
      <c r="AP23" s="79" t="str">
        <f t="shared" si="0"/>
        <v/>
      </c>
      <c r="AQ23" s="79" t="str">
        <f t="shared" si="0"/>
        <v/>
      </c>
      <c r="AR23" s="79" t="str">
        <f t="shared" si="0"/>
        <v/>
      </c>
      <c r="AS23" s="79" t="str">
        <f t="shared" si="0"/>
        <v/>
      </c>
      <c r="AT23" s="79" t="str">
        <f t="shared" si="0"/>
        <v/>
      </c>
      <c r="AU23" s="42"/>
      <c r="AV23" s="80"/>
      <c r="AW23" s="81" t="s">
        <v>146</v>
      </c>
      <c r="AX23" s="82" t="str">
        <f t="shared" si="1"/>
        <v>---</v>
      </c>
      <c r="AY23" s="83" t="e">
        <f>VALUE(IF(AX23="---","",VLOOKUP(AX23,List16781011[],2,FALSE)))</f>
        <v>#VALUE!</v>
      </c>
      <c r="AZ23" s="42" t="str">
        <f t="shared" si="2"/>
        <v>---</v>
      </c>
      <c r="BA23" s="42" t="e">
        <f>VALUE(IF(AZ23="---","",VLOOKUP(AZ23,List16781011[],2,FALSE)))</f>
        <v>#VALUE!</v>
      </c>
      <c r="BB23" s="42" t="str">
        <f t="shared" si="3"/>
        <v>---</v>
      </c>
      <c r="BC23" s="42" t="str">
        <f t="shared" si="4"/>
        <v>---</v>
      </c>
      <c r="BD23" s="42"/>
      <c r="BE23" s="42"/>
      <c r="BF23" s="42"/>
      <c r="BG23" s="42"/>
      <c r="BH23" s="42"/>
      <c r="BI23" s="81" t="s">
        <v>146</v>
      </c>
      <c r="BJ23" s="85" t="str">
        <f>IF(H23="---","",VLOOKUP(H23,List16781011[],2,FALSE))</f>
        <v/>
      </c>
      <c r="BK23" s="85" t="str">
        <f>IF(I23="---","",VLOOKUP(I23,List16781011[],2,FALSE))</f>
        <v/>
      </c>
      <c r="BL23" s="85" t="str">
        <f>IF(J23="---","",VLOOKUP(J23,List16781011[],2,FALSE))</f>
        <v/>
      </c>
      <c r="BM23" s="85" t="str">
        <f>IF(K23="---","",VLOOKUP(K23,List16781011[],2,FALSE))</f>
        <v/>
      </c>
      <c r="BN23" s="85" t="str">
        <f>IF(L23="---","",VLOOKUP(L23,List16781011[],2,FALSE))</f>
        <v/>
      </c>
      <c r="BO23" s="85" t="str">
        <f>IF(M23="---","",VLOOKUP(M23,List16781011[],2,FALSE))</f>
        <v/>
      </c>
      <c r="BP23" s="85" t="str">
        <f>IF(N23="---","",VLOOKUP(N23,List16781011[],2,FALSE))</f>
        <v/>
      </c>
      <c r="BQ23" s="85" t="str">
        <f>IF(O23="---","",VLOOKUP(O23,List16781011[],2,FALSE))</f>
        <v/>
      </c>
      <c r="BR23" s="85" t="str">
        <f>IF(P23="---","",VLOOKUP(P23,List16781011[],2,FALSE))</f>
        <v/>
      </c>
      <c r="BS23" s="85" t="str">
        <f>IF(Q23="---","",VLOOKUP(Q23,List16781011[],2,FALSE))</f>
        <v/>
      </c>
      <c r="BT23" s="85" t="str">
        <f>IF(R23="---","",VLOOKUP(R23,List16781011[],2,FALSE))</f>
        <v/>
      </c>
      <c r="BU23" s="81" t="s">
        <v>146</v>
      </c>
      <c r="BV23" s="85" t="str">
        <f>IF(Y23="---","",VLOOKUP(Y23,List16781011[],2,FALSE))</f>
        <v/>
      </c>
      <c r="BW23" s="85" t="str">
        <f>IF(Z23="---","",VLOOKUP(Z23,List16781011[],2,FALSE))</f>
        <v/>
      </c>
      <c r="BX23" s="85" t="str">
        <f>IF(AA23="---","",VLOOKUP(AA23,List16781011[],2,FALSE))</f>
        <v/>
      </c>
      <c r="BY23" s="85" t="str">
        <f>IF(AB23="---","",VLOOKUP(AB23,List16781011[],2,FALSE))</f>
        <v/>
      </c>
      <c r="BZ23" s="85" t="str">
        <f>IF(AC23="---","",VLOOKUP(AC23,List16781011[],2,FALSE))</f>
        <v/>
      </c>
      <c r="CA23" s="85" t="str">
        <f>IF(AD23="---","",VLOOKUP(AD23,List16781011[],2,FALSE))</f>
        <v/>
      </c>
      <c r="CB23" s="85" t="str">
        <f>IF(AE23="---","",VLOOKUP(AE23,List16781011[],2,FALSE))</f>
        <v/>
      </c>
      <c r="CC23" s="85" t="str">
        <f>IF(AF23="---","",VLOOKUP(AF23,List16781011[],2,FALSE))</f>
        <v/>
      </c>
      <c r="CD23" s="85" t="str">
        <f>IF(AG23="---","",VLOOKUP(AG23,List16781011[],2,FALSE))</f>
        <v/>
      </c>
      <c r="CE23" s="85" t="str">
        <f>IF(AH23="---","",VLOOKUP(AH23,List16781011[],2,FALSE))</f>
        <v/>
      </c>
      <c r="CG23" s="42"/>
      <c r="CI23" s="42"/>
      <c r="CK23" s="42"/>
      <c r="CM23" s="42"/>
    </row>
    <row r="24" spans="2:91" s="49" customFormat="1" ht="13.5" customHeight="1" thickBot="1" x14ac:dyDescent="0.2">
      <c r="B24" s="275">
        <v>3</v>
      </c>
      <c r="C24" s="278" t="s">
        <v>147</v>
      </c>
      <c r="D24" s="279"/>
      <c r="E24" s="71" t="s">
        <v>148</v>
      </c>
      <c r="F24" s="72"/>
      <c r="G24" s="73"/>
      <c r="H24" s="75" t="s">
        <v>97</v>
      </c>
      <c r="I24" s="75" t="s">
        <v>97</v>
      </c>
      <c r="J24" s="75" t="s">
        <v>97</v>
      </c>
      <c r="K24" s="75" t="s">
        <v>97</v>
      </c>
      <c r="L24" s="75" t="s">
        <v>97</v>
      </c>
      <c r="M24" s="75" t="s">
        <v>97</v>
      </c>
      <c r="N24" s="75" t="s">
        <v>97</v>
      </c>
      <c r="O24" s="75" t="s">
        <v>97</v>
      </c>
      <c r="P24" s="75" t="s">
        <v>97</v>
      </c>
      <c r="Q24" s="75" t="s">
        <v>97</v>
      </c>
      <c r="R24" s="86" t="s">
        <v>97</v>
      </c>
      <c r="S24" s="42"/>
      <c r="T24" s="42"/>
      <c r="U24" s="42"/>
      <c r="V24" s="42"/>
      <c r="W24" s="42"/>
      <c r="X24" s="42"/>
      <c r="Y24" s="75" t="s">
        <v>97</v>
      </c>
      <c r="Z24" s="75" t="s">
        <v>97</v>
      </c>
      <c r="AA24" s="75" t="s">
        <v>97</v>
      </c>
      <c r="AB24" s="75" t="s">
        <v>97</v>
      </c>
      <c r="AC24" s="86" t="s">
        <v>97</v>
      </c>
      <c r="AD24" s="78" t="s">
        <v>97</v>
      </c>
      <c r="AE24" s="78" t="s">
        <v>97</v>
      </c>
      <c r="AF24" s="78" t="s">
        <v>97</v>
      </c>
      <c r="AG24" s="78" t="s">
        <v>97</v>
      </c>
      <c r="AH24" s="78" t="s">
        <v>97</v>
      </c>
      <c r="AK24" s="79" t="str">
        <f t="shared" si="0"/>
        <v/>
      </c>
      <c r="AL24" s="79" t="str">
        <f t="shared" si="0"/>
        <v/>
      </c>
      <c r="AM24" s="79" t="str">
        <f t="shared" si="0"/>
        <v/>
      </c>
      <c r="AN24" s="79" t="str">
        <f t="shared" si="0"/>
        <v/>
      </c>
      <c r="AO24" s="79" t="str">
        <f t="shared" si="0"/>
        <v/>
      </c>
      <c r="AP24" s="79" t="str">
        <f t="shared" si="0"/>
        <v/>
      </c>
      <c r="AQ24" s="79" t="str">
        <f t="shared" si="0"/>
        <v/>
      </c>
      <c r="AR24" s="79" t="str">
        <f t="shared" si="0"/>
        <v/>
      </c>
      <c r="AS24" s="79" t="str">
        <f t="shared" si="0"/>
        <v/>
      </c>
      <c r="AT24" s="79" t="str">
        <f t="shared" si="0"/>
        <v/>
      </c>
      <c r="AU24" s="42"/>
      <c r="AV24" s="80"/>
      <c r="AW24" s="81" t="s">
        <v>149</v>
      </c>
      <c r="AX24" s="82" t="str">
        <f t="shared" si="1"/>
        <v>---</v>
      </c>
      <c r="AY24" s="83" t="e">
        <f>VALUE(IF(AX24="---","",VLOOKUP(AX24,List16781011[],2,FALSE)))</f>
        <v>#VALUE!</v>
      </c>
      <c r="AZ24" s="42" t="str">
        <f t="shared" si="2"/>
        <v>---</v>
      </c>
      <c r="BA24" s="42" t="e">
        <f>VALUE(IF(AZ24="---","",VLOOKUP(AZ24,List16781011[],2,FALSE)))</f>
        <v>#VALUE!</v>
      </c>
      <c r="BB24" s="42" t="str">
        <f t="shared" si="3"/>
        <v>---</v>
      </c>
      <c r="BC24" s="42" t="str">
        <f t="shared" si="4"/>
        <v>---</v>
      </c>
      <c r="BD24" s="42"/>
      <c r="BE24" s="42"/>
      <c r="BF24" s="42"/>
      <c r="BG24" s="42"/>
      <c r="BH24" s="42"/>
      <c r="BI24" s="81" t="s">
        <v>149</v>
      </c>
      <c r="BJ24" s="85" t="str">
        <f>IF(H24="---","",VLOOKUP(H24,List16781011[],2,FALSE))</f>
        <v/>
      </c>
      <c r="BK24" s="85" t="str">
        <f>IF(I24="---","",VLOOKUP(I24,List16781011[],2,FALSE))</f>
        <v/>
      </c>
      <c r="BL24" s="85" t="str">
        <f>IF(J24="---","",VLOOKUP(J24,List16781011[],2,FALSE))</f>
        <v/>
      </c>
      <c r="BM24" s="85" t="str">
        <f>IF(K24="---","",VLOOKUP(K24,List16781011[],2,FALSE))</f>
        <v/>
      </c>
      <c r="BN24" s="85" t="str">
        <f>IF(L24="---","",VLOOKUP(L24,List16781011[],2,FALSE))</f>
        <v/>
      </c>
      <c r="BO24" s="85" t="str">
        <f>IF(M24="---","",VLOOKUP(M24,List16781011[],2,FALSE))</f>
        <v/>
      </c>
      <c r="BP24" s="85" t="str">
        <f>IF(N24="---","",VLOOKUP(N24,List16781011[],2,FALSE))</f>
        <v/>
      </c>
      <c r="BQ24" s="85" t="str">
        <f>IF(O24="---","",VLOOKUP(O24,List16781011[],2,FALSE))</f>
        <v/>
      </c>
      <c r="BR24" s="85" t="str">
        <f>IF(P24="---","",VLOOKUP(P24,List16781011[],2,FALSE))</f>
        <v/>
      </c>
      <c r="BS24" s="85" t="str">
        <f>IF(Q24="---","",VLOOKUP(Q24,List16781011[],2,FALSE))</f>
        <v/>
      </c>
      <c r="BT24" s="85" t="str">
        <f>IF(R24="---","",VLOOKUP(R24,List16781011[],2,FALSE))</f>
        <v/>
      </c>
      <c r="BU24" s="81" t="s">
        <v>149</v>
      </c>
      <c r="BV24" s="85" t="str">
        <f>IF(Y24="---","",VLOOKUP(Y24,List16781011[],2,FALSE))</f>
        <v/>
      </c>
      <c r="BW24" s="85" t="str">
        <f>IF(Z24="---","",VLOOKUP(Z24,List16781011[],2,FALSE))</f>
        <v/>
      </c>
      <c r="BX24" s="85" t="str">
        <f>IF(AA24="---","",VLOOKUP(AA24,List16781011[],2,FALSE))</f>
        <v/>
      </c>
      <c r="BY24" s="85" t="str">
        <f>IF(AB24="---","",VLOOKUP(AB24,List16781011[],2,FALSE))</f>
        <v/>
      </c>
      <c r="BZ24" s="85" t="str">
        <f>IF(AC24="---","",VLOOKUP(AC24,List16781011[],2,FALSE))</f>
        <v/>
      </c>
      <c r="CA24" s="85" t="str">
        <f>IF(AD24="---","",VLOOKUP(AD24,List16781011[],2,FALSE))</f>
        <v/>
      </c>
      <c r="CB24" s="85" t="str">
        <f>IF(AE24="---","",VLOOKUP(AE24,List16781011[],2,FALSE))</f>
        <v/>
      </c>
      <c r="CC24" s="85" t="str">
        <f>IF(AF24="---","",VLOOKUP(AF24,List16781011[],2,FALSE))</f>
        <v/>
      </c>
      <c r="CD24" s="85" t="str">
        <f>IF(AG24="---","",VLOOKUP(AG24,List16781011[],2,FALSE))</f>
        <v/>
      </c>
      <c r="CE24" s="85" t="str">
        <f>IF(AH24="---","",VLOOKUP(AH24,List16781011[],2,FALSE))</f>
        <v/>
      </c>
      <c r="CG24" s="42"/>
      <c r="CI24" s="42"/>
      <c r="CK24" s="42"/>
      <c r="CM24" s="42"/>
    </row>
    <row r="25" spans="2:91" s="49" customFormat="1" ht="12.6" thickBot="1" x14ac:dyDescent="0.2">
      <c r="B25" s="276"/>
      <c r="C25" s="278"/>
      <c r="D25" s="279"/>
      <c r="E25" s="71" t="s">
        <v>150</v>
      </c>
      <c r="F25" s="72"/>
      <c r="G25" s="73"/>
      <c r="H25" s="75" t="s">
        <v>97</v>
      </c>
      <c r="I25" s="75" t="s">
        <v>97</v>
      </c>
      <c r="J25" s="75" t="s">
        <v>97</v>
      </c>
      <c r="K25" s="75" t="s">
        <v>97</v>
      </c>
      <c r="L25" s="75" t="s">
        <v>97</v>
      </c>
      <c r="M25" s="75" t="s">
        <v>97</v>
      </c>
      <c r="N25" s="75" t="s">
        <v>97</v>
      </c>
      <c r="O25" s="75" t="s">
        <v>97</v>
      </c>
      <c r="P25" s="75" t="s">
        <v>97</v>
      </c>
      <c r="Q25" s="75" t="s">
        <v>97</v>
      </c>
      <c r="R25" s="86" t="s">
        <v>97</v>
      </c>
      <c r="S25" s="42"/>
      <c r="T25" s="42"/>
      <c r="U25" s="42"/>
      <c r="V25" s="42"/>
      <c r="W25" s="42"/>
      <c r="X25" s="42"/>
      <c r="Y25" s="75" t="s">
        <v>97</v>
      </c>
      <c r="Z25" s="75" t="s">
        <v>97</v>
      </c>
      <c r="AA25" s="75" t="s">
        <v>97</v>
      </c>
      <c r="AB25" s="75" t="s">
        <v>97</v>
      </c>
      <c r="AC25" s="86" t="s">
        <v>97</v>
      </c>
      <c r="AD25" s="78" t="s">
        <v>97</v>
      </c>
      <c r="AE25" s="78" t="s">
        <v>97</v>
      </c>
      <c r="AF25" s="78" t="s">
        <v>97</v>
      </c>
      <c r="AG25" s="78" t="s">
        <v>97</v>
      </c>
      <c r="AH25" s="78" t="s">
        <v>97</v>
      </c>
      <c r="AK25" s="79" t="str">
        <f t="shared" si="0"/>
        <v/>
      </c>
      <c r="AL25" s="79" t="str">
        <f t="shared" si="0"/>
        <v/>
      </c>
      <c r="AM25" s="79" t="str">
        <f t="shared" si="0"/>
        <v/>
      </c>
      <c r="AN25" s="79" t="str">
        <f t="shared" si="0"/>
        <v/>
      </c>
      <c r="AO25" s="79" t="str">
        <f t="shared" si="0"/>
        <v/>
      </c>
      <c r="AP25" s="79" t="str">
        <f t="shared" si="0"/>
        <v/>
      </c>
      <c r="AQ25" s="79" t="str">
        <f t="shared" si="0"/>
        <v/>
      </c>
      <c r="AR25" s="79" t="str">
        <f t="shared" si="0"/>
        <v/>
      </c>
      <c r="AS25" s="79" t="str">
        <f t="shared" si="0"/>
        <v/>
      </c>
      <c r="AT25" s="79" t="str">
        <f t="shared" si="0"/>
        <v/>
      </c>
      <c r="AU25" s="42"/>
      <c r="AV25" s="80"/>
      <c r="AW25" s="81" t="s">
        <v>151</v>
      </c>
      <c r="AX25" s="82" t="str">
        <f t="shared" si="1"/>
        <v>---</v>
      </c>
      <c r="AY25" s="83" t="e">
        <f>VALUE(IF(AX25="---","",VLOOKUP(AX25,List16781011[],2,FALSE)))</f>
        <v>#VALUE!</v>
      </c>
      <c r="AZ25" s="42" t="str">
        <f t="shared" si="2"/>
        <v>---</v>
      </c>
      <c r="BA25" s="42" t="e">
        <f>VALUE(IF(AZ25="---","",VLOOKUP(AZ25,List16781011[],2,FALSE)))</f>
        <v>#VALUE!</v>
      </c>
      <c r="BB25" s="42" t="str">
        <f t="shared" si="3"/>
        <v>---</v>
      </c>
      <c r="BC25" s="42" t="str">
        <f t="shared" si="4"/>
        <v>---</v>
      </c>
      <c r="BD25" s="42"/>
      <c r="BE25" s="42"/>
      <c r="BF25" s="42"/>
      <c r="BG25" s="42"/>
      <c r="BH25" s="42"/>
      <c r="BI25" s="81" t="s">
        <v>151</v>
      </c>
      <c r="BJ25" s="85" t="str">
        <f>IF(H25="---","",VLOOKUP(H25,List16781011[],2,FALSE))</f>
        <v/>
      </c>
      <c r="BK25" s="85" t="str">
        <f>IF(I25="---","",VLOOKUP(I25,List16781011[],2,FALSE))</f>
        <v/>
      </c>
      <c r="BL25" s="85" t="str">
        <f>IF(J25="---","",VLOOKUP(J25,List16781011[],2,FALSE))</f>
        <v/>
      </c>
      <c r="BM25" s="85" t="str">
        <f>IF(K25="---","",VLOOKUP(K25,List16781011[],2,FALSE))</f>
        <v/>
      </c>
      <c r="BN25" s="85" t="str">
        <f>IF(L25="---","",VLOOKUP(L25,List16781011[],2,FALSE))</f>
        <v/>
      </c>
      <c r="BO25" s="85" t="str">
        <f>IF(M25="---","",VLOOKUP(M25,List16781011[],2,FALSE))</f>
        <v/>
      </c>
      <c r="BP25" s="85" t="str">
        <f>IF(N25="---","",VLOOKUP(N25,List16781011[],2,FALSE))</f>
        <v/>
      </c>
      <c r="BQ25" s="85" t="str">
        <f>IF(O25="---","",VLOOKUP(O25,List16781011[],2,FALSE))</f>
        <v/>
      </c>
      <c r="BR25" s="85" t="str">
        <f>IF(P25="---","",VLOOKUP(P25,List16781011[],2,FALSE))</f>
        <v/>
      </c>
      <c r="BS25" s="85" t="str">
        <f>IF(Q25="---","",VLOOKUP(Q25,List16781011[],2,FALSE))</f>
        <v/>
      </c>
      <c r="BT25" s="85" t="str">
        <f>IF(R25="---","",VLOOKUP(R25,List16781011[],2,FALSE))</f>
        <v/>
      </c>
      <c r="BU25" s="81" t="s">
        <v>151</v>
      </c>
      <c r="BV25" s="85" t="str">
        <f>IF(Y25="---","",VLOOKUP(Y25,List16781011[],2,FALSE))</f>
        <v/>
      </c>
      <c r="BW25" s="85" t="str">
        <f>IF(Z25="---","",VLOOKUP(Z25,List16781011[],2,FALSE))</f>
        <v/>
      </c>
      <c r="BX25" s="85" t="str">
        <f>IF(AA25="---","",VLOOKUP(AA25,List16781011[],2,FALSE))</f>
        <v/>
      </c>
      <c r="BY25" s="85" t="str">
        <f>IF(AB25="---","",VLOOKUP(AB25,List16781011[],2,FALSE))</f>
        <v/>
      </c>
      <c r="BZ25" s="85" t="str">
        <f>IF(AC25="---","",VLOOKUP(AC25,List16781011[],2,FALSE))</f>
        <v/>
      </c>
      <c r="CA25" s="85" t="str">
        <f>IF(AD25="---","",VLOOKUP(AD25,List16781011[],2,FALSE))</f>
        <v/>
      </c>
      <c r="CB25" s="85" t="str">
        <f>IF(AE25="---","",VLOOKUP(AE25,List16781011[],2,FALSE))</f>
        <v/>
      </c>
      <c r="CC25" s="85" t="str">
        <f>IF(AF25="---","",VLOOKUP(AF25,List16781011[],2,FALSE))</f>
        <v/>
      </c>
      <c r="CD25" s="85" t="str">
        <f>IF(AG25="---","",VLOOKUP(AG25,List16781011[],2,FALSE))</f>
        <v/>
      </c>
      <c r="CE25" s="85" t="str">
        <f>IF(AH25="---","",VLOOKUP(AH25,List16781011[],2,FALSE))</f>
        <v/>
      </c>
      <c r="CG25" s="42"/>
      <c r="CI25" s="42"/>
      <c r="CK25" s="42"/>
      <c r="CM25" s="42"/>
    </row>
    <row r="26" spans="2:91" s="49" customFormat="1" ht="13.5" customHeight="1" thickBot="1" x14ac:dyDescent="0.2">
      <c r="B26" s="276"/>
      <c r="C26" s="278"/>
      <c r="D26" s="279"/>
      <c r="E26" s="71" t="s">
        <v>152</v>
      </c>
      <c r="F26" s="72"/>
      <c r="G26" s="73"/>
      <c r="H26" s="75" t="s">
        <v>97</v>
      </c>
      <c r="I26" s="75" t="s">
        <v>97</v>
      </c>
      <c r="J26" s="75" t="s">
        <v>97</v>
      </c>
      <c r="K26" s="75" t="s">
        <v>97</v>
      </c>
      <c r="L26" s="75" t="s">
        <v>97</v>
      </c>
      <c r="M26" s="75" t="s">
        <v>97</v>
      </c>
      <c r="N26" s="75" t="s">
        <v>97</v>
      </c>
      <c r="O26" s="75" t="s">
        <v>97</v>
      </c>
      <c r="P26" s="75" t="s">
        <v>97</v>
      </c>
      <c r="Q26" s="75" t="s">
        <v>97</v>
      </c>
      <c r="R26" s="86" t="s">
        <v>97</v>
      </c>
      <c r="S26" s="42"/>
      <c r="T26" s="42"/>
      <c r="U26" s="42"/>
      <c r="V26" s="42"/>
      <c r="W26" s="42"/>
      <c r="X26" s="42"/>
      <c r="Y26" s="75" t="s">
        <v>97</v>
      </c>
      <c r="Z26" s="75" t="s">
        <v>97</v>
      </c>
      <c r="AA26" s="75" t="s">
        <v>97</v>
      </c>
      <c r="AB26" s="75" t="s">
        <v>97</v>
      </c>
      <c r="AC26" s="86" t="s">
        <v>97</v>
      </c>
      <c r="AD26" s="78" t="s">
        <v>97</v>
      </c>
      <c r="AE26" s="78" t="s">
        <v>97</v>
      </c>
      <c r="AF26" s="78" t="s">
        <v>97</v>
      </c>
      <c r="AG26" s="78" t="s">
        <v>97</v>
      </c>
      <c r="AH26" s="78" t="s">
        <v>97</v>
      </c>
      <c r="AK26" s="79" t="str">
        <f t="shared" si="0"/>
        <v/>
      </c>
      <c r="AL26" s="79" t="str">
        <f t="shared" si="0"/>
        <v/>
      </c>
      <c r="AM26" s="79" t="str">
        <f t="shared" si="0"/>
        <v/>
      </c>
      <c r="AN26" s="79" t="str">
        <f t="shared" si="0"/>
        <v/>
      </c>
      <c r="AO26" s="79" t="str">
        <f t="shared" si="0"/>
        <v/>
      </c>
      <c r="AP26" s="79" t="str">
        <f t="shared" si="0"/>
        <v/>
      </c>
      <c r="AQ26" s="79" t="str">
        <f t="shared" si="0"/>
        <v/>
      </c>
      <c r="AR26" s="79" t="str">
        <f t="shared" si="0"/>
        <v/>
      </c>
      <c r="AS26" s="79" t="str">
        <f t="shared" si="0"/>
        <v/>
      </c>
      <c r="AT26" s="79" t="str">
        <f t="shared" si="0"/>
        <v/>
      </c>
      <c r="AU26" s="42"/>
      <c r="AV26" s="80"/>
      <c r="AW26" s="81" t="s">
        <v>153</v>
      </c>
      <c r="AX26" s="82" t="str">
        <f t="shared" si="1"/>
        <v>---</v>
      </c>
      <c r="AY26" s="83" t="e">
        <f>VALUE(IF(AX26="---","",VLOOKUP(AX26,List16781011[],2,FALSE)))</f>
        <v>#VALUE!</v>
      </c>
      <c r="AZ26" s="42" t="str">
        <f t="shared" si="2"/>
        <v>---</v>
      </c>
      <c r="BA26" s="42" t="e">
        <f>VALUE(IF(AZ26="---","",VLOOKUP(AZ26,List16781011[],2,FALSE)))</f>
        <v>#VALUE!</v>
      </c>
      <c r="BB26" s="42" t="str">
        <f t="shared" si="3"/>
        <v>---</v>
      </c>
      <c r="BC26" s="42" t="str">
        <f t="shared" si="4"/>
        <v>---</v>
      </c>
      <c r="BD26" s="42"/>
      <c r="BE26" s="42"/>
      <c r="BF26" s="42"/>
      <c r="BG26" s="42"/>
      <c r="BH26" s="42"/>
      <c r="BI26" s="81" t="s">
        <v>153</v>
      </c>
      <c r="BJ26" s="85" t="str">
        <f>IF(H26="---","",VLOOKUP(H26,List16781011[],2,FALSE))</f>
        <v/>
      </c>
      <c r="BK26" s="85" t="str">
        <f>IF(I26="---","",VLOOKUP(I26,List16781011[],2,FALSE))</f>
        <v/>
      </c>
      <c r="BL26" s="85" t="str">
        <f>IF(J26="---","",VLOOKUP(J26,List16781011[],2,FALSE))</f>
        <v/>
      </c>
      <c r="BM26" s="85" t="str">
        <f>IF(K26="---","",VLOOKUP(K26,List16781011[],2,FALSE))</f>
        <v/>
      </c>
      <c r="BN26" s="85" t="str">
        <f>IF(L26="---","",VLOOKUP(L26,List16781011[],2,FALSE))</f>
        <v/>
      </c>
      <c r="BO26" s="85" t="str">
        <f>IF(M26="---","",VLOOKUP(M26,List16781011[],2,FALSE))</f>
        <v/>
      </c>
      <c r="BP26" s="85" t="str">
        <f>IF(N26="---","",VLOOKUP(N26,List16781011[],2,FALSE))</f>
        <v/>
      </c>
      <c r="BQ26" s="85" t="str">
        <f>IF(O26="---","",VLOOKUP(O26,List16781011[],2,FALSE))</f>
        <v/>
      </c>
      <c r="BR26" s="85" t="str">
        <f>IF(P26="---","",VLOOKUP(P26,List16781011[],2,FALSE))</f>
        <v/>
      </c>
      <c r="BS26" s="85" t="str">
        <f>IF(Q26="---","",VLOOKUP(Q26,List16781011[],2,FALSE))</f>
        <v/>
      </c>
      <c r="BT26" s="85" t="str">
        <f>IF(R26="---","",VLOOKUP(R26,List16781011[],2,FALSE))</f>
        <v/>
      </c>
      <c r="BU26" s="81" t="s">
        <v>153</v>
      </c>
      <c r="BV26" s="85" t="str">
        <f>IF(Y26="---","",VLOOKUP(Y26,List16781011[],2,FALSE))</f>
        <v/>
      </c>
      <c r="BW26" s="85" t="str">
        <f>IF(Z26="---","",VLOOKUP(Z26,List16781011[],2,FALSE))</f>
        <v/>
      </c>
      <c r="BX26" s="85" t="str">
        <f>IF(AA26="---","",VLOOKUP(AA26,List16781011[],2,FALSE))</f>
        <v/>
      </c>
      <c r="BY26" s="85" t="str">
        <f>IF(AB26="---","",VLOOKUP(AB26,List16781011[],2,FALSE))</f>
        <v/>
      </c>
      <c r="BZ26" s="85" t="str">
        <f>IF(AC26="---","",VLOOKUP(AC26,List16781011[],2,FALSE))</f>
        <v/>
      </c>
      <c r="CA26" s="85" t="str">
        <f>IF(AD26="---","",VLOOKUP(AD26,List16781011[],2,FALSE))</f>
        <v/>
      </c>
      <c r="CB26" s="85" t="str">
        <f>IF(AE26="---","",VLOOKUP(AE26,List16781011[],2,FALSE))</f>
        <v/>
      </c>
      <c r="CC26" s="85" t="str">
        <f>IF(AF26="---","",VLOOKUP(AF26,List16781011[],2,FALSE))</f>
        <v/>
      </c>
      <c r="CD26" s="85" t="str">
        <f>IF(AG26="---","",VLOOKUP(AG26,List16781011[],2,FALSE))</f>
        <v/>
      </c>
      <c r="CE26" s="85" t="str">
        <f>IF(AH26="---","",VLOOKUP(AH26,List16781011[],2,FALSE))</f>
        <v/>
      </c>
      <c r="CG26" s="42"/>
      <c r="CI26" s="42"/>
      <c r="CK26" s="42"/>
      <c r="CM26" s="42"/>
    </row>
    <row r="27" spans="2:91" s="49" customFormat="1" ht="13.95" customHeight="1" thickBot="1" x14ac:dyDescent="0.2">
      <c r="B27" s="276"/>
      <c r="C27" s="278" t="s">
        <v>154</v>
      </c>
      <c r="D27" s="279"/>
      <c r="E27" s="71" t="s">
        <v>155</v>
      </c>
      <c r="F27" s="72"/>
      <c r="G27" s="73"/>
      <c r="H27" s="75" t="s">
        <v>97</v>
      </c>
      <c r="I27" s="75" t="s">
        <v>97</v>
      </c>
      <c r="J27" s="75" t="s">
        <v>97</v>
      </c>
      <c r="K27" s="75" t="s">
        <v>97</v>
      </c>
      <c r="L27" s="75" t="s">
        <v>97</v>
      </c>
      <c r="M27" s="75" t="s">
        <v>97</v>
      </c>
      <c r="N27" s="75" t="s">
        <v>97</v>
      </c>
      <c r="O27" s="75" t="s">
        <v>97</v>
      </c>
      <c r="P27" s="75" t="s">
        <v>97</v>
      </c>
      <c r="Q27" s="75" t="s">
        <v>97</v>
      </c>
      <c r="R27" s="86" t="s">
        <v>97</v>
      </c>
      <c r="S27" s="42"/>
      <c r="T27" s="42"/>
      <c r="U27" s="42"/>
      <c r="V27" s="42"/>
      <c r="W27" s="42"/>
      <c r="X27" s="42"/>
      <c r="Y27" s="75" t="s">
        <v>97</v>
      </c>
      <c r="Z27" s="75" t="s">
        <v>97</v>
      </c>
      <c r="AA27" s="75" t="s">
        <v>97</v>
      </c>
      <c r="AB27" s="75" t="s">
        <v>97</v>
      </c>
      <c r="AC27" s="86" t="s">
        <v>97</v>
      </c>
      <c r="AD27" s="78" t="s">
        <v>97</v>
      </c>
      <c r="AE27" s="78" t="s">
        <v>97</v>
      </c>
      <c r="AF27" s="78" t="s">
        <v>97</v>
      </c>
      <c r="AG27" s="78" t="s">
        <v>97</v>
      </c>
      <c r="AH27" s="78" t="s">
        <v>97</v>
      </c>
      <c r="AK27" s="79" t="str">
        <f t="shared" si="0"/>
        <v/>
      </c>
      <c r="AL27" s="79" t="str">
        <f t="shared" si="0"/>
        <v/>
      </c>
      <c r="AM27" s="79" t="str">
        <f t="shared" si="0"/>
        <v/>
      </c>
      <c r="AN27" s="79" t="str">
        <f t="shared" si="0"/>
        <v/>
      </c>
      <c r="AO27" s="79" t="str">
        <f t="shared" si="0"/>
        <v/>
      </c>
      <c r="AP27" s="79" t="str">
        <f t="shared" si="0"/>
        <v/>
      </c>
      <c r="AQ27" s="79" t="str">
        <f t="shared" si="0"/>
        <v/>
      </c>
      <c r="AR27" s="79" t="str">
        <f t="shared" si="0"/>
        <v/>
      </c>
      <c r="AS27" s="79" t="str">
        <f t="shared" si="0"/>
        <v/>
      </c>
      <c r="AT27" s="79" t="str">
        <f t="shared" si="0"/>
        <v/>
      </c>
      <c r="AU27" s="42"/>
      <c r="AV27" s="80"/>
      <c r="AW27" s="81" t="s">
        <v>156</v>
      </c>
      <c r="AX27" s="82" t="str">
        <f t="shared" si="1"/>
        <v>---</v>
      </c>
      <c r="AY27" s="83" t="e">
        <f>VALUE(IF(AX27="---","",VLOOKUP(AX27,List16781011[],2,FALSE)))</f>
        <v>#VALUE!</v>
      </c>
      <c r="AZ27" s="42" t="str">
        <f t="shared" si="2"/>
        <v>---</v>
      </c>
      <c r="BA27" s="42" t="e">
        <f>VALUE(IF(AZ27="---","",VLOOKUP(AZ27,List16781011[],2,FALSE)))</f>
        <v>#VALUE!</v>
      </c>
      <c r="BB27" s="42" t="str">
        <f t="shared" si="3"/>
        <v>---</v>
      </c>
      <c r="BC27" s="42" t="str">
        <f t="shared" si="4"/>
        <v>---</v>
      </c>
      <c r="BD27" s="42"/>
      <c r="BE27" s="42"/>
      <c r="BF27" s="42"/>
      <c r="BG27" s="42"/>
      <c r="BH27" s="42"/>
      <c r="BI27" s="81" t="s">
        <v>156</v>
      </c>
      <c r="BJ27" s="85" t="str">
        <f>IF(H27="---","",VLOOKUP(H27,List16781011[],2,FALSE))</f>
        <v/>
      </c>
      <c r="BK27" s="85" t="str">
        <f>IF(I27="---","",VLOOKUP(I27,List16781011[],2,FALSE))</f>
        <v/>
      </c>
      <c r="BL27" s="85" t="str">
        <f>IF(J27="---","",VLOOKUP(J27,List16781011[],2,FALSE))</f>
        <v/>
      </c>
      <c r="BM27" s="85" t="str">
        <f>IF(K27="---","",VLOOKUP(K27,List16781011[],2,FALSE))</f>
        <v/>
      </c>
      <c r="BN27" s="85" t="str">
        <f>IF(L27="---","",VLOOKUP(L27,List16781011[],2,FALSE))</f>
        <v/>
      </c>
      <c r="BO27" s="85" t="str">
        <f>IF(M27="---","",VLOOKUP(M27,List16781011[],2,FALSE))</f>
        <v/>
      </c>
      <c r="BP27" s="85" t="str">
        <f>IF(N27="---","",VLOOKUP(N27,List16781011[],2,FALSE))</f>
        <v/>
      </c>
      <c r="BQ27" s="85" t="str">
        <f>IF(O27="---","",VLOOKUP(O27,List16781011[],2,FALSE))</f>
        <v/>
      </c>
      <c r="BR27" s="85" t="str">
        <f>IF(P27="---","",VLOOKUP(P27,List16781011[],2,FALSE))</f>
        <v/>
      </c>
      <c r="BS27" s="85" t="str">
        <f>IF(Q27="---","",VLOOKUP(Q27,List16781011[],2,FALSE))</f>
        <v/>
      </c>
      <c r="BT27" s="85" t="str">
        <f>IF(R27="---","",VLOOKUP(R27,List16781011[],2,FALSE))</f>
        <v/>
      </c>
      <c r="BU27" s="81" t="s">
        <v>156</v>
      </c>
      <c r="BV27" s="85" t="str">
        <f>IF(Y27="---","",VLOOKUP(Y27,List16781011[],2,FALSE))</f>
        <v/>
      </c>
      <c r="BW27" s="85" t="str">
        <f>IF(Z27="---","",VLOOKUP(Z27,List16781011[],2,FALSE))</f>
        <v/>
      </c>
      <c r="BX27" s="85" t="str">
        <f>IF(AA27="---","",VLOOKUP(AA27,List16781011[],2,FALSE))</f>
        <v/>
      </c>
      <c r="BY27" s="85" t="str">
        <f>IF(AB27="---","",VLOOKUP(AB27,List16781011[],2,FALSE))</f>
        <v/>
      </c>
      <c r="BZ27" s="85" t="str">
        <f>IF(AC27="---","",VLOOKUP(AC27,List16781011[],2,FALSE))</f>
        <v/>
      </c>
      <c r="CA27" s="85" t="str">
        <f>IF(AD27="---","",VLOOKUP(AD27,List16781011[],2,FALSE))</f>
        <v/>
      </c>
      <c r="CB27" s="85" t="str">
        <f>IF(AE27="---","",VLOOKUP(AE27,List16781011[],2,FALSE))</f>
        <v/>
      </c>
      <c r="CC27" s="85" t="str">
        <f>IF(AF27="---","",VLOOKUP(AF27,List16781011[],2,FALSE))</f>
        <v/>
      </c>
      <c r="CD27" s="85" t="str">
        <f>IF(AG27="---","",VLOOKUP(AG27,List16781011[],2,FALSE))</f>
        <v/>
      </c>
      <c r="CE27" s="85" t="str">
        <f>IF(AH27="---","",VLOOKUP(AH27,List16781011[],2,FALSE))</f>
        <v/>
      </c>
      <c r="CG27" s="42"/>
      <c r="CI27" s="42"/>
      <c r="CK27" s="42"/>
      <c r="CM27" s="42"/>
    </row>
    <row r="28" spans="2:91" s="49" customFormat="1" ht="13.5" customHeight="1" thickBot="1" x14ac:dyDescent="0.2">
      <c r="B28" s="276"/>
      <c r="C28" s="278"/>
      <c r="D28" s="279"/>
      <c r="E28" s="71" t="s">
        <v>157</v>
      </c>
      <c r="F28" s="72"/>
      <c r="G28" s="73"/>
      <c r="H28" s="75" t="s">
        <v>97</v>
      </c>
      <c r="I28" s="75" t="s">
        <v>97</v>
      </c>
      <c r="J28" s="75" t="s">
        <v>97</v>
      </c>
      <c r="K28" s="75" t="s">
        <v>97</v>
      </c>
      <c r="L28" s="75" t="s">
        <v>97</v>
      </c>
      <c r="M28" s="75" t="s">
        <v>97</v>
      </c>
      <c r="N28" s="75" t="s">
        <v>97</v>
      </c>
      <c r="O28" s="75" t="s">
        <v>97</v>
      </c>
      <c r="P28" s="75" t="s">
        <v>97</v>
      </c>
      <c r="Q28" s="75" t="s">
        <v>97</v>
      </c>
      <c r="R28" s="86" t="s">
        <v>97</v>
      </c>
      <c r="S28" s="42"/>
      <c r="T28" s="42"/>
      <c r="U28" s="42"/>
      <c r="V28" s="42"/>
      <c r="W28" s="42"/>
      <c r="X28" s="42"/>
      <c r="Y28" s="75" t="s">
        <v>97</v>
      </c>
      <c r="Z28" s="75" t="s">
        <v>97</v>
      </c>
      <c r="AA28" s="75" t="s">
        <v>97</v>
      </c>
      <c r="AB28" s="75" t="s">
        <v>97</v>
      </c>
      <c r="AC28" s="86" t="s">
        <v>97</v>
      </c>
      <c r="AD28" s="78" t="s">
        <v>97</v>
      </c>
      <c r="AE28" s="78" t="s">
        <v>97</v>
      </c>
      <c r="AF28" s="78" t="s">
        <v>97</v>
      </c>
      <c r="AG28" s="78" t="s">
        <v>97</v>
      </c>
      <c r="AH28" s="78" t="s">
        <v>97</v>
      </c>
      <c r="AK28" s="79" t="str">
        <f t="shared" si="0"/>
        <v/>
      </c>
      <c r="AL28" s="79" t="str">
        <f t="shared" si="0"/>
        <v/>
      </c>
      <c r="AM28" s="79" t="str">
        <f t="shared" si="0"/>
        <v/>
      </c>
      <c r="AN28" s="79" t="str">
        <f t="shared" si="0"/>
        <v/>
      </c>
      <c r="AO28" s="79" t="str">
        <f t="shared" si="0"/>
        <v/>
      </c>
      <c r="AP28" s="79" t="str">
        <f t="shared" ref="AP28:AT30" si="5">IFERROR(IF(N28="---","",IF(AD28="---","No Target Set",IF(CA28=BP28,"On Target",IF(CA28&gt;BP28,"Behind",IF(CA28&lt;BP28,"Ahead"))))),"")</f>
        <v/>
      </c>
      <c r="AQ28" s="79" t="str">
        <f t="shared" si="5"/>
        <v/>
      </c>
      <c r="AR28" s="79" t="str">
        <f t="shared" si="5"/>
        <v/>
      </c>
      <c r="AS28" s="79" t="str">
        <f t="shared" si="5"/>
        <v/>
      </c>
      <c r="AT28" s="79" t="str">
        <f t="shared" si="5"/>
        <v/>
      </c>
      <c r="AU28" s="42"/>
      <c r="AV28" s="80"/>
      <c r="AW28" s="81" t="s">
        <v>158</v>
      </c>
      <c r="AX28" s="82" t="str">
        <f t="shared" si="1"/>
        <v>---</v>
      </c>
      <c r="AY28" s="83" t="e">
        <f>VALUE(IF(AX28="---","",VLOOKUP(AX28,List16781011[],2,FALSE)))</f>
        <v>#VALUE!</v>
      </c>
      <c r="AZ28" s="42" t="str">
        <f t="shared" si="2"/>
        <v>---</v>
      </c>
      <c r="BA28" s="42" t="e">
        <f>VALUE(IF(AZ28="---","",VLOOKUP(AZ28,List16781011[],2,FALSE)))</f>
        <v>#VALUE!</v>
      </c>
      <c r="BB28" s="42" t="str">
        <f t="shared" si="3"/>
        <v>---</v>
      </c>
      <c r="BC28" s="42" t="str">
        <f t="shared" si="4"/>
        <v>---</v>
      </c>
      <c r="BD28" s="42"/>
      <c r="BE28" s="42"/>
      <c r="BF28" s="42"/>
      <c r="BG28" s="42"/>
      <c r="BH28" s="42"/>
      <c r="BI28" s="81" t="s">
        <v>158</v>
      </c>
      <c r="BJ28" s="85" t="str">
        <f>IF(H28="---","",VLOOKUP(H28,List16781011[],2,FALSE))</f>
        <v/>
      </c>
      <c r="BK28" s="85" t="str">
        <f>IF(I28="---","",VLOOKUP(I28,List16781011[],2,FALSE))</f>
        <v/>
      </c>
      <c r="BL28" s="85" t="str">
        <f>IF(J28="---","",VLOOKUP(J28,List16781011[],2,FALSE))</f>
        <v/>
      </c>
      <c r="BM28" s="85" t="str">
        <f>IF(K28="---","",VLOOKUP(K28,List16781011[],2,FALSE))</f>
        <v/>
      </c>
      <c r="BN28" s="85" t="str">
        <f>IF(L28="---","",VLOOKUP(L28,List16781011[],2,FALSE))</f>
        <v/>
      </c>
      <c r="BO28" s="85" t="str">
        <f>IF(M28="---","",VLOOKUP(M28,List16781011[],2,FALSE))</f>
        <v/>
      </c>
      <c r="BP28" s="85" t="str">
        <f>IF(N28="---","",VLOOKUP(N28,List16781011[],2,FALSE))</f>
        <v/>
      </c>
      <c r="BQ28" s="85" t="str">
        <f>IF(O28="---","",VLOOKUP(O28,List16781011[],2,FALSE))</f>
        <v/>
      </c>
      <c r="BR28" s="85" t="str">
        <f>IF(P28="---","",VLOOKUP(P28,List16781011[],2,FALSE))</f>
        <v/>
      </c>
      <c r="BS28" s="85" t="str">
        <f>IF(Q28="---","",VLOOKUP(Q28,List16781011[],2,FALSE))</f>
        <v/>
      </c>
      <c r="BT28" s="85" t="str">
        <f>IF(R28="---","",VLOOKUP(R28,List16781011[],2,FALSE))</f>
        <v/>
      </c>
      <c r="BU28" s="81" t="s">
        <v>158</v>
      </c>
      <c r="BV28" s="85" t="str">
        <f>IF(Y28="---","",VLOOKUP(Y28,List16781011[],2,FALSE))</f>
        <v/>
      </c>
      <c r="BW28" s="85" t="str">
        <f>IF(Z28="---","",VLOOKUP(Z28,List16781011[],2,FALSE))</f>
        <v/>
      </c>
      <c r="BX28" s="85" t="str">
        <f>IF(AA28="---","",VLOOKUP(AA28,List16781011[],2,FALSE))</f>
        <v/>
      </c>
      <c r="BY28" s="85" t="str">
        <f>IF(AB28="---","",VLOOKUP(AB28,List16781011[],2,FALSE))</f>
        <v/>
      </c>
      <c r="BZ28" s="85" t="str">
        <f>IF(AC28="---","",VLOOKUP(AC28,List16781011[],2,FALSE))</f>
        <v/>
      </c>
      <c r="CA28" s="85" t="str">
        <f>IF(AD28="---","",VLOOKUP(AD28,List16781011[],2,FALSE))</f>
        <v/>
      </c>
      <c r="CB28" s="85" t="str">
        <f>IF(AE28="---","",VLOOKUP(AE28,List16781011[],2,FALSE))</f>
        <v/>
      </c>
      <c r="CC28" s="85" t="str">
        <f>IF(AF28="---","",VLOOKUP(AF28,List16781011[],2,FALSE))</f>
        <v/>
      </c>
      <c r="CD28" s="85" t="str">
        <f>IF(AG28="---","",VLOOKUP(AG28,List16781011[],2,FALSE))</f>
        <v/>
      </c>
      <c r="CE28" s="85" t="str">
        <f>IF(AH28="---","",VLOOKUP(AH28,List16781011[],2,FALSE))</f>
        <v/>
      </c>
      <c r="CG28" s="42"/>
      <c r="CI28" s="42"/>
      <c r="CK28" s="42"/>
      <c r="CM28" s="42"/>
    </row>
    <row r="29" spans="2:91" s="49" customFormat="1" ht="13.5" customHeight="1" thickBot="1" x14ac:dyDescent="0.2">
      <c r="B29" s="276"/>
      <c r="C29" s="278"/>
      <c r="D29" s="279"/>
      <c r="E29" s="71" t="s">
        <v>159</v>
      </c>
      <c r="F29" s="72"/>
      <c r="G29" s="73"/>
      <c r="H29" s="75" t="s">
        <v>97</v>
      </c>
      <c r="I29" s="75" t="s">
        <v>97</v>
      </c>
      <c r="J29" s="75" t="s">
        <v>97</v>
      </c>
      <c r="K29" s="75" t="s">
        <v>97</v>
      </c>
      <c r="L29" s="75" t="s">
        <v>97</v>
      </c>
      <c r="M29" s="75" t="s">
        <v>97</v>
      </c>
      <c r="N29" s="75" t="s">
        <v>97</v>
      </c>
      <c r="O29" s="75" t="s">
        <v>97</v>
      </c>
      <c r="P29" s="75" t="s">
        <v>97</v>
      </c>
      <c r="Q29" s="75" t="s">
        <v>97</v>
      </c>
      <c r="R29" s="86" t="s">
        <v>97</v>
      </c>
      <c r="S29" s="42"/>
      <c r="T29" s="42"/>
      <c r="U29" s="42"/>
      <c r="V29" s="42"/>
      <c r="W29" s="42"/>
      <c r="X29" s="42"/>
      <c r="Y29" s="75" t="s">
        <v>97</v>
      </c>
      <c r="Z29" s="75" t="s">
        <v>97</v>
      </c>
      <c r="AA29" s="75" t="s">
        <v>97</v>
      </c>
      <c r="AB29" s="75" t="s">
        <v>97</v>
      </c>
      <c r="AC29" s="86" t="s">
        <v>97</v>
      </c>
      <c r="AD29" s="78" t="s">
        <v>97</v>
      </c>
      <c r="AE29" s="78" t="s">
        <v>97</v>
      </c>
      <c r="AF29" s="78" t="s">
        <v>97</v>
      </c>
      <c r="AG29" s="78" t="s">
        <v>97</v>
      </c>
      <c r="AH29" s="78" t="s">
        <v>97</v>
      </c>
      <c r="AK29" s="79" t="str">
        <f t="shared" ref="AK29:AO30" si="6">IFERROR(IF(I29="---","",IF(Y29="---","No Target Set",IF(BV29=BK29,"On Target",IF(BV29&gt;BK29,"Behind",IF(BV29&lt;BK29,"Ahead"))))),"")</f>
        <v/>
      </c>
      <c r="AL29" s="79" t="str">
        <f t="shared" si="6"/>
        <v/>
      </c>
      <c r="AM29" s="79" t="str">
        <f t="shared" si="6"/>
        <v/>
      </c>
      <c r="AN29" s="79" t="str">
        <f t="shared" si="6"/>
        <v/>
      </c>
      <c r="AO29" s="79" t="str">
        <f t="shared" si="6"/>
        <v/>
      </c>
      <c r="AP29" s="79" t="str">
        <f t="shared" si="5"/>
        <v/>
      </c>
      <c r="AQ29" s="79" t="str">
        <f t="shared" si="5"/>
        <v/>
      </c>
      <c r="AR29" s="79" t="str">
        <f t="shared" si="5"/>
        <v/>
      </c>
      <c r="AS29" s="79" t="str">
        <f t="shared" si="5"/>
        <v/>
      </c>
      <c r="AT29" s="79" t="str">
        <f t="shared" si="5"/>
        <v/>
      </c>
      <c r="AU29" s="42"/>
      <c r="AV29" s="80"/>
      <c r="AW29" s="81" t="s">
        <v>160</v>
      </c>
      <c r="AX29" s="82" t="str">
        <f t="shared" si="1"/>
        <v>---</v>
      </c>
      <c r="AY29" s="83" t="e">
        <f>VALUE(IF(AX29="---","",VLOOKUP(AX29,List16781011[],2,FALSE)))</f>
        <v>#VALUE!</v>
      </c>
      <c r="AZ29" s="42" t="str">
        <f t="shared" si="2"/>
        <v>---</v>
      </c>
      <c r="BA29" s="42" t="e">
        <f>VALUE(IF(AZ29="---","",VLOOKUP(AZ29,List16781011[],2,FALSE)))</f>
        <v>#VALUE!</v>
      </c>
      <c r="BB29" s="42" t="str">
        <f t="shared" si="3"/>
        <v>---</v>
      </c>
      <c r="BC29" s="42" t="str">
        <f t="shared" si="4"/>
        <v>---</v>
      </c>
      <c r="BD29" s="42"/>
      <c r="BE29" s="42"/>
      <c r="BF29" s="42"/>
      <c r="BG29" s="42"/>
      <c r="BH29" s="42"/>
      <c r="BI29" s="81" t="s">
        <v>160</v>
      </c>
      <c r="BJ29" s="85" t="str">
        <f>IF(H29="---","",VLOOKUP(H29,List16781011[],2,FALSE))</f>
        <v/>
      </c>
      <c r="BK29" s="85" t="str">
        <f>IF(I29="---","",VLOOKUP(I29,List16781011[],2,FALSE))</f>
        <v/>
      </c>
      <c r="BL29" s="85" t="str">
        <f>IF(J29="---","",VLOOKUP(J29,List16781011[],2,FALSE))</f>
        <v/>
      </c>
      <c r="BM29" s="85" t="str">
        <f>IF(K29="---","",VLOOKUP(K29,List16781011[],2,FALSE))</f>
        <v/>
      </c>
      <c r="BN29" s="85" t="str">
        <f>IF(L29="---","",VLOOKUP(L29,List16781011[],2,FALSE))</f>
        <v/>
      </c>
      <c r="BO29" s="85" t="str">
        <f>IF(M29="---","",VLOOKUP(M29,List16781011[],2,FALSE))</f>
        <v/>
      </c>
      <c r="BP29" s="85" t="str">
        <f>IF(N29="---","",VLOOKUP(N29,List16781011[],2,FALSE))</f>
        <v/>
      </c>
      <c r="BQ29" s="85" t="str">
        <f>IF(O29="---","",VLOOKUP(O29,List16781011[],2,FALSE))</f>
        <v/>
      </c>
      <c r="BR29" s="85" t="str">
        <f>IF(P29="---","",VLOOKUP(P29,List16781011[],2,FALSE))</f>
        <v/>
      </c>
      <c r="BS29" s="85" t="str">
        <f>IF(Q29="---","",VLOOKUP(Q29,List16781011[],2,FALSE))</f>
        <v/>
      </c>
      <c r="BT29" s="85" t="str">
        <f>IF(R29="---","",VLOOKUP(R29,List16781011[],2,FALSE))</f>
        <v/>
      </c>
      <c r="BU29" s="81" t="s">
        <v>160</v>
      </c>
      <c r="BV29" s="85" t="str">
        <f>IF(Y29="---","",VLOOKUP(Y29,List16781011[],2,FALSE))</f>
        <v/>
      </c>
      <c r="BW29" s="85" t="str">
        <f>IF(Z29="---","",VLOOKUP(Z29,List16781011[],2,FALSE))</f>
        <v/>
      </c>
      <c r="BX29" s="85" t="str">
        <f>IF(AA29="---","",VLOOKUP(AA29,List16781011[],2,FALSE))</f>
        <v/>
      </c>
      <c r="BY29" s="85" t="str">
        <f>IF(AB29="---","",VLOOKUP(AB29,List16781011[],2,FALSE))</f>
        <v/>
      </c>
      <c r="BZ29" s="85" t="str">
        <f>IF(AC29="---","",VLOOKUP(AC29,List16781011[],2,FALSE))</f>
        <v/>
      </c>
      <c r="CA29" s="85" t="str">
        <f>IF(AD29="---","",VLOOKUP(AD29,List16781011[],2,FALSE))</f>
        <v/>
      </c>
      <c r="CB29" s="85" t="str">
        <f>IF(AE29="---","",VLOOKUP(AE29,List16781011[],2,FALSE))</f>
        <v/>
      </c>
      <c r="CC29" s="85" t="str">
        <f>IF(AF29="---","",VLOOKUP(AF29,List16781011[],2,FALSE))</f>
        <v/>
      </c>
      <c r="CD29" s="85" t="str">
        <f>IF(AG29="---","",VLOOKUP(AG29,List16781011[],2,FALSE))</f>
        <v/>
      </c>
      <c r="CE29" s="85" t="str">
        <f>IF(AH29="---","",VLOOKUP(AH29,List16781011[],2,FALSE))</f>
        <v/>
      </c>
      <c r="CG29" s="42"/>
      <c r="CI29" s="42"/>
      <c r="CK29" s="42"/>
      <c r="CM29" s="42"/>
    </row>
    <row r="30" spans="2:91" s="49" customFormat="1" ht="12.6" thickBot="1" x14ac:dyDescent="0.2">
      <c r="B30" s="277"/>
      <c r="C30" s="278"/>
      <c r="D30" s="279"/>
      <c r="E30" s="71" t="s">
        <v>161</v>
      </c>
      <c r="F30" s="72"/>
      <c r="G30" s="73"/>
      <c r="H30" s="90" t="s">
        <v>97</v>
      </c>
      <c r="I30" s="90" t="s">
        <v>97</v>
      </c>
      <c r="J30" s="90" t="s">
        <v>97</v>
      </c>
      <c r="K30" s="90" t="s">
        <v>97</v>
      </c>
      <c r="L30" s="90" t="s">
        <v>97</v>
      </c>
      <c r="M30" s="90" t="s">
        <v>97</v>
      </c>
      <c r="N30" s="90" t="s">
        <v>97</v>
      </c>
      <c r="O30" s="90" t="s">
        <v>97</v>
      </c>
      <c r="P30" s="90" t="s">
        <v>97</v>
      </c>
      <c r="Q30" s="90" t="s">
        <v>97</v>
      </c>
      <c r="R30" s="91" t="s">
        <v>97</v>
      </c>
      <c r="S30" s="42"/>
      <c r="T30" s="42"/>
      <c r="U30" s="42"/>
      <c r="V30" s="42"/>
      <c r="W30" s="42"/>
      <c r="X30" s="42"/>
      <c r="Y30" s="75" t="s">
        <v>97</v>
      </c>
      <c r="Z30" s="75" t="s">
        <v>97</v>
      </c>
      <c r="AA30" s="75" t="s">
        <v>97</v>
      </c>
      <c r="AB30" s="75" t="s">
        <v>97</v>
      </c>
      <c r="AC30" s="92" t="s">
        <v>97</v>
      </c>
      <c r="AD30" s="78" t="s">
        <v>97</v>
      </c>
      <c r="AE30" s="78" t="s">
        <v>97</v>
      </c>
      <c r="AF30" s="78" t="s">
        <v>97</v>
      </c>
      <c r="AG30" s="78" t="s">
        <v>97</v>
      </c>
      <c r="AH30" s="78" t="s">
        <v>97</v>
      </c>
      <c r="AK30" s="79" t="str">
        <f t="shared" si="6"/>
        <v/>
      </c>
      <c r="AL30" s="79" t="str">
        <f t="shared" si="6"/>
        <v/>
      </c>
      <c r="AM30" s="79" t="str">
        <f t="shared" si="6"/>
        <v/>
      </c>
      <c r="AN30" s="79" t="str">
        <f t="shared" si="6"/>
        <v/>
      </c>
      <c r="AO30" s="79" t="str">
        <f t="shared" si="6"/>
        <v/>
      </c>
      <c r="AP30" s="79" t="str">
        <f t="shared" si="5"/>
        <v/>
      </c>
      <c r="AQ30" s="79" t="str">
        <f t="shared" si="5"/>
        <v/>
      </c>
      <c r="AR30" s="79" t="str">
        <f t="shared" si="5"/>
        <v/>
      </c>
      <c r="AS30" s="79" t="str">
        <f t="shared" si="5"/>
        <v/>
      </c>
      <c r="AT30" s="79" t="str">
        <f t="shared" si="5"/>
        <v/>
      </c>
      <c r="AU30" s="42"/>
      <c r="AV30" s="80"/>
      <c r="AW30" s="81" t="s">
        <v>162</v>
      </c>
      <c r="AX30" s="82" t="str">
        <f t="shared" si="1"/>
        <v>---</v>
      </c>
      <c r="AY30" s="83" t="e">
        <f>VALUE(IF(AX30="---","",VLOOKUP(AX30,List16781011[],2,FALSE)))</f>
        <v>#VALUE!</v>
      </c>
      <c r="AZ30" s="42" t="str">
        <f t="shared" si="2"/>
        <v>---</v>
      </c>
      <c r="BA30" s="42" t="e">
        <f>VALUE(IF(AZ30="---","",VLOOKUP(AZ30,List16781011[],2,FALSE)))</f>
        <v>#VALUE!</v>
      </c>
      <c r="BB30" s="42" t="str">
        <f t="shared" si="3"/>
        <v>---</v>
      </c>
      <c r="BC30" s="42" t="str">
        <f t="shared" si="4"/>
        <v>---</v>
      </c>
      <c r="BD30" s="42"/>
      <c r="BE30" s="42"/>
      <c r="BF30" s="42"/>
      <c r="BG30" s="42"/>
      <c r="BH30" s="42"/>
      <c r="BI30" s="81" t="s">
        <v>162</v>
      </c>
      <c r="BJ30" s="85" t="str">
        <f>IF(H30="---","",VLOOKUP(H30,List16781011[],2,FALSE))</f>
        <v/>
      </c>
      <c r="BK30" s="85" t="str">
        <f>IF(I30="---","",VLOOKUP(I30,List16781011[],2,FALSE))</f>
        <v/>
      </c>
      <c r="BL30" s="85" t="str">
        <f>IF(J30="---","",VLOOKUP(J30,List16781011[],2,FALSE))</f>
        <v/>
      </c>
      <c r="BM30" s="85" t="str">
        <f>IF(K30="---","",VLOOKUP(K30,List16781011[],2,FALSE))</f>
        <v/>
      </c>
      <c r="BN30" s="85" t="str">
        <f>IF(L30="---","",VLOOKUP(L30,List16781011[],2,FALSE))</f>
        <v/>
      </c>
      <c r="BO30" s="85" t="str">
        <f>IF(M30="---","",VLOOKUP(M30,List16781011[],2,FALSE))</f>
        <v/>
      </c>
      <c r="BP30" s="85" t="str">
        <f>IF(N30="---","",VLOOKUP(N30,List16781011[],2,FALSE))</f>
        <v/>
      </c>
      <c r="BQ30" s="85" t="str">
        <f>IF(O30="---","",VLOOKUP(O30,List16781011[],2,FALSE))</f>
        <v/>
      </c>
      <c r="BR30" s="85" t="str">
        <f>IF(P30="---","",VLOOKUP(P30,List16781011[],2,FALSE))</f>
        <v/>
      </c>
      <c r="BS30" s="85" t="str">
        <f>IF(Q30="---","",VLOOKUP(Q30,List16781011[],2,FALSE))</f>
        <v/>
      </c>
      <c r="BT30" s="85" t="str">
        <f>IF(R30="---","",VLOOKUP(R30,List16781011[],2,FALSE))</f>
        <v/>
      </c>
      <c r="BU30" s="81" t="s">
        <v>162</v>
      </c>
      <c r="BV30" s="85" t="str">
        <f>IF(Y30="---","",VLOOKUP(Y30,List16781011[],2,FALSE))</f>
        <v/>
      </c>
      <c r="BW30" s="85" t="str">
        <f>IF(Z30="---","",VLOOKUP(Z30,List16781011[],2,FALSE))</f>
        <v/>
      </c>
      <c r="BX30" s="85" t="str">
        <f>IF(AA30="---","",VLOOKUP(AA30,List16781011[],2,FALSE))</f>
        <v/>
      </c>
      <c r="BY30" s="85" t="str">
        <f>IF(AB30="---","",VLOOKUP(AB30,List16781011[],2,FALSE))</f>
        <v/>
      </c>
      <c r="BZ30" s="85" t="str">
        <f>IF(AC30="---","",VLOOKUP(AC30,List16781011[],2,FALSE))</f>
        <v/>
      </c>
      <c r="CA30" s="85" t="str">
        <f>IF(AD30="---","",VLOOKUP(AD30,List16781011[],2,FALSE))</f>
        <v/>
      </c>
      <c r="CB30" s="85" t="str">
        <f>IF(AE30="---","",VLOOKUP(AE30,List16781011[],2,FALSE))</f>
        <v/>
      </c>
      <c r="CC30" s="85" t="str">
        <f>IF(AF30="---","",VLOOKUP(AF30,List16781011[],2,FALSE))</f>
        <v/>
      </c>
      <c r="CD30" s="85" t="str">
        <f>IF(AG30="---","",VLOOKUP(AG30,List16781011[],2,FALSE))</f>
        <v/>
      </c>
      <c r="CE30" s="85" t="str">
        <f>IF(AH30="---","",VLOOKUP(AH30,List16781011[],2,FALSE))</f>
        <v/>
      </c>
      <c r="CG30" s="42"/>
      <c r="CI30" s="42"/>
      <c r="CK30" s="42"/>
      <c r="CM30" s="42"/>
    </row>
    <row r="31" spans="2:91" s="49" customFormat="1" ht="13.5" customHeight="1" thickBot="1" x14ac:dyDescent="0.2">
      <c r="B31" s="272" t="s">
        <v>163</v>
      </c>
      <c r="C31" s="273"/>
      <c r="D31" s="273"/>
      <c r="E31" s="273"/>
      <c r="F31" s="273"/>
      <c r="G31" s="274"/>
      <c r="H31" s="93">
        <f>COUNTIF(Year0Range,BE4)</f>
        <v>0</v>
      </c>
      <c r="I31" s="93" t="str">
        <f>IF(COUNTIF(Year1Range,BE4)=0,"",COUNTIF(Year1Range,BE4))</f>
        <v/>
      </c>
      <c r="J31" s="93" t="str">
        <f>IF(COUNTIF(Year2Range,BE4)=0,"",COUNTIF(Year2Range,BE4))</f>
        <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0</v>
      </c>
      <c r="Z31" s="93" t="str">
        <f>IF(COUNTIF(Year2Expected,$BE$4)=0,"",COUNTIF(Year2Expected,$BE$4))</f>
        <v/>
      </c>
      <c r="AA31" s="93" t="str">
        <f>IF(COUNTIF(Year3Expected,$BE$4)=0,"",COUNTIF(Year3Expected,$BE$4))</f>
        <v/>
      </c>
      <c r="AB31" s="93" t="str">
        <f>IF(COUNTIF(Year4Expected,$BE$4)=0,"",COUNTIF(Year4Expected,$BE$4))</f>
        <v/>
      </c>
      <c r="AC31" s="93" t="str">
        <f>IF(COUNTIF(Year5Expected,$BE$4)=0,"",COUNTIF(Year5Expected,$BE$4))</f>
        <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K31" s="42"/>
      <c r="AL31" s="42"/>
      <c r="AM31" s="42"/>
      <c r="AN31" s="42"/>
      <c r="AO31" s="42"/>
      <c r="AP31" s="42"/>
      <c r="AQ31" s="42"/>
      <c r="AR31" s="42"/>
      <c r="AS31" s="42"/>
      <c r="AT31" s="42"/>
      <c r="AU31" s="42"/>
      <c r="AV31" s="42"/>
      <c r="AW31" s="42"/>
      <c r="AX31" s="42" t="e">
        <f>LOOKUP(2,1/(H34:R34&lt;&gt;""),H$2:R$2)</f>
        <v>#N/A</v>
      </c>
      <c r="AY31" s="42"/>
      <c r="AZ31" s="42" t="e">
        <f>AX31</f>
        <v>#N/A</v>
      </c>
      <c r="BA31" s="42"/>
      <c r="BB31" s="42"/>
      <c r="BC31" s="42"/>
      <c r="BD31" s="42"/>
      <c r="BE31" s="42"/>
      <c r="BF31" s="42"/>
      <c r="BG31" s="42"/>
      <c r="BH31" s="42"/>
      <c r="BI31" s="81" t="s">
        <v>164</v>
      </c>
      <c r="BJ31" s="94">
        <f t="shared" ref="BJ31:BT31" si="7">COUNTIF(BJ3:BJ30,1)</f>
        <v>0</v>
      </c>
      <c r="BK31" s="94">
        <f t="shared" si="7"/>
        <v>0</v>
      </c>
      <c r="BL31" s="94">
        <f t="shared" si="7"/>
        <v>0</v>
      </c>
      <c r="BM31" s="94">
        <f t="shared" si="7"/>
        <v>0</v>
      </c>
      <c r="BN31" s="94">
        <f t="shared" si="7"/>
        <v>0</v>
      </c>
      <c r="BO31" s="94">
        <f t="shared" si="7"/>
        <v>0</v>
      </c>
      <c r="BP31" s="94">
        <f t="shared" si="7"/>
        <v>0</v>
      </c>
      <c r="BQ31" s="94">
        <f t="shared" si="7"/>
        <v>0</v>
      </c>
      <c r="BR31" s="94">
        <f t="shared" si="7"/>
        <v>0</v>
      </c>
      <c r="BS31" s="94">
        <f t="shared" si="7"/>
        <v>0</v>
      </c>
      <c r="BT31" s="94">
        <f t="shared" si="7"/>
        <v>0</v>
      </c>
      <c r="BU31" s="81" t="s">
        <v>164</v>
      </c>
      <c r="BV31" s="95">
        <f t="shared" ref="BV31:CE31" si="8">COUNTIF(BV3:BV30,1)</f>
        <v>0</v>
      </c>
      <c r="BW31" s="95">
        <f t="shared" si="8"/>
        <v>0</v>
      </c>
      <c r="BX31" s="95">
        <f t="shared" si="8"/>
        <v>0</v>
      </c>
      <c r="BY31" s="95">
        <f t="shared" si="8"/>
        <v>0</v>
      </c>
      <c r="BZ31" s="95">
        <f t="shared" si="8"/>
        <v>0</v>
      </c>
      <c r="CA31" s="95">
        <f t="shared" si="8"/>
        <v>0</v>
      </c>
      <c r="CB31" s="95">
        <f t="shared" si="8"/>
        <v>0</v>
      </c>
      <c r="CC31" s="95">
        <f t="shared" si="8"/>
        <v>0</v>
      </c>
      <c r="CD31" s="95">
        <f t="shared" si="8"/>
        <v>0</v>
      </c>
      <c r="CE31" s="95">
        <f t="shared" si="8"/>
        <v>0</v>
      </c>
      <c r="CG31" s="42"/>
      <c r="CI31" s="42"/>
      <c r="CK31" s="42"/>
      <c r="CM31" s="42"/>
    </row>
    <row r="32" spans="2:91" s="49" customFormat="1" ht="13.5" customHeight="1" thickBot="1" x14ac:dyDescent="0.2">
      <c r="B32" s="272" t="s">
        <v>165</v>
      </c>
      <c r="C32" s="273"/>
      <c r="D32" s="273"/>
      <c r="E32" s="273"/>
      <c r="F32" s="273"/>
      <c r="G32" s="274"/>
      <c r="H32" s="93">
        <f>COUNTIF(Year0Range,BE5)</f>
        <v>0</v>
      </c>
      <c r="I32" s="96" t="str">
        <f>IF(COUNTIF(Year1Range,BE5)=0,"",COUNTIF(Year1Range,BE5))</f>
        <v/>
      </c>
      <c r="J32" s="96" t="str">
        <f>IF(COUNTIF(Year2Range,BE5)=0,"",COUNTIF(Year2Range,BE5))</f>
        <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0</v>
      </c>
      <c r="Z32" s="93" t="str">
        <f>IF(COUNTIF(Year2Expected,$BE$5)=0,"",COUNTIF(Year2Expected,$BE$5))</f>
        <v/>
      </c>
      <c r="AA32" s="93" t="str">
        <f>IF(COUNTIF(Year3Expected,$BE$5)=0,"",COUNTIF(Year3Expected,$BE$5))</f>
        <v/>
      </c>
      <c r="AB32" s="93" t="str">
        <f>IF(COUNTIF(Year4Expected,$BE$5)=0,"",COUNTIF(Year4Expected,$BE$5))</f>
        <v/>
      </c>
      <c r="AC32" s="93" t="str">
        <f>IF(COUNTIF(Year5Expected,$BE$5)=0,"",COUNTIF(Year5Expected,$BE$5))</f>
        <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9">COUNTIF(BJ3:BJ30,0.5)</f>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si="9"/>
        <v>0</v>
      </c>
      <c r="BU32" s="81" t="s">
        <v>166</v>
      </c>
      <c r="BV32" s="95">
        <f t="shared" ref="BV32:CE32" si="10">COUNTIF(BV3:BV30,0.5)</f>
        <v>0</v>
      </c>
      <c r="BW32" s="95">
        <f t="shared" si="10"/>
        <v>0</v>
      </c>
      <c r="BX32" s="95">
        <f t="shared" si="10"/>
        <v>0</v>
      </c>
      <c r="BY32" s="95">
        <f t="shared" si="10"/>
        <v>0</v>
      </c>
      <c r="BZ32" s="95">
        <f t="shared" si="10"/>
        <v>0</v>
      </c>
      <c r="CA32" s="95">
        <f t="shared" si="10"/>
        <v>0</v>
      </c>
      <c r="CB32" s="95">
        <f t="shared" si="10"/>
        <v>0</v>
      </c>
      <c r="CC32" s="95">
        <f t="shared" si="10"/>
        <v>0</v>
      </c>
      <c r="CD32" s="95">
        <f t="shared" si="10"/>
        <v>0</v>
      </c>
      <c r="CE32" s="95">
        <f t="shared" si="10"/>
        <v>0</v>
      </c>
      <c r="CG32" s="42"/>
      <c r="CI32" s="42"/>
      <c r="CK32" s="42"/>
      <c r="CM32" s="42"/>
    </row>
    <row r="33" spans="1:92" ht="13.5" customHeight="1" thickBot="1" x14ac:dyDescent="0.2">
      <c r="B33" s="272" t="s">
        <v>167</v>
      </c>
      <c r="C33" s="273"/>
      <c r="D33" s="273"/>
      <c r="E33" s="273"/>
      <c r="F33" s="273"/>
      <c r="G33" s="274"/>
      <c r="H33" s="93">
        <f>COUNTIF(Year0Range,"*60")</f>
        <v>0</v>
      </c>
      <c r="I33" s="96" t="str">
        <f>IF(COUNTIF(Year1Range,"*60")=0,"",COUNTIF(Year1Range,"*60"))</f>
        <v/>
      </c>
      <c r="J33" s="96" t="str">
        <f>IF(COUNTIF(Year2Range,"*60")=0,"",COUNTIF(Year2Range,"*60"))</f>
        <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0</v>
      </c>
      <c r="Z33" s="93" t="str">
        <f>IF(COUNTIF(Year2Expected,"*60")=0,"",COUNTIF(Year2Expected,"*60"))</f>
        <v/>
      </c>
      <c r="AA33" s="93" t="str">
        <f>IF(COUNTIF(Year3Expected,"*60")=0,"",COUNTIF(Year3Expected,"*60"))</f>
        <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1">COUNTIF(BJ3:BJ30,0)</f>
        <v>0</v>
      </c>
      <c r="BK33" s="94">
        <f t="shared" si="11"/>
        <v>0</v>
      </c>
      <c r="BL33" s="94">
        <f t="shared" si="11"/>
        <v>0</v>
      </c>
      <c r="BM33" s="94">
        <f t="shared" si="11"/>
        <v>0</v>
      </c>
      <c r="BN33" s="94">
        <f t="shared" si="11"/>
        <v>0</v>
      </c>
      <c r="BO33" s="94">
        <f t="shared" si="11"/>
        <v>0</v>
      </c>
      <c r="BP33" s="94">
        <f t="shared" si="11"/>
        <v>0</v>
      </c>
      <c r="BQ33" s="94">
        <f t="shared" si="11"/>
        <v>0</v>
      </c>
      <c r="BR33" s="94">
        <f t="shared" si="11"/>
        <v>0</v>
      </c>
      <c r="BS33" s="94">
        <f t="shared" si="11"/>
        <v>0</v>
      </c>
      <c r="BT33" s="94">
        <f t="shared" si="11"/>
        <v>0</v>
      </c>
      <c r="BU33" s="81" t="s">
        <v>168</v>
      </c>
      <c r="BV33" s="95">
        <f t="shared" ref="BV33:CE33" si="12">COUNTIF(BV3:BV30,0)</f>
        <v>0</v>
      </c>
      <c r="BW33" s="95">
        <f t="shared" si="12"/>
        <v>0</v>
      </c>
      <c r="BX33" s="95">
        <f t="shared" si="12"/>
        <v>0</v>
      </c>
      <c r="BY33" s="95">
        <f t="shared" si="12"/>
        <v>0</v>
      </c>
      <c r="BZ33" s="95">
        <f t="shared" si="12"/>
        <v>0</v>
      </c>
      <c r="CA33" s="95">
        <f t="shared" si="12"/>
        <v>0</v>
      </c>
      <c r="CB33" s="95">
        <f t="shared" si="12"/>
        <v>0</v>
      </c>
      <c r="CC33" s="95">
        <f t="shared" si="12"/>
        <v>0</v>
      </c>
      <c r="CD33" s="95">
        <f t="shared" si="12"/>
        <v>0</v>
      </c>
      <c r="CE33" s="95">
        <f t="shared" si="12"/>
        <v>0</v>
      </c>
    </row>
    <row r="34" spans="1:92" ht="13.5" customHeight="1" thickBot="1" x14ac:dyDescent="0.2">
      <c r="B34" s="298" t="s">
        <v>169</v>
      </c>
      <c r="C34" s="299"/>
      <c r="D34" s="299"/>
      <c r="E34" s="299"/>
      <c r="F34" s="300"/>
      <c r="G34" s="97"/>
      <c r="H34" s="98" t="str">
        <f t="shared" ref="H34:R34" si="13">IF(ISERROR(AVERAGE(BJ24:BJ30,BJ9:BJ23, BJ3:BJ8)),"",AVERAGE(BJ24:BJ30,BJ9:BJ23, BJ3:BJ8))</f>
        <v/>
      </c>
      <c r="I34" s="98" t="str">
        <f t="shared" si="13"/>
        <v/>
      </c>
      <c r="J34" s="98" t="str">
        <f t="shared" si="13"/>
        <v/>
      </c>
      <c r="K34" s="98" t="str">
        <f>IF(ISERROR(AVERAGE(BM24:BM30,BM9:BM23, BM3:BM8)),"",AVERAGE(BM24:BM30,BM9:BM23, BM3:BM8))</f>
        <v/>
      </c>
      <c r="L34" s="98" t="str">
        <f t="shared" si="13"/>
        <v/>
      </c>
      <c r="M34" s="98" t="str">
        <f t="shared" si="13"/>
        <v/>
      </c>
      <c r="N34" s="98" t="str">
        <f t="shared" si="13"/>
        <v/>
      </c>
      <c r="O34" s="98" t="str">
        <f t="shared" si="13"/>
        <v/>
      </c>
      <c r="P34" s="98" t="str">
        <f t="shared" si="13"/>
        <v/>
      </c>
      <c r="Q34" s="98" t="str">
        <f t="shared" si="13"/>
        <v/>
      </c>
      <c r="R34" s="98" t="str">
        <f t="shared" si="13"/>
        <v/>
      </c>
      <c r="Y34" s="98" t="str">
        <f t="shared" ref="Y34:AH34" si="14">IF(ISERROR(AVERAGE(BV24:BV30,BV9:BV23, BV3:BV8)),"",AVERAGE(BV24:BV30,BV9:BV23, BV3:BV8))</f>
        <v/>
      </c>
      <c r="Z34" s="98" t="str">
        <f t="shared" si="14"/>
        <v/>
      </c>
      <c r="AA34" s="98" t="str">
        <f t="shared" si="14"/>
        <v/>
      </c>
      <c r="AB34" s="98" t="str">
        <f t="shared" si="14"/>
        <v/>
      </c>
      <c r="AC34" s="98" t="str">
        <f t="shared" si="14"/>
        <v/>
      </c>
      <c r="AD34" s="98" t="str">
        <f t="shared" si="14"/>
        <v/>
      </c>
      <c r="AE34" s="98" t="str">
        <f t="shared" si="14"/>
        <v/>
      </c>
      <c r="AF34" s="98" t="str">
        <f t="shared" si="14"/>
        <v/>
      </c>
      <c r="AG34" s="98" t="str">
        <f t="shared" si="14"/>
        <v/>
      </c>
      <c r="AH34" s="98" t="str">
        <f t="shared" si="14"/>
        <v/>
      </c>
      <c r="AI34" s="42"/>
      <c r="AJ34" s="42"/>
      <c r="BB34" s="99"/>
      <c r="BC34" s="99"/>
      <c r="BD34" s="99"/>
      <c r="BE34" s="99"/>
      <c r="BG34" s="49"/>
      <c r="BH34" s="49"/>
      <c r="BI34" s="81" t="s">
        <v>170</v>
      </c>
      <c r="BJ34" s="100" t="str">
        <f>IF(ISERROR(AVERAGE(BJ24:BJ30,BJ9:BJ23,BJ3:BJ8)),"",(AVERAGE(BJ24:BJ30,BJ9:BJ23,BJ3:BJ8)))</f>
        <v/>
      </c>
      <c r="BK34" s="100" t="str">
        <f t="shared" ref="BK34:BT34" si="15">IF(ISERROR(AVERAGE(BK24:BK30,BK9:BK23,BK3:BK8)),"",(AVERAGE(BK24:BK30,BK9:BK23,BK3:BK8)))</f>
        <v/>
      </c>
      <c r="BL34" s="100" t="str">
        <f t="shared" si="15"/>
        <v/>
      </c>
      <c r="BM34" s="100" t="str">
        <f t="shared" si="15"/>
        <v/>
      </c>
      <c r="BN34" s="100" t="str">
        <f t="shared" si="15"/>
        <v/>
      </c>
      <c r="BO34" s="100" t="str">
        <f t="shared" si="15"/>
        <v/>
      </c>
      <c r="BP34" s="100" t="str">
        <f t="shared" si="15"/>
        <v/>
      </c>
      <c r="BQ34" s="100" t="str">
        <f t="shared" si="15"/>
        <v/>
      </c>
      <c r="BR34" s="100" t="str">
        <f t="shared" si="15"/>
        <v/>
      </c>
      <c r="BS34" s="100" t="str">
        <f t="shared" si="15"/>
        <v/>
      </c>
      <c r="BT34" s="100" t="str">
        <f t="shared" si="15"/>
        <v/>
      </c>
      <c r="BU34" s="81" t="s">
        <v>170</v>
      </c>
      <c r="BV34" s="100" t="str">
        <f t="shared" ref="BV34:CE34" si="16">IF(ISERROR(AVERAGE(BV24:BV30,BV9:BV23,BV3:BV8)),"",(AVERAGE(BV24:BV30,BV9:BV23,BV3:BV8)))</f>
        <v/>
      </c>
      <c r="BW34" s="100" t="str">
        <f t="shared" si="16"/>
        <v/>
      </c>
      <c r="BX34" s="100" t="str">
        <f t="shared" si="16"/>
        <v/>
      </c>
      <c r="BY34" s="100" t="str">
        <f t="shared" si="16"/>
        <v/>
      </c>
      <c r="BZ34" s="100" t="str">
        <f t="shared" si="16"/>
        <v/>
      </c>
      <c r="CA34" s="100" t="str">
        <f t="shared" si="16"/>
        <v/>
      </c>
      <c r="CB34" s="100" t="str">
        <f t="shared" si="16"/>
        <v/>
      </c>
      <c r="CC34" s="100" t="str">
        <f t="shared" si="16"/>
        <v/>
      </c>
      <c r="CD34" s="100" t="str">
        <f t="shared" si="16"/>
        <v/>
      </c>
      <c r="CE34" s="100" t="str">
        <f t="shared" si="16"/>
        <v/>
      </c>
      <c r="CF34" s="42"/>
      <c r="CH34" s="42"/>
      <c r="CJ34" s="42"/>
      <c r="CL34" s="42"/>
      <c r="CN34" s="42"/>
    </row>
    <row r="35" spans="1:92" ht="13.5" customHeight="1" thickBot="1" x14ac:dyDescent="0.2">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t="str">
        <f>IF(ISERROR(AVERAGE(BJ3:BJ8)),"",(AVERAGE(BJ3:BJ8)))</f>
        <v/>
      </c>
      <c r="BK35" s="106" t="str">
        <f t="shared" ref="BK35:BT35" si="17">IF(ISERROR(AVERAGE(BK3:BK8)),"",(AVERAGE(BK3:BK8)))</f>
        <v/>
      </c>
      <c r="BL35" s="106" t="str">
        <f t="shared" si="17"/>
        <v/>
      </c>
      <c r="BM35" s="106" t="str">
        <f t="shared" si="17"/>
        <v/>
      </c>
      <c r="BN35" s="106" t="str">
        <f t="shared" si="17"/>
        <v/>
      </c>
      <c r="BO35" s="106" t="str">
        <f t="shared" si="17"/>
        <v/>
      </c>
      <c r="BP35" s="106" t="str">
        <f t="shared" si="17"/>
        <v/>
      </c>
      <c r="BQ35" s="106" t="str">
        <f t="shared" si="17"/>
        <v/>
      </c>
      <c r="BR35" s="106" t="str">
        <f t="shared" si="17"/>
        <v/>
      </c>
      <c r="BS35" s="106" t="str">
        <f t="shared" si="17"/>
        <v/>
      </c>
      <c r="BT35" s="106" t="str">
        <f t="shared" si="17"/>
        <v/>
      </c>
      <c r="BU35" s="81" t="s">
        <v>172</v>
      </c>
      <c r="BV35" s="106" t="str">
        <f t="shared" ref="BV35:CE35" si="18">IF(ISERROR(AVERAGE(BV3:BV8)),"",(AVERAGE(BV3:BV8)))</f>
        <v/>
      </c>
      <c r="BW35" s="106" t="str">
        <f t="shared" si="18"/>
        <v/>
      </c>
      <c r="BX35" s="106" t="str">
        <f t="shared" si="18"/>
        <v/>
      </c>
      <c r="BY35" s="106" t="str">
        <f t="shared" si="18"/>
        <v/>
      </c>
      <c r="BZ35" s="106" t="str">
        <f t="shared" si="18"/>
        <v/>
      </c>
      <c r="CA35" s="106" t="str">
        <f t="shared" si="18"/>
        <v/>
      </c>
      <c r="CB35" s="106" t="str">
        <f t="shared" si="18"/>
        <v/>
      </c>
      <c r="CC35" s="106" t="str">
        <f t="shared" si="18"/>
        <v/>
      </c>
      <c r="CD35" s="106" t="str">
        <f t="shared" si="18"/>
        <v/>
      </c>
      <c r="CE35" s="106" t="str">
        <f t="shared" si="18"/>
        <v/>
      </c>
      <c r="CF35" s="102"/>
      <c r="CH35" s="102"/>
      <c r="CJ35" s="102"/>
      <c r="CL35" s="102"/>
      <c r="CN35" s="102"/>
    </row>
    <row r="36" spans="1:92" ht="13.8" thickBot="1" x14ac:dyDescent="0.2">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0</v>
      </c>
      <c r="AZ36" s="83">
        <f>VALUE(COUNTIF(AY3:AY8,0))</f>
        <v>0</v>
      </c>
      <c r="BA36" s="83" t="e">
        <f>AVERAGEIF(AY3:AY8,"&gt;=0")</f>
        <v>#DIV/0!</v>
      </c>
      <c r="BI36" s="81" t="s">
        <v>175</v>
      </c>
      <c r="BJ36" s="108" t="str">
        <f>IF(ISERROR(AVERAGE(BJ9:BJ23)),"",(AVERAGE(BJ9:BJ23)))</f>
        <v/>
      </c>
      <c r="BK36" s="108" t="str">
        <f>IF(ISERROR(AVERAGE(BK9:BK23)),"",(AVERAGE(BK9:BK23)))</f>
        <v/>
      </c>
      <c r="BL36" s="108" t="str">
        <f>IF(ISERROR(AVERAGE(BL9:BL23)),"",(AVERAGE(BL9:BL23)))</f>
        <v/>
      </c>
      <c r="BM36" s="108" t="str">
        <f>IF(ISERROR(AVERAGE(BM9:BM23)),"",(AVERAGE(BM9:BM23)))</f>
        <v/>
      </c>
      <c r="BN36" s="108" t="str">
        <f t="shared" ref="BN36:BT36" si="19">IF(ISERROR(AVERAGE(BN9:BN23)),"",(AVERAGE(BN9:BN23)))</f>
        <v/>
      </c>
      <c r="BO36" s="108" t="str">
        <f t="shared" si="19"/>
        <v/>
      </c>
      <c r="BP36" s="108" t="str">
        <f t="shared" si="19"/>
        <v/>
      </c>
      <c r="BQ36" s="108" t="str">
        <f t="shared" si="19"/>
        <v/>
      </c>
      <c r="BR36" s="108" t="str">
        <f t="shared" si="19"/>
        <v/>
      </c>
      <c r="BS36" s="108" t="str">
        <f t="shared" si="19"/>
        <v/>
      </c>
      <c r="BT36" s="108" t="str">
        <f t="shared" si="19"/>
        <v/>
      </c>
      <c r="BU36" s="81" t="s">
        <v>175</v>
      </c>
      <c r="BV36" s="108" t="str">
        <f>IF(ISERROR(AVERAGE(BV9:BV23)),"",(AVERAGE(BV9:BV23)))</f>
        <v/>
      </c>
      <c r="BW36" s="108" t="str">
        <f t="shared" ref="BW36:CE36" si="20">IF(ISERROR(AVERAGE(BW9:BW23)),"",(AVERAGE(BW9:BW23)))</f>
        <v/>
      </c>
      <c r="BX36" s="108" t="str">
        <f t="shared" si="20"/>
        <v/>
      </c>
      <c r="BY36" s="108" t="str">
        <f t="shared" si="20"/>
        <v/>
      </c>
      <c r="BZ36" s="108" t="str">
        <f t="shared" si="20"/>
        <v/>
      </c>
      <c r="CA36" s="108" t="str">
        <f t="shared" si="20"/>
        <v/>
      </c>
      <c r="CB36" s="108" t="str">
        <f t="shared" si="20"/>
        <v/>
      </c>
      <c r="CC36" s="108" t="str">
        <f t="shared" si="20"/>
        <v/>
      </c>
      <c r="CD36" s="108" t="str">
        <f t="shared" si="20"/>
        <v/>
      </c>
      <c r="CE36" s="108" t="str">
        <f t="shared" si="20"/>
        <v/>
      </c>
      <c r="CF36" s="102"/>
      <c r="CH36" s="102"/>
      <c r="CJ36" s="102"/>
      <c r="CL36" s="102"/>
      <c r="CN36" s="102"/>
    </row>
    <row r="37" spans="1:92" ht="13.5" customHeight="1" thickBot="1" x14ac:dyDescent="0.25">
      <c r="B37" s="301"/>
      <c r="C37" s="301"/>
      <c r="D37" s="109"/>
      <c r="E37" s="109"/>
      <c r="F37" s="49"/>
      <c r="G37" s="49"/>
      <c r="AW37" s="107" t="s">
        <v>176</v>
      </c>
      <c r="AX37" s="83">
        <f>COUNTIF(AY9:AY23,BF4)</f>
        <v>0</v>
      </c>
      <c r="AY37" s="83">
        <f>VALUE(COUNTIF(AY9:AY23,BF5))</f>
        <v>0</v>
      </c>
      <c r="AZ37" s="83">
        <f>VALUE(COUNTIF(AY9:AY23,0))</f>
        <v>0</v>
      </c>
      <c r="BA37" s="83" t="e">
        <f>AVERAGEIF(AY9:AY23,"&gt;=0")</f>
        <v>#DIV/0!</v>
      </c>
      <c r="BI37" s="81" t="s">
        <v>177</v>
      </c>
      <c r="BJ37" s="110" t="str">
        <f>IF(ISERROR(AVERAGE(BJ24:BJ30)),"",(AVERAGE(BJ24:BJ30)))</f>
        <v/>
      </c>
      <c r="BK37" s="110" t="str">
        <f t="shared" ref="BK37:BT37" si="21">IF(ISERROR(AVERAGE(BK24:BK30)),"",(AVERAGE(BK24:BK30)))</f>
        <v/>
      </c>
      <c r="BL37" s="110" t="str">
        <f t="shared" si="21"/>
        <v/>
      </c>
      <c r="BM37" s="110" t="str">
        <f t="shared" si="21"/>
        <v/>
      </c>
      <c r="BN37" s="110" t="str">
        <f t="shared" si="21"/>
        <v/>
      </c>
      <c r="BO37" s="110" t="str">
        <f t="shared" si="21"/>
        <v/>
      </c>
      <c r="BP37" s="110" t="str">
        <f t="shared" si="21"/>
        <v/>
      </c>
      <c r="BQ37" s="110" t="str">
        <f t="shared" si="21"/>
        <v/>
      </c>
      <c r="BR37" s="110" t="str">
        <f t="shared" si="21"/>
        <v/>
      </c>
      <c r="BS37" s="110" t="str">
        <f t="shared" si="21"/>
        <v/>
      </c>
      <c r="BT37" s="110" t="str">
        <f t="shared" si="21"/>
        <v/>
      </c>
      <c r="BU37" s="81" t="s">
        <v>177</v>
      </c>
      <c r="BV37" s="110" t="str">
        <f t="shared" ref="BV37:CE37" si="22">IF(ISERROR(AVERAGE(BV24:BV30)),"",(AVERAGE(BV24:BV30)))</f>
        <v/>
      </c>
      <c r="BW37" s="110" t="str">
        <f t="shared" si="22"/>
        <v/>
      </c>
      <c r="BX37" s="110" t="str">
        <f t="shared" si="22"/>
        <v/>
      </c>
      <c r="BY37" s="110" t="str">
        <f t="shared" si="22"/>
        <v/>
      </c>
      <c r="BZ37" s="110" t="str">
        <f t="shared" si="22"/>
        <v/>
      </c>
      <c r="CA37" s="110" t="str">
        <f t="shared" si="22"/>
        <v/>
      </c>
      <c r="CB37" s="110" t="str">
        <f t="shared" si="22"/>
        <v/>
      </c>
      <c r="CC37" s="110" t="str">
        <f t="shared" si="22"/>
        <v/>
      </c>
      <c r="CD37" s="110" t="str">
        <f t="shared" si="22"/>
        <v/>
      </c>
      <c r="CE37" s="110" t="str">
        <f t="shared" si="22"/>
        <v/>
      </c>
    </row>
    <row r="38" spans="1:92" ht="22.95" customHeight="1" x14ac:dyDescent="0.15">
      <c r="B38" s="305" t="s">
        <v>178</v>
      </c>
      <c r="C38" s="306"/>
      <c r="D38" s="306"/>
      <c r="E38" s="306"/>
      <c r="F38" s="306"/>
      <c r="G38" s="306"/>
      <c r="H38" s="306"/>
      <c r="I38" s="306"/>
      <c r="J38" s="306"/>
      <c r="K38" s="307"/>
      <c r="AW38" s="107" t="s">
        <v>179</v>
      </c>
      <c r="AX38" s="83">
        <f>COUNTIF(AY24:AY30,BF4)</f>
        <v>0</v>
      </c>
      <c r="AY38" s="83">
        <f>COUNTIF(AY24:AY30,BF5)</f>
        <v>0</v>
      </c>
      <c r="AZ38" s="83">
        <f>VALUE(COUNTIF(AY24:AY30,0))</f>
        <v>0</v>
      </c>
      <c r="BA38" s="83" t="e">
        <f>AVERAGEIF(AY24:AY30,"&gt;=0")</f>
        <v>#DIV/0!</v>
      </c>
      <c r="BG38" s="49"/>
      <c r="BH38" s="49"/>
      <c r="BI38" s="49"/>
      <c r="BJ38" s="49"/>
      <c r="BK38" s="49"/>
      <c r="BO38" s="42"/>
      <c r="BP38" s="42"/>
      <c r="BQ38" s="42"/>
      <c r="BR38" s="42"/>
      <c r="BS38" s="42"/>
      <c r="BT38" s="42"/>
      <c r="CB38" s="42"/>
    </row>
    <row r="39" spans="1:92" ht="21" customHeight="1" x14ac:dyDescent="0.15">
      <c r="A39" s="49"/>
      <c r="B39" s="308" t="s">
        <v>4</v>
      </c>
      <c r="C39" s="309"/>
      <c r="D39" s="310"/>
      <c r="E39" s="311" t="s">
        <v>269</v>
      </c>
      <c r="F39" s="312"/>
      <c r="G39" s="312"/>
      <c r="H39" s="313"/>
      <c r="I39" s="311" t="s">
        <v>180</v>
      </c>
      <c r="J39" s="312"/>
      <c r="K39" s="313"/>
      <c r="AW39" s="42" t="s">
        <v>181</v>
      </c>
      <c r="AX39" s="83">
        <f>VALUE(SUM(AX36:AX38))</f>
        <v>0</v>
      </c>
      <c r="AY39" s="83">
        <f>VALUE(SUM(AY36:AY38))</f>
        <v>0</v>
      </c>
      <c r="AZ39" s="83">
        <f>VALUE(SUM(AZ36:AZ38))</f>
        <v>0</v>
      </c>
      <c r="BA39" s="83" t="e">
        <f>AVERAGEIF(AY3:AY30,"&gt;=0")</f>
        <v>#DIV/0!</v>
      </c>
    </row>
    <row r="40" spans="1:92" ht="22.2" customHeight="1" x14ac:dyDescent="0.15">
      <c r="A40" s="49"/>
      <c r="B40" s="314"/>
      <c r="C40" s="315"/>
      <c r="D40" s="316"/>
      <c r="E40" s="317"/>
      <c r="F40" s="318"/>
      <c r="G40" s="318"/>
      <c r="H40" s="319"/>
      <c r="I40" s="320"/>
      <c r="J40" s="318"/>
      <c r="K40" s="319"/>
      <c r="AW40" s="107" t="s">
        <v>182</v>
      </c>
      <c r="BA40" s="83" t="str">
        <f>IF(ISERROR(AVERAGE(AY24:AY30,AY9:AY23,AY3:AY8)),"",(AVERAGE(AY24:AY30,AY9:AY23,AY3:AY8)))</f>
        <v/>
      </c>
      <c r="BK40" s="49"/>
      <c r="CB40" s="42"/>
    </row>
    <row r="41" spans="1:92" x14ac:dyDescent="0.15">
      <c r="A41" s="49"/>
      <c r="B41" s="49"/>
      <c r="C41" s="49"/>
      <c r="D41" s="49"/>
      <c r="E41" s="49"/>
      <c r="F41" s="49"/>
      <c r="G41" s="49"/>
      <c r="AK41" s="107"/>
      <c r="AX41" s="103" t="s">
        <v>101</v>
      </c>
      <c r="AY41" s="104" t="s">
        <v>105</v>
      </c>
      <c r="AZ41" s="105" t="s">
        <v>107</v>
      </c>
      <c r="BA41" s="42" t="s">
        <v>171</v>
      </c>
      <c r="BK41" s="49"/>
      <c r="CB41" s="42"/>
    </row>
    <row r="42" spans="1:92" ht="19.2" customHeight="1" x14ac:dyDescent="0.15">
      <c r="B42" s="111" t="s">
        <v>183</v>
      </c>
      <c r="C42" s="112"/>
      <c r="D42" s="113"/>
      <c r="E42" s="113"/>
      <c r="F42" s="113"/>
      <c r="G42" s="113"/>
      <c r="H42" s="113"/>
      <c r="AW42" s="107" t="s">
        <v>184</v>
      </c>
      <c r="AX42" s="83">
        <f>COUNTIF(BA3:BA8,BF4)</f>
        <v>0</v>
      </c>
      <c r="AY42" s="83">
        <f>COUNTIF(BA3:BA8,BF5)</f>
        <v>0</v>
      </c>
      <c r="AZ42" s="83">
        <f>COUNTIF(BA3:BA8,0)</f>
        <v>0</v>
      </c>
      <c r="BA42" s="83" t="e">
        <f>AVERAGEIF(AY9:AY14,"&gt;=0")</f>
        <v>#DIV/0!</v>
      </c>
      <c r="BK42" s="49"/>
      <c r="CB42" s="42"/>
    </row>
    <row r="43" spans="1:92" ht="15" thickBot="1" x14ac:dyDescent="0.2">
      <c r="B43" s="114" t="s">
        <v>185</v>
      </c>
      <c r="C43" s="114"/>
      <c r="D43" s="115" t="str">
        <f>_xlfn.IFNA(AX31,"")</f>
        <v/>
      </c>
      <c r="E43" s="115"/>
      <c r="F43" s="113"/>
      <c r="G43" s="116"/>
      <c r="H43" s="116"/>
      <c r="AW43" s="107" t="s">
        <v>186</v>
      </c>
      <c r="AX43" s="83">
        <f>COUNTIF(BA9:BA23,BF4)</f>
        <v>0</v>
      </c>
      <c r="AY43" s="83">
        <f>COUNTIF(BA9:BA23,BF5)</f>
        <v>0</v>
      </c>
      <c r="AZ43" s="83">
        <f>COUNTIF(BA9:BA23,0)</f>
        <v>0</v>
      </c>
      <c r="BA43" s="83" t="e">
        <f>AVERAGEIF(BA9:BA23,"&gt;=0")</f>
        <v>#DIV/0!</v>
      </c>
      <c r="BK43" s="49"/>
      <c r="CB43" s="42"/>
    </row>
    <row r="44" spans="1:92" ht="14.4" x14ac:dyDescent="0.15">
      <c r="B44" s="117"/>
      <c r="C44" s="118"/>
      <c r="D44" s="119" t="s">
        <v>187</v>
      </c>
      <c r="E44" s="120"/>
      <c r="F44" s="121" t="s">
        <v>188</v>
      </c>
      <c r="G44" s="122"/>
      <c r="H44" s="121" t="s">
        <v>189</v>
      </c>
      <c r="I44" s="122"/>
      <c r="J44" s="121" t="s">
        <v>190</v>
      </c>
      <c r="K44" s="123"/>
      <c r="AW44" s="107" t="s">
        <v>191</v>
      </c>
      <c r="AX44" s="83">
        <f>COUNTIF(BA24:BA30,BF4)</f>
        <v>0</v>
      </c>
      <c r="AY44" s="83">
        <f>COUNTIF(BA24:BA30,BF5)</f>
        <v>0</v>
      </c>
      <c r="AZ44" s="83">
        <f>COUNTIF(BA24:BA30,0)</f>
        <v>0</v>
      </c>
      <c r="BA44" s="83" t="e">
        <f>AVERAGEIF(BA24:BA30,"&gt;=0")</f>
        <v>#DIV/0!</v>
      </c>
      <c r="BK44" s="49"/>
      <c r="CB44" s="42"/>
    </row>
    <row r="45" spans="1:92" ht="14.4" x14ac:dyDescent="0.15">
      <c r="B45" s="124" t="s">
        <v>192</v>
      </c>
      <c r="C45" s="125"/>
      <c r="D45" s="126"/>
      <c r="E45" s="127"/>
      <c r="F45" s="128" t="s">
        <v>193</v>
      </c>
      <c r="G45" s="129"/>
      <c r="H45" s="128" t="s">
        <v>193</v>
      </c>
      <c r="I45" s="129"/>
      <c r="J45" s="128" t="s">
        <v>193</v>
      </c>
      <c r="K45" s="130"/>
      <c r="AW45" s="42" t="s">
        <v>194</v>
      </c>
      <c r="AX45" s="83">
        <f>SUM(AX42:AX44)</f>
        <v>0</v>
      </c>
      <c r="AY45" s="83">
        <f>SUM(AY42:AY44)</f>
        <v>0</v>
      </c>
      <c r="AZ45" s="83">
        <f>SUM(AZ42:AZ44)</f>
        <v>0</v>
      </c>
      <c r="BA45" s="83"/>
      <c r="BK45" s="49"/>
      <c r="CB45" s="42"/>
    </row>
    <row r="46" spans="1:92" ht="14.4" x14ac:dyDescent="0.15">
      <c r="B46" s="131" t="str">
        <f>BE4</f>
        <v>≥80</v>
      </c>
      <c r="C46" s="132"/>
      <c r="D46" s="133" t="e">
        <f>IF(AX39=0,NA(),AX39)</f>
        <v>#N/A</v>
      </c>
      <c r="E46" s="133"/>
      <c r="F46" s="133" t="e">
        <f>IF(AX36=0,NA(),AX36)</f>
        <v>#N/A</v>
      </c>
      <c r="G46" s="133"/>
      <c r="H46" s="133" t="e">
        <f>IF(AX37=0,NA(),AX37)</f>
        <v>#N/A</v>
      </c>
      <c r="I46" s="133"/>
      <c r="J46" s="133" t="e">
        <f>IF(AX38=0,NA(),AX38)</f>
        <v>#N/A</v>
      </c>
      <c r="K46" s="133"/>
      <c r="AW46" s="107" t="s">
        <v>195</v>
      </c>
      <c r="AX46" s="83"/>
      <c r="AY46" s="83"/>
      <c r="AZ46" s="83"/>
      <c r="BA46" s="83" t="str">
        <f>IF(ISERROR(AVERAGE(BA24:BA30,BA9:BA23,BA3:BA8)),"",(AVERAGE(BA24:BA30,BA9:BA23,BA3:BA8)))</f>
        <v/>
      </c>
      <c r="BK46" s="49"/>
      <c r="CB46" s="42"/>
    </row>
    <row r="47" spans="1:92" ht="14.4" x14ac:dyDescent="0.15">
      <c r="B47" s="134" t="str">
        <f>BE5</f>
        <v>60-79</v>
      </c>
      <c r="C47" s="135"/>
      <c r="D47" s="133" t="e">
        <f>IF(AY39=0,NA(),AY39)</f>
        <v>#N/A</v>
      </c>
      <c r="E47" s="133"/>
      <c r="F47" s="133" t="e">
        <f>IF(AY36=0,NA(),AY36)</f>
        <v>#N/A</v>
      </c>
      <c r="G47" s="133"/>
      <c r="H47" s="133" t="e">
        <f>IF(AY37=0,NA(),AY37)</f>
        <v>#N/A</v>
      </c>
      <c r="I47" s="133"/>
      <c r="J47" s="133" t="e">
        <f>IF(AY38=0,NA(),AY38)</f>
        <v>#N/A</v>
      </c>
      <c r="K47" s="133"/>
      <c r="AQ47" s="49"/>
      <c r="BK47" s="49"/>
      <c r="CB47" s="42"/>
    </row>
    <row r="48" spans="1:92" ht="14.4" x14ac:dyDescent="0.15">
      <c r="B48" s="136" t="str">
        <f>BE6</f>
        <v>&lt;60</v>
      </c>
      <c r="C48" s="137"/>
      <c r="D48" s="133" t="e">
        <f>IF(AZ39=0,NA(),AZ39)</f>
        <v>#N/A</v>
      </c>
      <c r="E48" s="133"/>
      <c r="F48" s="133" t="e">
        <f>IF(AZ36=0,NA(),AZ36)</f>
        <v>#N/A</v>
      </c>
      <c r="G48" s="133"/>
      <c r="H48" s="133" t="e">
        <f>IF(AZ37=0,NA(),AZ37)</f>
        <v>#N/A</v>
      </c>
      <c r="I48" s="133"/>
      <c r="J48" s="133" t="e">
        <f>IF(AZ38=0,NA(),AZ38)</f>
        <v>#N/A</v>
      </c>
      <c r="K48" s="133"/>
      <c r="AQ48" s="49"/>
      <c r="BK48" s="49"/>
      <c r="CB48" s="42"/>
    </row>
    <row r="49" spans="2:91" s="49" customFormat="1" ht="15" thickBot="1" x14ac:dyDescent="0.2">
      <c r="B49" s="138" t="s">
        <v>196</v>
      </c>
      <c r="C49" s="139"/>
      <c r="D49" s="140" t="str">
        <f>IFERROR(BA39,"n/a")</f>
        <v>n/a</v>
      </c>
      <c r="E49" s="141"/>
      <c r="F49" s="140" t="str">
        <f>IFERROR(BA36,"n/a")</f>
        <v>n/a</v>
      </c>
      <c r="G49" s="141"/>
      <c r="H49" s="140" t="str">
        <f>IFERROR(BA37,"n/a")</f>
        <v>n/a</v>
      </c>
      <c r="I49" s="141"/>
      <c r="J49" s="140" t="str">
        <f>IFERROR(BA38,"n/a")</f>
        <v>n/a</v>
      </c>
      <c r="K49" s="142"/>
      <c r="Q49" s="42"/>
      <c r="R49" s="42"/>
      <c r="S49" s="42"/>
      <c r="T49" s="42"/>
      <c r="U49" s="42"/>
      <c r="V49" s="42"/>
      <c r="W49" s="42"/>
      <c r="X49" s="42"/>
      <c r="Y49" s="42"/>
      <c r="Z49" s="42"/>
      <c r="AB49" s="42"/>
      <c r="AC49" s="42"/>
      <c r="AK49" s="42"/>
      <c r="AL49" s="42"/>
      <c r="AM49" s="42"/>
      <c r="AN49" s="42"/>
      <c r="AO49" s="42"/>
      <c r="AP49" s="42"/>
      <c r="AR49" s="42"/>
      <c r="AS49" s="42"/>
      <c r="AT49" s="42"/>
      <c r="AU49" s="42"/>
      <c r="AV49" s="42"/>
      <c r="AW49" s="42"/>
      <c r="AX49" s="42"/>
      <c r="AY49" s="42"/>
      <c r="AZ49" s="42"/>
      <c r="BA49" s="42"/>
      <c r="BB49" s="42"/>
      <c r="BC49" s="42"/>
      <c r="BD49" s="42"/>
      <c r="BE49" s="42"/>
      <c r="BF49" s="42"/>
      <c r="BG49" s="42"/>
      <c r="BH49" s="42"/>
      <c r="BI49" s="42"/>
      <c r="BJ49" s="42"/>
      <c r="CB49" s="42"/>
      <c r="CG49" s="42"/>
      <c r="CI49" s="42"/>
      <c r="CK49" s="42"/>
      <c r="CM49" s="42"/>
    </row>
    <row r="50" spans="2:91" s="49" customFormat="1" x14ac:dyDescent="0.15">
      <c r="B50" s="102"/>
      <c r="C50" s="102"/>
      <c r="D50" s="42"/>
      <c r="E50" s="42"/>
      <c r="F50" s="42"/>
      <c r="G50" s="42"/>
      <c r="L50" s="102"/>
      <c r="Q50" s="42"/>
      <c r="R50" s="42"/>
      <c r="S50" s="42"/>
      <c r="T50" s="42"/>
      <c r="U50" s="42"/>
      <c r="V50" s="42"/>
      <c r="W50" s="42"/>
      <c r="X50" s="42"/>
      <c r="Y50" s="42"/>
      <c r="Z50" s="42"/>
      <c r="AB50" s="42"/>
      <c r="AC50" s="42"/>
      <c r="AK50" s="42"/>
      <c r="AL50" s="42"/>
      <c r="AM50" s="42"/>
      <c r="AN50" s="42"/>
      <c r="AO50" s="42"/>
      <c r="AP50" s="42"/>
      <c r="AR50" s="42"/>
      <c r="AS50" s="42"/>
      <c r="AT50" s="42"/>
      <c r="AU50" s="42"/>
      <c r="AV50" s="42"/>
      <c r="AW50" s="42"/>
      <c r="AX50" s="42"/>
      <c r="AY50" s="42"/>
      <c r="AZ50" s="42"/>
      <c r="BA50" s="42"/>
      <c r="BB50" s="42"/>
      <c r="BC50" s="42"/>
      <c r="BD50" s="42"/>
      <c r="BE50" s="42"/>
      <c r="BF50" s="42"/>
      <c r="BG50" s="42"/>
      <c r="BH50" s="42"/>
      <c r="BI50" s="42"/>
      <c r="BJ50" s="42"/>
      <c r="CB50" s="42"/>
      <c r="CG50" s="42"/>
      <c r="CI50" s="42"/>
      <c r="CK50" s="42"/>
      <c r="CM50" s="42"/>
    </row>
    <row r="51" spans="2:91" s="49" customFormat="1" x14ac:dyDescent="0.15">
      <c r="B51" s="42"/>
      <c r="C51" s="42"/>
      <c r="D51" s="42"/>
      <c r="E51" s="42"/>
      <c r="F51" s="42"/>
      <c r="G51" s="42"/>
      <c r="Q51" s="42"/>
      <c r="R51" s="42"/>
      <c r="S51" s="42"/>
      <c r="T51" s="42"/>
      <c r="U51" s="42"/>
      <c r="V51" s="42"/>
      <c r="W51" s="42"/>
      <c r="X51" s="42"/>
      <c r="Y51" s="42"/>
      <c r="Z51" s="42"/>
      <c r="AB51" s="42"/>
      <c r="AC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CB51" s="42"/>
      <c r="CG51" s="42"/>
      <c r="CI51" s="42"/>
      <c r="CK51" s="42"/>
      <c r="CM51" s="42"/>
    </row>
    <row r="52" spans="2:91" s="49" customFormat="1" x14ac:dyDescent="0.15">
      <c r="B52" s="42"/>
      <c r="C52" s="42"/>
      <c r="D52" s="42"/>
      <c r="E52" s="42"/>
      <c r="F52" s="42"/>
      <c r="G52" s="42"/>
      <c r="Q52" s="42"/>
      <c r="R52" s="42"/>
      <c r="S52" s="42"/>
      <c r="T52" s="42"/>
      <c r="U52" s="42"/>
      <c r="V52" s="42"/>
      <c r="W52" s="42"/>
      <c r="X52" s="42"/>
      <c r="Y52" s="42"/>
      <c r="Z52" s="42"/>
      <c r="AB52" s="42"/>
      <c r="AC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CB52" s="42"/>
      <c r="CG52" s="42"/>
      <c r="CI52" s="42"/>
      <c r="CK52" s="42"/>
      <c r="CM52" s="42"/>
    </row>
    <row r="53" spans="2:91" s="49" customFormat="1" x14ac:dyDescent="0.15">
      <c r="B53" s="42"/>
      <c r="C53" s="42"/>
      <c r="D53" s="42"/>
      <c r="E53" s="42"/>
      <c r="F53" s="42"/>
      <c r="G53" s="42"/>
      <c r="Q53" s="42"/>
      <c r="R53" s="42"/>
      <c r="S53" s="42"/>
      <c r="T53" s="42"/>
      <c r="U53" s="42"/>
      <c r="V53" s="42"/>
      <c r="W53" s="42"/>
      <c r="X53" s="42"/>
      <c r="Y53" s="42"/>
      <c r="Z53" s="42"/>
      <c r="AB53" s="42"/>
      <c r="AC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CB53" s="42"/>
      <c r="CG53" s="42"/>
      <c r="CI53" s="42"/>
      <c r="CK53" s="42"/>
      <c r="CM53" s="42"/>
    </row>
    <row r="54" spans="2:91" s="49" customFormat="1" x14ac:dyDescent="0.15">
      <c r="B54" s="42"/>
      <c r="C54" s="42"/>
      <c r="D54" s="42"/>
      <c r="E54" s="42"/>
      <c r="F54" s="42"/>
      <c r="G54" s="42"/>
      <c r="Q54" s="42"/>
      <c r="R54" s="42"/>
      <c r="S54" s="42"/>
      <c r="T54" s="42"/>
      <c r="U54" s="42"/>
      <c r="V54" s="42"/>
      <c r="W54" s="42"/>
      <c r="X54" s="42"/>
      <c r="Y54" s="42"/>
      <c r="Z54" s="42"/>
      <c r="AB54" s="42"/>
      <c r="AC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CB54" s="42"/>
      <c r="CG54" s="42"/>
      <c r="CI54" s="42"/>
      <c r="CK54" s="42"/>
      <c r="CM54" s="42"/>
    </row>
    <row r="55" spans="2:91" s="49" customFormat="1" x14ac:dyDescent="0.15">
      <c r="B55" s="42"/>
      <c r="C55" s="42"/>
      <c r="D55" s="42"/>
      <c r="E55" s="42"/>
      <c r="F55" s="42"/>
      <c r="G55" s="42"/>
      <c r="Q55" s="42"/>
      <c r="R55" s="42"/>
      <c r="S55" s="42"/>
      <c r="T55" s="42"/>
      <c r="U55" s="42"/>
      <c r="V55" s="42"/>
      <c r="W55" s="42"/>
      <c r="X55" s="42"/>
      <c r="Y55" s="107"/>
      <c r="Z55" s="42"/>
      <c r="AA55" s="42"/>
      <c r="AB55" s="42"/>
      <c r="AC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CB55" s="42"/>
      <c r="CG55" s="42"/>
      <c r="CI55" s="42"/>
      <c r="CK55" s="42"/>
      <c r="CM55" s="42"/>
    </row>
    <row r="56" spans="2:91" s="49" customFormat="1" x14ac:dyDescent="0.15">
      <c r="B56" s="42"/>
      <c r="C56" s="42"/>
      <c r="D56" s="42"/>
      <c r="E56" s="42"/>
      <c r="F56" s="42"/>
      <c r="G56" s="42"/>
      <c r="Q56" s="42"/>
      <c r="R56" s="42"/>
      <c r="S56" s="42"/>
      <c r="T56" s="42"/>
      <c r="U56" s="42"/>
      <c r="V56" s="42"/>
      <c r="W56" s="42"/>
      <c r="X56" s="42"/>
      <c r="Y56" s="42"/>
      <c r="Z56" s="42"/>
      <c r="AB56" s="42"/>
      <c r="AC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CB56" s="42"/>
      <c r="CG56" s="42"/>
      <c r="CI56" s="42"/>
      <c r="CK56" s="42"/>
      <c r="CM56" s="42"/>
    </row>
    <row r="57" spans="2:91" s="49" customFormat="1" x14ac:dyDescent="0.15">
      <c r="B57" s="42"/>
      <c r="C57" s="42"/>
      <c r="D57" s="42"/>
      <c r="E57" s="42"/>
      <c r="F57" s="42"/>
      <c r="G57" s="42"/>
      <c r="Q57" s="42"/>
      <c r="R57" s="42"/>
      <c r="S57" s="42"/>
      <c r="T57" s="42"/>
      <c r="U57" s="42"/>
      <c r="V57" s="42"/>
      <c r="W57" s="42"/>
      <c r="X57" s="42"/>
      <c r="Y57" s="42"/>
      <c r="Z57" s="42"/>
      <c r="AB57" s="42"/>
      <c r="AC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CB57" s="42"/>
      <c r="CG57" s="42"/>
      <c r="CI57" s="42"/>
      <c r="CK57" s="42"/>
      <c r="CM57" s="42"/>
    </row>
    <row r="58" spans="2:91" s="49" customFormat="1" x14ac:dyDescent="0.15">
      <c r="B58" s="42"/>
      <c r="C58" s="42"/>
      <c r="F58" s="42"/>
      <c r="G58" s="42"/>
      <c r="H58" s="42"/>
      <c r="I58" s="42"/>
      <c r="J58" s="42"/>
      <c r="K58" s="42"/>
      <c r="Q58" s="42"/>
      <c r="R58" s="42"/>
      <c r="S58" s="42"/>
      <c r="T58" s="42"/>
      <c r="U58" s="42"/>
      <c r="V58" s="42"/>
      <c r="W58" s="42"/>
      <c r="X58" s="42"/>
      <c r="Y58" s="42"/>
      <c r="Z58" s="42"/>
      <c r="AB58" s="42"/>
      <c r="AC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CB58" s="42"/>
      <c r="CG58" s="42"/>
      <c r="CI58" s="42"/>
      <c r="CK58" s="42"/>
      <c r="CM58" s="42"/>
    </row>
    <row r="59" spans="2:91" s="49" customFormat="1" x14ac:dyDescent="0.15">
      <c r="B59" s="42"/>
      <c r="C59" s="42"/>
      <c r="I59" s="42"/>
      <c r="J59" s="42"/>
      <c r="K59" s="42"/>
      <c r="L59" s="42"/>
      <c r="M59" s="42"/>
      <c r="Q59" s="42"/>
      <c r="R59" s="42"/>
      <c r="S59" s="42"/>
      <c r="T59" s="42"/>
      <c r="U59" s="42"/>
      <c r="V59" s="42"/>
      <c r="W59" s="42"/>
      <c r="X59" s="42"/>
      <c r="Y59" s="42"/>
      <c r="Z59" s="42"/>
      <c r="AB59" s="42"/>
      <c r="AC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CB59" s="42"/>
      <c r="CG59" s="42"/>
      <c r="CI59" s="42"/>
      <c r="CK59" s="42"/>
      <c r="CM59" s="42"/>
    </row>
    <row r="60" spans="2:91" s="49" customFormat="1" x14ac:dyDescent="0.15">
      <c r="B60" s="42"/>
      <c r="C60" s="42"/>
      <c r="I60" s="42"/>
      <c r="J60" s="42"/>
      <c r="K60" s="42"/>
      <c r="L60" s="42"/>
      <c r="M60" s="42"/>
      <c r="Q60" s="42"/>
      <c r="R60" s="42"/>
      <c r="S60" s="42"/>
      <c r="T60" s="42"/>
      <c r="U60" s="42"/>
      <c r="V60" s="42"/>
      <c r="W60" s="42"/>
      <c r="X60" s="42"/>
      <c r="Y60" s="42"/>
      <c r="Z60" s="42"/>
      <c r="AB60" s="42"/>
      <c r="AC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CB60" s="42"/>
      <c r="CG60" s="42"/>
      <c r="CI60" s="42"/>
      <c r="CK60" s="42"/>
      <c r="CM60" s="42"/>
    </row>
    <row r="61" spans="2:91" s="49" customFormat="1" ht="16.2" x14ac:dyDescent="0.2">
      <c r="B61" s="42"/>
      <c r="C61" s="42"/>
      <c r="F61" s="143"/>
      <c r="G61" s="143"/>
      <c r="H61" s="42"/>
      <c r="Q61" s="42"/>
      <c r="R61" s="42"/>
      <c r="S61" s="42"/>
      <c r="T61" s="42"/>
      <c r="U61" s="42"/>
      <c r="V61" s="42"/>
      <c r="W61" s="42"/>
      <c r="X61" s="42"/>
      <c r="Y61" s="42"/>
      <c r="Z61" s="42"/>
      <c r="AB61" s="42"/>
      <c r="AC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CB61" s="42"/>
      <c r="CG61" s="42"/>
      <c r="CI61" s="42"/>
      <c r="CK61" s="42"/>
      <c r="CM61" s="42"/>
    </row>
    <row r="62" spans="2:91" s="49" customFormat="1" x14ac:dyDescent="0.15">
      <c r="B62" s="42"/>
      <c r="C62" s="42"/>
      <c r="F62" s="42"/>
      <c r="G62" s="42"/>
      <c r="H62" s="42"/>
      <c r="Q62" s="42"/>
      <c r="R62" s="42"/>
      <c r="S62" s="42"/>
      <c r="T62" s="42"/>
      <c r="U62" s="42"/>
      <c r="V62" s="42"/>
      <c r="W62" s="42"/>
      <c r="X62" s="42"/>
      <c r="Y62" s="42"/>
      <c r="Z62" s="42"/>
      <c r="AB62" s="42"/>
      <c r="AC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CB62" s="42"/>
      <c r="CG62" s="42"/>
      <c r="CI62" s="42"/>
      <c r="CK62" s="42"/>
      <c r="CM62" s="42"/>
    </row>
    <row r="63" spans="2:91" s="49" customFormat="1" x14ac:dyDescent="0.15">
      <c r="B63" s="42"/>
      <c r="C63" s="42"/>
      <c r="F63" s="42"/>
      <c r="G63" s="42"/>
      <c r="H63" s="42"/>
      <c r="Q63" s="42"/>
      <c r="R63" s="42"/>
      <c r="S63" s="42"/>
      <c r="T63" s="42"/>
      <c r="U63" s="42"/>
      <c r="V63" s="42"/>
      <c r="W63" s="42"/>
      <c r="X63" s="42"/>
      <c r="Y63" s="42"/>
      <c r="Z63" s="42"/>
      <c r="AB63" s="42"/>
      <c r="AC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CB63" s="42"/>
      <c r="CG63" s="42"/>
      <c r="CI63" s="42"/>
      <c r="CK63" s="42"/>
      <c r="CM63" s="42"/>
    </row>
    <row r="64" spans="2:91" s="49" customFormat="1" x14ac:dyDescent="0.15">
      <c r="B64" s="42"/>
      <c r="C64" s="42"/>
      <c r="F64" s="42"/>
      <c r="G64" s="42"/>
      <c r="H64" s="42"/>
      <c r="Q64" s="42"/>
      <c r="R64" s="42"/>
      <c r="S64" s="42"/>
      <c r="T64" s="42"/>
      <c r="U64" s="42"/>
      <c r="V64" s="42"/>
      <c r="W64" s="42"/>
      <c r="X64" s="42"/>
      <c r="Y64" s="42"/>
      <c r="Z64" s="42"/>
      <c r="AB64" s="42"/>
      <c r="AC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CB64" s="42"/>
      <c r="CG64" s="42"/>
      <c r="CI64" s="42"/>
      <c r="CK64" s="42"/>
      <c r="CM64" s="42"/>
    </row>
    <row r="65" spans="2:91" s="49" customFormat="1" x14ac:dyDescent="0.15">
      <c r="B65" s="42"/>
      <c r="C65" s="42"/>
      <c r="F65" s="42"/>
      <c r="G65" s="42"/>
      <c r="H65" s="42"/>
      <c r="Q65" s="42"/>
      <c r="R65" s="42"/>
      <c r="S65" s="42"/>
      <c r="T65" s="42"/>
      <c r="U65" s="42"/>
      <c r="V65" s="42"/>
      <c r="W65" s="42"/>
      <c r="X65" s="42"/>
      <c r="Y65" s="42"/>
      <c r="Z65" s="42"/>
      <c r="AB65" s="42"/>
      <c r="AC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CB65" s="42"/>
      <c r="CG65" s="42"/>
      <c r="CI65" s="42"/>
      <c r="CK65" s="42"/>
      <c r="CM65" s="42"/>
    </row>
    <row r="66" spans="2:91" s="49" customFormat="1" x14ac:dyDescent="0.15">
      <c r="B66" s="42"/>
      <c r="C66" s="42"/>
      <c r="F66" s="42"/>
      <c r="G66" s="42"/>
      <c r="H66" s="42"/>
      <c r="Q66" s="42"/>
      <c r="R66" s="42"/>
      <c r="S66" s="42"/>
      <c r="T66" s="42"/>
      <c r="U66" s="42"/>
      <c r="V66" s="42"/>
      <c r="W66" s="42"/>
      <c r="X66" s="42"/>
      <c r="Y66" s="42"/>
      <c r="Z66" s="42"/>
      <c r="AB66" s="42"/>
      <c r="AC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CB66" s="42"/>
      <c r="CG66" s="42"/>
      <c r="CI66" s="42"/>
      <c r="CK66" s="42"/>
      <c r="CM66" s="42"/>
    </row>
    <row r="67" spans="2:91" s="49" customFormat="1" x14ac:dyDescent="0.15">
      <c r="B67" s="42"/>
      <c r="C67" s="42"/>
      <c r="F67" s="42"/>
      <c r="G67" s="42"/>
      <c r="H67" s="42"/>
      <c r="Q67" s="42"/>
      <c r="R67" s="42"/>
      <c r="S67" s="42"/>
      <c r="T67" s="42"/>
      <c r="U67" s="42"/>
      <c r="V67" s="42"/>
      <c r="W67" s="42"/>
      <c r="X67" s="42"/>
      <c r="Y67" s="42"/>
      <c r="Z67" s="42"/>
      <c r="AB67" s="42"/>
      <c r="AC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CK67" s="42"/>
      <c r="CM67" s="42"/>
    </row>
    <row r="68" spans="2:91" s="49" customFormat="1" x14ac:dyDescent="0.15">
      <c r="B68" s="42"/>
      <c r="C68" s="42"/>
      <c r="F68" s="42"/>
      <c r="G68" s="42"/>
      <c r="H68" s="42"/>
      <c r="Q68" s="42"/>
      <c r="R68" s="42"/>
      <c r="S68" s="42"/>
      <c r="T68" s="42"/>
      <c r="U68" s="42"/>
      <c r="V68" s="42"/>
      <c r="W68" s="42"/>
      <c r="X68" s="42"/>
      <c r="Y68" s="42"/>
      <c r="Z68" s="42"/>
      <c r="AB68" s="42"/>
      <c r="AC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CK68" s="42"/>
      <c r="CM68" s="42"/>
    </row>
    <row r="69" spans="2:91" s="49" customFormat="1" x14ac:dyDescent="0.15">
      <c r="B69" s="42"/>
      <c r="C69" s="42"/>
      <c r="F69" s="42"/>
      <c r="G69" s="42"/>
      <c r="H69" s="42"/>
      <c r="Q69" s="42"/>
      <c r="R69" s="42"/>
      <c r="S69" s="42"/>
      <c r="T69" s="42"/>
      <c r="U69" s="42"/>
      <c r="V69" s="42"/>
      <c r="W69" s="42"/>
      <c r="X69" s="42"/>
      <c r="Y69" s="42"/>
      <c r="Z69" s="42"/>
      <c r="AB69" s="42"/>
      <c r="AC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CK69" s="42"/>
      <c r="CM69" s="42"/>
    </row>
    <row r="70" spans="2:91" s="49" customFormat="1" x14ac:dyDescent="0.15">
      <c r="B70" s="42"/>
      <c r="C70" s="42"/>
      <c r="F70" s="42"/>
      <c r="G70" s="42"/>
      <c r="H70" s="42"/>
      <c r="Q70" s="42"/>
      <c r="R70" s="42"/>
      <c r="S70" s="42"/>
      <c r="T70" s="42"/>
      <c r="U70" s="42"/>
      <c r="V70" s="42"/>
      <c r="W70" s="42"/>
      <c r="X70" s="42"/>
      <c r="Y70" s="42"/>
      <c r="Z70" s="42"/>
      <c r="AB70" s="42"/>
      <c r="AC70" s="42"/>
      <c r="AK70" s="42"/>
      <c r="AL70" s="42"/>
      <c r="AM70" s="42"/>
      <c r="AN70" s="42"/>
      <c r="AO70" s="42"/>
      <c r="AP70" s="42"/>
      <c r="AR70" s="42"/>
      <c r="AS70" s="42"/>
      <c r="AT70" s="42"/>
      <c r="AU70" s="107"/>
      <c r="AV70" s="107"/>
      <c r="AW70" s="107"/>
      <c r="AX70" s="42"/>
      <c r="AY70" s="42"/>
      <c r="AZ70" s="42"/>
      <c r="BA70" s="42"/>
      <c r="BB70" s="42"/>
      <c r="BC70" s="42"/>
      <c r="BD70" s="144"/>
      <c r="BE70" s="42"/>
      <c r="BF70" s="42"/>
      <c r="BG70" s="42"/>
      <c r="BH70" s="42"/>
      <c r="BI70" s="42"/>
      <c r="BJ70" s="42"/>
      <c r="BK70" s="42"/>
      <c r="CK70" s="42"/>
      <c r="CM70" s="42"/>
    </row>
    <row r="71" spans="2:91" s="49" customFormat="1" x14ac:dyDescent="0.15">
      <c r="B71" s="42"/>
      <c r="C71" s="42"/>
      <c r="F71" s="42"/>
      <c r="G71" s="42"/>
      <c r="H71" s="42"/>
      <c r="Q71" s="42"/>
      <c r="R71" s="42"/>
      <c r="S71" s="42"/>
      <c r="T71" s="42"/>
      <c r="U71" s="42"/>
      <c r="V71" s="42"/>
      <c r="W71" s="42"/>
      <c r="X71" s="42"/>
      <c r="Y71" s="42"/>
      <c r="Z71" s="42"/>
      <c r="AB71" s="42"/>
      <c r="AC71" s="42"/>
      <c r="AK71" s="42"/>
      <c r="AL71" s="42"/>
      <c r="AM71" s="42"/>
      <c r="AN71" s="42"/>
      <c r="AO71" s="42"/>
      <c r="AP71" s="42"/>
      <c r="AR71" s="42"/>
      <c r="AS71" s="42"/>
      <c r="AT71" s="42"/>
      <c r="AU71" s="83"/>
      <c r="AV71" s="42"/>
      <c r="AW71" s="42"/>
      <c r="AX71" s="42"/>
      <c r="AY71" s="42"/>
      <c r="AZ71" s="144"/>
      <c r="BA71" s="144"/>
      <c r="BB71" s="144"/>
      <c r="BC71" s="144"/>
      <c r="BD71" s="144"/>
      <c r="BE71" s="42"/>
      <c r="BF71" s="42"/>
      <c r="BG71" s="42"/>
      <c r="BH71" s="42"/>
      <c r="BI71" s="42"/>
      <c r="BJ71" s="42"/>
      <c r="BK71" s="42"/>
      <c r="CK71" s="42"/>
      <c r="CM71" s="42"/>
    </row>
    <row r="72" spans="2:91" s="49" customFormat="1" x14ac:dyDescent="0.15">
      <c r="B72" s="42"/>
      <c r="C72" s="42"/>
      <c r="F72" s="42"/>
      <c r="G72" s="42"/>
      <c r="H72" s="42"/>
      <c r="Q72" s="42"/>
      <c r="R72" s="42"/>
      <c r="S72" s="42"/>
      <c r="T72" s="42"/>
      <c r="U72" s="42"/>
      <c r="V72" s="42"/>
      <c r="W72" s="42"/>
      <c r="X72" s="42"/>
      <c r="Y72" s="42"/>
      <c r="Z72" s="42"/>
      <c r="AB72" s="42"/>
      <c r="AC72" s="42"/>
      <c r="AK72" s="42"/>
      <c r="AL72" s="42"/>
      <c r="AM72" s="42"/>
      <c r="AN72" s="42"/>
      <c r="AO72" s="42"/>
      <c r="AP72" s="42"/>
      <c r="AR72" s="42"/>
      <c r="AS72" s="42"/>
      <c r="AT72" s="42"/>
      <c r="AU72" s="83"/>
      <c r="AV72" s="42"/>
      <c r="AW72" s="42"/>
      <c r="AX72" s="42"/>
      <c r="AY72" s="42"/>
      <c r="AZ72" s="42"/>
      <c r="BA72" s="42"/>
      <c r="BB72" s="42"/>
      <c r="BC72" s="42"/>
      <c r="BD72" s="42"/>
      <c r="BE72" s="42"/>
      <c r="BF72" s="42"/>
      <c r="BG72" s="42"/>
      <c r="BH72" s="42"/>
      <c r="BI72" s="42"/>
      <c r="BJ72" s="42"/>
      <c r="BK72" s="42"/>
      <c r="CK72" s="42"/>
      <c r="CM72" s="42"/>
    </row>
    <row r="73" spans="2:91" s="49" customFormat="1" x14ac:dyDescent="0.15">
      <c r="B73" s="42"/>
      <c r="C73" s="42"/>
      <c r="F73" s="42"/>
      <c r="G73" s="42"/>
      <c r="H73" s="42"/>
      <c r="Q73" s="42"/>
      <c r="R73" s="42"/>
      <c r="S73" s="42"/>
      <c r="T73" s="42"/>
      <c r="U73" s="42"/>
      <c r="V73" s="42"/>
      <c r="W73" s="42"/>
      <c r="X73" s="42"/>
      <c r="Y73" s="42"/>
      <c r="Z73" s="42"/>
      <c r="AB73" s="42"/>
      <c r="AC73" s="42"/>
      <c r="AK73" s="42"/>
      <c r="AL73" s="42"/>
      <c r="AM73" s="42"/>
      <c r="AN73" s="42"/>
      <c r="AO73" s="42"/>
      <c r="AP73" s="42"/>
      <c r="AR73" s="42"/>
      <c r="AS73" s="42"/>
      <c r="AT73" s="42"/>
      <c r="AU73" s="83"/>
      <c r="AV73" s="42"/>
      <c r="AW73" s="42"/>
      <c r="AX73" s="42"/>
      <c r="AY73" s="42"/>
      <c r="AZ73" s="42"/>
      <c r="BA73" s="42"/>
      <c r="BB73" s="42"/>
      <c r="BC73" s="42"/>
      <c r="BD73" s="42"/>
      <c r="BE73" s="42"/>
      <c r="BF73" s="42"/>
      <c r="BG73" s="42"/>
      <c r="BH73" s="42"/>
      <c r="BI73" s="42"/>
      <c r="BJ73" s="42"/>
      <c r="BK73" s="42"/>
      <c r="CK73" s="42"/>
      <c r="CM73" s="42"/>
    </row>
    <row r="74" spans="2:91" s="49" customFormat="1" ht="16.8" thickBot="1" x14ac:dyDescent="0.2">
      <c r="B74" s="111" t="s">
        <v>197</v>
      </c>
      <c r="C74" s="112"/>
      <c r="D74" s="113"/>
      <c r="E74" s="113"/>
      <c r="F74" s="113"/>
      <c r="G74" s="113"/>
      <c r="H74" s="113"/>
      <c r="I74" s="113"/>
      <c r="J74" s="113"/>
      <c r="Q74" s="42"/>
      <c r="R74" s="42"/>
      <c r="S74" s="42"/>
      <c r="T74" s="42"/>
      <c r="U74" s="42"/>
      <c r="V74" s="42"/>
      <c r="W74" s="42"/>
      <c r="X74" s="42"/>
      <c r="Y74" s="42"/>
      <c r="Z74" s="42"/>
      <c r="AA74" s="42"/>
      <c r="AB74" s="42"/>
      <c r="AC74" s="42"/>
      <c r="AK74" s="42"/>
      <c r="AL74" s="42"/>
      <c r="AM74" s="42"/>
      <c r="AN74" s="42"/>
      <c r="AO74" s="42"/>
      <c r="AP74" s="42"/>
      <c r="AR74" s="42"/>
      <c r="AS74" s="42"/>
      <c r="AT74" s="42"/>
      <c r="AU74" s="83"/>
      <c r="AV74" s="42"/>
      <c r="AW74" s="42"/>
      <c r="AX74" s="42"/>
      <c r="AY74" s="42"/>
      <c r="AZ74" s="42"/>
      <c r="BA74" s="42"/>
      <c r="BB74" s="42"/>
      <c r="BC74" s="42"/>
      <c r="BD74" s="42"/>
      <c r="BE74" s="42"/>
      <c r="BF74" s="42"/>
      <c r="BG74" s="42"/>
      <c r="BH74" s="42"/>
      <c r="BI74" s="42"/>
      <c r="BJ74" s="42"/>
      <c r="BK74" s="42"/>
      <c r="CG74" s="42"/>
      <c r="CI74" s="42"/>
      <c r="CK74" s="42"/>
      <c r="CM74" s="42"/>
    </row>
    <row r="75" spans="2:91" s="49" customFormat="1" ht="14.4" x14ac:dyDescent="0.15">
      <c r="B75" s="145"/>
      <c r="C75" s="146"/>
      <c r="D75" s="146"/>
      <c r="E75" s="147" t="s">
        <v>198</v>
      </c>
      <c r="F75" s="146"/>
      <c r="G75" s="148" t="s">
        <v>199</v>
      </c>
      <c r="H75" s="148"/>
      <c r="I75" s="148"/>
      <c r="J75" s="148"/>
      <c r="K75" s="149"/>
      <c r="Q75" s="42"/>
      <c r="R75" s="42"/>
      <c r="S75" s="42"/>
      <c r="T75" s="42"/>
      <c r="U75" s="42"/>
      <c r="V75" s="42"/>
      <c r="W75" s="42"/>
      <c r="X75" s="42"/>
      <c r="Y75" s="42"/>
      <c r="Z75" s="42"/>
      <c r="AA75" s="42"/>
      <c r="AB75" s="42"/>
      <c r="AC75" s="42"/>
      <c r="AK75" s="42"/>
      <c r="AL75" s="42"/>
      <c r="AM75" s="42"/>
      <c r="AN75" s="42"/>
      <c r="AO75" s="42"/>
      <c r="AP75" s="42"/>
      <c r="AR75" s="42"/>
      <c r="AS75" s="42"/>
      <c r="AT75" s="42"/>
      <c r="AU75" s="83"/>
      <c r="AV75" s="42"/>
      <c r="AW75" s="42"/>
      <c r="AX75" s="42"/>
      <c r="AY75" s="42"/>
      <c r="AZ75" s="42"/>
      <c r="BA75" s="42"/>
      <c r="BB75" s="42"/>
      <c r="BC75" s="42"/>
      <c r="BD75" s="42"/>
      <c r="CG75" s="42"/>
      <c r="CI75" s="42"/>
      <c r="CK75" s="42"/>
      <c r="CM75" s="42"/>
    </row>
    <row r="76" spans="2:91" s="49" customFormat="1" ht="14.4" x14ac:dyDescent="0.15">
      <c r="B76" s="150"/>
      <c r="C76" s="151"/>
      <c r="D76" s="152"/>
      <c r="E76" s="153"/>
      <c r="F76" s="153" t="s">
        <v>200</v>
      </c>
      <c r="G76" s="153" t="s">
        <v>201</v>
      </c>
      <c r="H76" s="153" t="s">
        <v>202</v>
      </c>
      <c r="I76" s="153" t="s">
        <v>203</v>
      </c>
      <c r="J76" s="153" t="s">
        <v>204</v>
      </c>
      <c r="K76" s="154" t="s">
        <v>205</v>
      </c>
      <c r="Q76" s="42"/>
      <c r="R76" s="42"/>
      <c r="S76" s="42"/>
      <c r="T76" s="42"/>
      <c r="U76" s="42"/>
      <c r="V76" s="42"/>
      <c r="W76" s="42"/>
      <c r="X76" s="42"/>
      <c r="Y76" s="42"/>
      <c r="Z76" s="42"/>
      <c r="AA76" s="42"/>
      <c r="AB76" s="42"/>
      <c r="AC76" s="42"/>
      <c r="AK76" s="42"/>
      <c r="AL76" s="42"/>
      <c r="AM76" s="42"/>
      <c r="AN76" s="42"/>
      <c r="AO76" s="42"/>
      <c r="AP76" s="42"/>
      <c r="AR76" s="42"/>
      <c r="AS76" s="42"/>
      <c r="AT76" s="42"/>
      <c r="AU76" s="83"/>
      <c r="AV76" s="42"/>
      <c r="AW76" s="42"/>
      <c r="AX76" s="42"/>
      <c r="AY76" s="42"/>
      <c r="AZ76" s="42"/>
      <c r="BA76" s="42"/>
      <c r="BB76" s="42"/>
      <c r="BC76" s="42"/>
      <c r="BD76" s="42"/>
      <c r="CG76" s="42"/>
      <c r="CI76" s="42"/>
      <c r="CK76" s="42"/>
      <c r="CM76" s="42"/>
    </row>
    <row r="77" spans="2:91" s="49" customFormat="1" ht="17.55" customHeight="1" x14ac:dyDescent="0.15">
      <c r="B77" s="155" t="s">
        <v>206</v>
      </c>
      <c r="C77" s="156"/>
      <c r="D77" s="157"/>
      <c r="E77" s="158" t="s">
        <v>207</v>
      </c>
      <c r="F77" s="158" t="str">
        <f>_xlfn.IFNA(S89,"")</f>
        <v/>
      </c>
      <c r="G77" s="158" t="str">
        <f>_xlfn.IFNA(S90,"")</f>
        <v/>
      </c>
      <c r="H77" s="158" t="str">
        <f>_xlfn.IFNA(S91,"")</f>
        <v/>
      </c>
      <c r="I77" s="158" t="str">
        <f>_xlfn.IFNA(S92,"")</f>
        <v/>
      </c>
      <c r="J77" s="158" t="str">
        <f>_xlfn.IFNA(S93,"")</f>
        <v/>
      </c>
      <c r="K77" s="158" t="str">
        <f>_xlfn.IFNA(S94,"")</f>
        <v/>
      </c>
      <c r="Q77" s="42"/>
      <c r="R77" s="42"/>
      <c r="S77" s="42"/>
      <c r="T77" s="42"/>
      <c r="U77" s="42"/>
      <c r="V77" s="42"/>
      <c r="W77" s="42"/>
      <c r="X77" s="42"/>
      <c r="Y77" s="42"/>
      <c r="Z77" s="42"/>
      <c r="AA77" s="42"/>
      <c r="AB77" s="42"/>
      <c r="AC77" s="42"/>
      <c r="AK77" s="42"/>
      <c r="AL77" s="42"/>
      <c r="AM77" s="42"/>
      <c r="AN77" s="42"/>
      <c r="AO77" s="42"/>
      <c r="AP77" s="42"/>
      <c r="AQ77" s="42"/>
      <c r="AR77" s="42"/>
      <c r="AT77" s="42"/>
      <c r="CG77" s="42"/>
      <c r="CI77" s="42"/>
      <c r="CK77" s="42"/>
      <c r="CM77" s="42"/>
    </row>
    <row r="78" spans="2:91" s="49" customFormat="1" ht="17.55" customHeight="1" x14ac:dyDescent="0.15">
      <c r="B78" s="159"/>
      <c r="C78" s="160"/>
      <c r="D78" s="161"/>
      <c r="E78" s="162" t="s">
        <v>208</v>
      </c>
      <c r="F78" s="162"/>
      <c r="G78" s="163" t="str">
        <f>_xlfn.IFNA(R90,"")</f>
        <v/>
      </c>
      <c r="H78" s="163" t="str">
        <f>_xlfn.IFNA(R91,"")</f>
        <v/>
      </c>
      <c r="I78" s="163" t="str">
        <f>_xlfn.IFNA(R92,"")</f>
        <v/>
      </c>
      <c r="J78" s="163" t="str">
        <f>_xlfn.IFNA(R93,"")</f>
        <v/>
      </c>
      <c r="K78" s="163" t="str">
        <f>_xlfn.IFNA(R94,"")</f>
        <v/>
      </c>
      <c r="Q78" s="42"/>
      <c r="R78" s="42"/>
      <c r="S78" s="42"/>
      <c r="T78" s="42"/>
      <c r="U78" s="42"/>
      <c r="V78" s="42"/>
      <c r="W78" s="42"/>
      <c r="X78" s="42"/>
      <c r="Y78" s="42"/>
      <c r="Z78" s="42"/>
      <c r="AA78" s="42"/>
      <c r="AB78" s="42"/>
      <c r="AC78" s="42"/>
      <c r="AK78" s="42"/>
      <c r="AL78" s="42"/>
      <c r="AO78" s="42"/>
      <c r="AP78" s="42"/>
      <c r="AQ78" s="42"/>
      <c r="AR78" s="42"/>
      <c r="AS78" s="42"/>
      <c r="AT78" s="42"/>
      <c r="CG78" s="42"/>
      <c r="CI78" s="42"/>
      <c r="CK78" s="42"/>
      <c r="CM78" s="42"/>
    </row>
    <row r="79" spans="2:91" s="49" customFormat="1" ht="17.55" customHeight="1" x14ac:dyDescent="0.15">
      <c r="B79" s="155" t="s">
        <v>209</v>
      </c>
      <c r="C79" s="156"/>
      <c r="D79" s="157"/>
      <c r="E79" s="158" t="s">
        <v>207</v>
      </c>
      <c r="F79" s="158" t="str">
        <f>_xlfn.IFNA(U89,"")</f>
        <v/>
      </c>
      <c r="G79" s="158" t="str">
        <f>_xlfn.IFNA(U90,"")</f>
        <v/>
      </c>
      <c r="H79" s="158" t="str">
        <f>_xlfn.IFNA(U91,"")</f>
        <v/>
      </c>
      <c r="I79" s="158" t="str">
        <f>_xlfn.IFNA(U92,"")</f>
        <v/>
      </c>
      <c r="J79" s="158" t="str">
        <f>_xlfn.IFNA(U93,"")</f>
        <v/>
      </c>
      <c r="K79" s="158" t="str">
        <f>_xlfn.IFNA(U94,"")</f>
        <v/>
      </c>
      <c r="Q79" s="42"/>
      <c r="R79" s="42"/>
      <c r="S79" s="42"/>
      <c r="T79" s="42"/>
      <c r="U79" s="42"/>
      <c r="V79" s="42"/>
      <c r="W79" s="42"/>
      <c r="X79" s="42"/>
      <c r="Y79" s="42"/>
      <c r="Z79" s="42"/>
      <c r="AA79" s="42"/>
      <c r="AB79" s="42"/>
      <c r="AC79" s="42"/>
      <c r="AK79" s="42"/>
      <c r="AL79" s="42"/>
      <c r="AO79" s="42"/>
      <c r="AP79" s="42"/>
      <c r="AQ79" s="42"/>
      <c r="AR79" s="42"/>
      <c r="AS79" s="42"/>
      <c r="AT79" s="42"/>
      <c r="CG79" s="42"/>
      <c r="CI79" s="42"/>
      <c r="CK79" s="42"/>
      <c r="CM79" s="42"/>
    </row>
    <row r="80" spans="2:91" s="49" customFormat="1" ht="17.55" customHeight="1" x14ac:dyDescent="0.15">
      <c r="B80" s="159"/>
      <c r="C80" s="160"/>
      <c r="D80" s="161"/>
      <c r="E80" s="162" t="s">
        <v>208</v>
      </c>
      <c r="F80" s="162"/>
      <c r="G80" s="163" t="str">
        <f>_xlfn.IFNA(T90,"")</f>
        <v/>
      </c>
      <c r="H80" s="163" t="str">
        <f>_xlfn.IFNA(T91,"")</f>
        <v/>
      </c>
      <c r="I80" s="163" t="str">
        <f>_xlfn.IFNA(T92,"")</f>
        <v/>
      </c>
      <c r="J80" s="163" t="str">
        <f>_xlfn.IFNA(T93,"")</f>
        <v/>
      </c>
      <c r="K80" s="163" t="str">
        <f>_xlfn.IFNA(T94,"")</f>
        <v/>
      </c>
      <c r="Q80" s="42"/>
      <c r="R80" s="42"/>
      <c r="S80" s="42"/>
      <c r="T80" s="42"/>
      <c r="U80" s="42"/>
      <c r="V80" s="42"/>
      <c r="W80" s="42"/>
      <c r="X80" s="42"/>
      <c r="Y80" s="42"/>
      <c r="Z80" s="42"/>
      <c r="AA80" s="42"/>
      <c r="AB80" s="42"/>
      <c r="AC80" s="42"/>
      <c r="AK80" s="42"/>
      <c r="AL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CG80" s="42"/>
      <c r="CI80" s="42"/>
      <c r="CK80" s="42"/>
      <c r="CM80" s="42"/>
    </row>
    <row r="81" spans="2:43" ht="17.55" customHeight="1" x14ac:dyDescent="0.15">
      <c r="B81" s="155" t="s">
        <v>210</v>
      </c>
      <c r="C81" s="156"/>
      <c r="D81" s="157"/>
      <c r="E81" s="158" t="s">
        <v>207</v>
      </c>
      <c r="F81" s="158" t="str">
        <f>_xlfn.IFNA(W89,"")</f>
        <v/>
      </c>
      <c r="G81" s="158" t="str">
        <f>_xlfn.IFNA(W90,"")</f>
        <v/>
      </c>
      <c r="H81" s="158" t="str">
        <f>_xlfn.IFNA(W91,"")</f>
        <v/>
      </c>
      <c r="I81" s="158" t="str">
        <f>_xlfn.IFNA(W92,"")</f>
        <v/>
      </c>
      <c r="J81" s="158" t="str">
        <f>_xlfn.IFNA(W93,"")</f>
        <v/>
      </c>
      <c r="K81" s="158" t="str">
        <f>_xlfn.IFNA(W94,"")</f>
        <v/>
      </c>
      <c r="AA81" s="42"/>
      <c r="AM81" s="49"/>
      <c r="AN81" s="49"/>
    </row>
    <row r="82" spans="2:43" ht="17.55" customHeight="1" x14ac:dyDescent="0.15">
      <c r="B82" s="159"/>
      <c r="C82" s="156"/>
      <c r="D82" s="164"/>
      <c r="E82" s="162" t="s">
        <v>208</v>
      </c>
      <c r="F82" s="162"/>
      <c r="G82" s="163" t="str">
        <f>_xlfn.IFNA(V90,"")</f>
        <v/>
      </c>
      <c r="H82" s="163" t="str">
        <f>_xlfn.IFNA(V91,"")</f>
        <v/>
      </c>
      <c r="I82" s="163" t="str">
        <f>_xlfn.IFNA(V92,"")</f>
        <v/>
      </c>
      <c r="J82" s="163" t="str">
        <f>_xlfn.IFNA(V93,"")</f>
        <v/>
      </c>
      <c r="K82" s="163" t="str">
        <f>_xlfn.IFNA(V94,"")</f>
        <v/>
      </c>
      <c r="AA82" s="42"/>
      <c r="AM82" s="49"/>
      <c r="AN82" s="49"/>
    </row>
    <row r="83" spans="2:43" ht="17.55" customHeight="1" x14ac:dyDescent="0.15">
      <c r="B83" s="165" t="s">
        <v>211</v>
      </c>
      <c r="C83" s="166"/>
      <c r="D83" s="167"/>
      <c r="E83" s="158" t="s">
        <v>207</v>
      </c>
      <c r="F83" s="158" t="str">
        <f>_xlfn.IFNA(Q89,"")</f>
        <v/>
      </c>
      <c r="G83" s="158" t="str">
        <f>_xlfn.IFNA(Q90,"")</f>
        <v/>
      </c>
      <c r="H83" s="158" t="str">
        <f>_xlfn.IFNA(Q91,"")</f>
        <v/>
      </c>
      <c r="I83" s="158" t="str">
        <f>_xlfn.IFNA(Q92,"")</f>
        <v/>
      </c>
      <c r="J83" s="158" t="str">
        <f>_xlfn.IFNA(Q93,"")</f>
        <v/>
      </c>
      <c r="K83" s="158" t="str">
        <f>_xlfn.IFNA(Q94,"")</f>
        <v/>
      </c>
      <c r="AA83" s="42"/>
      <c r="AM83" s="49"/>
      <c r="AN83" s="49"/>
    </row>
    <row r="84" spans="2:43" ht="17.55" customHeight="1" x14ac:dyDescent="0.15">
      <c r="B84" s="168"/>
      <c r="C84" s="169"/>
      <c r="D84" s="166"/>
      <c r="E84" s="162" t="s">
        <v>208</v>
      </c>
      <c r="F84" s="162"/>
      <c r="G84" s="170" t="str">
        <f>_xlfn.IFNA(P90,"")</f>
        <v/>
      </c>
      <c r="H84" s="170" t="str">
        <f>_xlfn.IFNA(P91,"")</f>
        <v/>
      </c>
      <c r="I84" s="170" t="str">
        <f>_xlfn.IFNA(P92,"")</f>
        <v/>
      </c>
      <c r="J84" s="170" t="str">
        <f>_xlfn.IFNA(P93,"")</f>
        <v/>
      </c>
      <c r="K84" s="170" t="str">
        <f>_xlfn.IFNA(P94,"")</f>
        <v/>
      </c>
      <c r="AA84" s="42"/>
      <c r="AM84" s="49"/>
      <c r="AN84" s="49"/>
      <c r="AO84" s="49"/>
      <c r="AP84" s="49"/>
      <c r="AQ84" s="49"/>
    </row>
    <row r="85" spans="2:43" x14ac:dyDescent="0.15">
      <c r="AA85" s="42"/>
      <c r="AM85" s="49"/>
      <c r="AN85" s="49"/>
      <c r="AO85" s="49"/>
      <c r="AP85" s="49"/>
      <c r="AQ85" s="49"/>
    </row>
    <row r="86" spans="2:43" x14ac:dyDescent="0.15">
      <c r="AA86" s="42"/>
      <c r="AM86" s="49"/>
      <c r="AN86" s="49"/>
      <c r="AO86" s="49"/>
      <c r="AP86" s="49"/>
      <c r="AQ86" s="49"/>
    </row>
    <row r="87" spans="2:43" x14ac:dyDescent="0.15">
      <c r="O87" s="171" t="s">
        <v>212</v>
      </c>
      <c r="P87" s="46"/>
      <c r="Q87" s="46"/>
      <c r="R87" s="46"/>
      <c r="S87" s="46"/>
      <c r="T87" s="46"/>
      <c r="U87" s="47"/>
      <c r="V87" s="46"/>
      <c r="W87" s="46"/>
      <c r="AA87" s="42"/>
    </row>
    <row r="88" spans="2:43" x14ac:dyDescent="0.15">
      <c r="O88" s="172" t="s">
        <v>71</v>
      </c>
      <c r="P88" s="172" t="s">
        <v>213</v>
      </c>
      <c r="Q88" s="172" t="s">
        <v>214</v>
      </c>
      <c r="R88" s="172" t="s">
        <v>215</v>
      </c>
      <c r="S88" s="172" t="s">
        <v>216</v>
      </c>
      <c r="T88" s="172" t="s">
        <v>217</v>
      </c>
      <c r="U88" s="173" t="s">
        <v>218</v>
      </c>
      <c r="V88" s="172" t="s">
        <v>219</v>
      </c>
      <c r="W88" s="172" t="s">
        <v>220</v>
      </c>
    </row>
    <row r="89" spans="2:43" x14ac:dyDescent="0.15">
      <c r="O89" s="172" t="s">
        <v>200</v>
      </c>
      <c r="P89" s="174"/>
      <c r="Q89" s="175" t="e">
        <f>IF(BJ34="",NA(),BJ34)</f>
        <v>#N/A</v>
      </c>
      <c r="R89" s="176"/>
      <c r="S89" s="175" t="e">
        <f>IF(BJ35="",NA(),BJ35)</f>
        <v>#N/A</v>
      </c>
      <c r="T89" s="176"/>
      <c r="U89" s="175" t="e">
        <f>IF(BJ36="",NA(),BJ36)</f>
        <v>#N/A</v>
      </c>
      <c r="V89" s="176"/>
      <c r="W89" s="175" t="e">
        <f>IF(BJ37="",NA(),BJ37)</f>
        <v>#N/A</v>
      </c>
    </row>
    <row r="90" spans="2:43" x14ac:dyDescent="0.15">
      <c r="O90" s="172" t="s">
        <v>201</v>
      </c>
      <c r="P90" s="177" t="e">
        <f>IF(BV34="",NA(),BV34)</f>
        <v>#N/A</v>
      </c>
      <c r="Q90" s="175" t="e">
        <f>IF(BK34="",NA(),BK34)</f>
        <v>#N/A</v>
      </c>
      <c r="R90" s="177" t="e">
        <f>IF(BV35="",NA(),BV35)</f>
        <v>#N/A</v>
      </c>
      <c r="S90" s="175" t="e">
        <f>IF(BK35="",NA(),BK35)</f>
        <v>#N/A</v>
      </c>
      <c r="T90" s="177" t="e">
        <f>IF(BV36="",NA(),BV36)</f>
        <v>#N/A</v>
      </c>
      <c r="U90" s="175" t="e">
        <f>IF(BK36="",NA(),BK36)</f>
        <v>#N/A</v>
      </c>
      <c r="V90" s="177" t="e">
        <f>IF(BV37="",NA(),BV37)</f>
        <v>#N/A</v>
      </c>
      <c r="W90" s="175" t="e">
        <f>IF(BK37="",NA(),BK37)</f>
        <v>#N/A</v>
      </c>
    </row>
    <row r="91" spans="2:43" x14ac:dyDescent="0.15">
      <c r="O91" s="172" t="s">
        <v>202</v>
      </c>
      <c r="P91" s="177" t="e">
        <f>IF(BW34="",NA(),BW34)</f>
        <v>#N/A</v>
      </c>
      <c r="Q91" s="175" t="e">
        <f>IF(BL34="",NA(),BL34)</f>
        <v>#N/A</v>
      </c>
      <c r="R91" s="177" t="e">
        <f>IF(BW35="",NA(),BW35)</f>
        <v>#N/A</v>
      </c>
      <c r="S91" s="175" t="e">
        <f>IF(BL35="",NA(),BL35)</f>
        <v>#N/A</v>
      </c>
      <c r="T91" s="177" t="e">
        <f>IF(BW36="",NA(),BW36)</f>
        <v>#N/A</v>
      </c>
      <c r="U91" s="175" t="e">
        <f>IF(BL36="",NA(),BL36)</f>
        <v>#N/A</v>
      </c>
      <c r="V91" s="177" t="e">
        <f>IF(BW37="",NA(),BW37)</f>
        <v>#N/A</v>
      </c>
      <c r="W91" s="175" t="e">
        <f>IF(BL37="",NA(),BL37)</f>
        <v>#N/A</v>
      </c>
    </row>
    <row r="92" spans="2:43" x14ac:dyDescent="0.15">
      <c r="O92" s="172" t="s">
        <v>203</v>
      </c>
      <c r="P92" s="177" t="e">
        <f>IF(BX34="",NA(),BX34)</f>
        <v>#N/A</v>
      </c>
      <c r="Q92" s="175" t="e">
        <f>IF(BM34="",NA(),BM34)</f>
        <v>#N/A</v>
      </c>
      <c r="R92" s="178" t="e">
        <f>IF(BX35="",NA(),BX35)</f>
        <v>#N/A</v>
      </c>
      <c r="S92" s="175" t="e">
        <f>IF(BM35="",NA(),BM35)</f>
        <v>#N/A</v>
      </c>
      <c r="T92" s="178" t="e">
        <f>IF(BX36="",NA(),BX36)</f>
        <v>#N/A</v>
      </c>
      <c r="U92" s="175" t="e">
        <f>IF(BM36="",NA(),BM36)</f>
        <v>#N/A</v>
      </c>
      <c r="V92" s="178" t="e">
        <f>IF(BX37="",NA(),BX37)</f>
        <v>#N/A</v>
      </c>
      <c r="W92" s="175" t="e">
        <f>IF(BM37="",NA(),BM37)</f>
        <v>#N/A</v>
      </c>
    </row>
    <row r="93" spans="2:43" x14ac:dyDescent="0.15">
      <c r="O93" s="172" t="s">
        <v>204</v>
      </c>
      <c r="P93" s="177" t="e">
        <f>IF(BY34="",NA(),BY34)</f>
        <v>#N/A</v>
      </c>
      <c r="Q93" s="175" t="e">
        <f>IF(BN34="",NA(),BN34)</f>
        <v>#N/A</v>
      </c>
      <c r="R93" s="178" t="e">
        <f>IF(BY35="",NA(),BY35)</f>
        <v>#N/A</v>
      </c>
      <c r="S93" s="175" t="e">
        <f>IF(BN35="",NA(),BN35)</f>
        <v>#N/A</v>
      </c>
      <c r="T93" s="178" t="e">
        <f>IF(BY36="",NA(),BY36)</f>
        <v>#N/A</v>
      </c>
      <c r="U93" s="175" t="e">
        <f>IF(BN36="",NA(),BN36)</f>
        <v>#N/A</v>
      </c>
      <c r="V93" s="178" t="e">
        <f>IF(BY37="",NA(),BY37)</f>
        <v>#N/A</v>
      </c>
      <c r="W93" s="175" t="e">
        <f>IF(BN37="",NA(),BN37)</f>
        <v>#N/A</v>
      </c>
    </row>
    <row r="94" spans="2:43" x14ac:dyDescent="0.15">
      <c r="O94" s="172" t="s">
        <v>205</v>
      </c>
      <c r="P94" s="177" t="e">
        <f>IF(BZ34="",NA(),BZ34)</f>
        <v>#N/A</v>
      </c>
      <c r="Q94" s="175" t="e">
        <f>IF(BO34="",NA(),BO34)</f>
        <v>#N/A</v>
      </c>
      <c r="R94" s="178" t="e">
        <f>IF(BZ35="",NA(),BZ35)</f>
        <v>#N/A</v>
      </c>
      <c r="S94" s="175" t="e">
        <f>IF(BO35="",NA(),BO35)</f>
        <v>#N/A</v>
      </c>
      <c r="T94" s="178" t="e">
        <f>IF(BZ36="",NA(),BZ36)</f>
        <v>#N/A</v>
      </c>
      <c r="U94" s="175" t="e">
        <f>IF(BO36="",NA(),BO36)</f>
        <v>#N/A</v>
      </c>
      <c r="V94" s="178" t="e">
        <f>IF(BZ37="",NA(),BZ37)</f>
        <v>#N/A</v>
      </c>
      <c r="W94" s="175" t="e">
        <f>IF(BO37="",NA(),BO37)</f>
        <v>#N/A</v>
      </c>
    </row>
    <row r="95" spans="2:43" x14ac:dyDescent="0.15">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15">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2:91" s="49" customFormat="1" x14ac:dyDescent="0.15">
      <c r="B97" s="42"/>
      <c r="C97" s="42"/>
      <c r="D97" s="42"/>
      <c r="E97" s="42"/>
      <c r="F97" s="42"/>
      <c r="G97" s="42"/>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B97" s="42"/>
      <c r="AC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CG97" s="42"/>
      <c r="CI97" s="42"/>
      <c r="CK97" s="42"/>
      <c r="CM97" s="42"/>
    </row>
    <row r="98" spans="2:91" s="49" customFormat="1" x14ac:dyDescent="0.15">
      <c r="B98" s="42"/>
      <c r="C98" s="42"/>
      <c r="D98" s="42"/>
      <c r="E98" s="42"/>
      <c r="F98" s="42"/>
      <c r="G98" s="42"/>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B98" s="42"/>
      <c r="AC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CG98" s="42"/>
      <c r="CI98" s="42"/>
      <c r="CK98" s="42"/>
      <c r="CM98" s="42"/>
    </row>
    <row r="99" spans="2:91" s="49" customFormat="1" x14ac:dyDescent="0.15">
      <c r="B99" s="42"/>
      <c r="C99" s="42"/>
      <c r="D99" s="42"/>
      <c r="E99" s="42"/>
      <c r="F99" s="42"/>
      <c r="G99" s="42"/>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B99" s="42"/>
      <c r="AC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CG99" s="42"/>
      <c r="CI99" s="42"/>
      <c r="CK99" s="42"/>
      <c r="CM99" s="42"/>
    </row>
    <row r="102" spans="2:91" s="49" customFormat="1" ht="15" customHeight="1" x14ac:dyDescent="0.15">
      <c r="B102" s="42"/>
      <c r="C102" s="42"/>
      <c r="D102" s="42"/>
      <c r="E102" s="42"/>
      <c r="F102" s="42"/>
      <c r="G102" s="42"/>
      <c r="Q102" s="42"/>
      <c r="R102" s="42"/>
      <c r="S102" s="42"/>
      <c r="T102" s="42"/>
      <c r="U102" s="42"/>
      <c r="V102" s="42"/>
      <c r="W102" s="42"/>
      <c r="X102" s="42"/>
      <c r="Y102" s="42"/>
      <c r="Z102" s="42"/>
      <c r="AB102" s="42"/>
      <c r="AC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CG102" s="42"/>
      <c r="CI102" s="42"/>
      <c r="CK102" s="42"/>
      <c r="CM102" s="42"/>
    </row>
    <row r="103" spans="2:91" s="49" customFormat="1" ht="15" customHeight="1" x14ac:dyDescent="0.15">
      <c r="B103" s="42"/>
      <c r="C103" s="42"/>
      <c r="D103" s="42"/>
      <c r="E103" s="42"/>
      <c r="F103" s="42"/>
      <c r="G103" s="42"/>
      <c r="Q103" s="42"/>
      <c r="R103" s="42"/>
      <c r="S103" s="42"/>
      <c r="T103" s="42"/>
      <c r="U103" s="42"/>
      <c r="V103" s="42"/>
      <c r="W103" s="42"/>
      <c r="X103" s="42"/>
      <c r="Y103" s="42"/>
      <c r="Z103" s="42"/>
      <c r="AB103" s="42"/>
      <c r="AC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CG103" s="42"/>
      <c r="CI103" s="42"/>
      <c r="CK103" s="42"/>
      <c r="CM103" s="42"/>
    </row>
    <row r="104" spans="2:91" s="49" customFormat="1" ht="15" customHeight="1" x14ac:dyDescent="0.15">
      <c r="B104" s="42"/>
      <c r="C104" s="42"/>
      <c r="D104" s="42"/>
      <c r="E104" s="42"/>
      <c r="F104" s="42"/>
      <c r="G104" s="42"/>
      <c r="Q104" s="42"/>
      <c r="R104" s="42"/>
      <c r="S104" s="42"/>
      <c r="T104" s="42"/>
      <c r="U104" s="42"/>
      <c r="V104" s="42"/>
      <c r="W104" s="42"/>
      <c r="X104" s="42"/>
      <c r="Y104" s="42"/>
      <c r="Z104" s="42"/>
      <c r="AB104" s="42"/>
      <c r="AC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CG104" s="42"/>
      <c r="CI104" s="42"/>
      <c r="CK104" s="42"/>
      <c r="CM104" s="42"/>
    </row>
    <row r="105" spans="2:91" s="49" customFormat="1" ht="15" customHeight="1" x14ac:dyDescent="0.15">
      <c r="B105" s="42"/>
      <c r="C105" s="42"/>
      <c r="D105" s="42"/>
      <c r="E105" s="42"/>
      <c r="F105" s="42"/>
      <c r="G105" s="42"/>
      <c r="Q105" s="42"/>
      <c r="R105" s="42"/>
      <c r="S105" s="42"/>
      <c r="T105" s="42"/>
      <c r="U105" s="42"/>
      <c r="V105" s="42"/>
      <c r="W105" s="42"/>
      <c r="X105" s="42"/>
      <c r="Y105" s="42"/>
      <c r="Z105" s="42"/>
      <c r="AB105" s="42"/>
      <c r="AC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CG105" s="42"/>
      <c r="CI105" s="42"/>
      <c r="CK105" s="42"/>
      <c r="CM105" s="42"/>
    </row>
    <row r="106" spans="2:91" s="49" customFormat="1" ht="15" customHeight="1" x14ac:dyDescent="0.15">
      <c r="B106" s="42"/>
      <c r="C106" s="42"/>
      <c r="D106" s="42"/>
      <c r="E106" s="42"/>
      <c r="F106" s="42"/>
      <c r="G106" s="42"/>
      <c r="Q106" s="42"/>
      <c r="R106" s="42"/>
      <c r="S106" s="42"/>
      <c r="T106" s="42"/>
      <c r="U106" s="42"/>
      <c r="V106" s="42"/>
      <c r="W106" s="42"/>
      <c r="X106" s="42"/>
      <c r="Y106" s="42"/>
      <c r="Z106" s="42"/>
      <c r="AB106" s="42"/>
      <c r="AC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CG106" s="42"/>
      <c r="CI106" s="42"/>
      <c r="CK106" s="42"/>
      <c r="CM106" s="42"/>
    </row>
    <row r="107" spans="2:91" s="49" customFormat="1" ht="15" customHeight="1" x14ac:dyDescent="0.15">
      <c r="B107" s="42"/>
      <c r="C107" s="42"/>
      <c r="D107" s="42"/>
      <c r="E107" s="42"/>
      <c r="F107" s="42"/>
      <c r="G107" s="42"/>
      <c r="Q107" s="42"/>
      <c r="R107" s="42"/>
      <c r="S107" s="42"/>
      <c r="T107" s="42"/>
      <c r="U107" s="42"/>
      <c r="V107" s="42"/>
      <c r="W107" s="42"/>
      <c r="X107" s="42"/>
      <c r="Y107" s="42"/>
      <c r="Z107" s="42"/>
      <c r="AB107" s="42"/>
      <c r="AC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CG107" s="42"/>
      <c r="CI107" s="42"/>
      <c r="CK107" s="42"/>
      <c r="CM107" s="42"/>
    </row>
    <row r="108" spans="2:91" s="49" customFormat="1" ht="15.6" customHeight="1" x14ac:dyDescent="0.15">
      <c r="B108" s="42"/>
      <c r="C108" s="42"/>
      <c r="D108" s="42"/>
      <c r="E108" s="42"/>
      <c r="F108" s="42"/>
      <c r="G108" s="42"/>
      <c r="Q108" s="42"/>
      <c r="R108" s="42"/>
      <c r="S108" s="42"/>
      <c r="T108" s="42"/>
      <c r="U108" s="42"/>
      <c r="V108" s="42"/>
      <c r="W108" s="42"/>
      <c r="X108" s="42"/>
      <c r="Y108" s="42"/>
      <c r="Z108" s="42"/>
      <c r="AB108" s="42"/>
      <c r="AC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CG108" s="42"/>
      <c r="CI108" s="42"/>
      <c r="CK108" s="42"/>
      <c r="CM108" s="42"/>
    </row>
    <row r="109" spans="2:91" s="49" customFormat="1" ht="15.6" customHeight="1" x14ac:dyDescent="0.15">
      <c r="B109" s="42"/>
      <c r="C109" s="42"/>
      <c r="D109" s="42"/>
      <c r="E109" s="42"/>
      <c r="F109" s="42"/>
      <c r="G109" s="42"/>
      <c r="Q109" s="42"/>
      <c r="R109" s="42"/>
      <c r="S109" s="42"/>
      <c r="T109" s="42"/>
      <c r="U109" s="42"/>
      <c r="V109" s="42"/>
      <c r="W109" s="42"/>
      <c r="X109" s="42"/>
      <c r="Y109" s="42"/>
      <c r="Z109" s="42"/>
      <c r="AB109" s="42"/>
      <c r="AC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CG109" s="42"/>
      <c r="CI109" s="42"/>
      <c r="CK109" s="42"/>
      <c r="CM109" s="42"/>
    </row>
    <row r="111" spans="2:91" s="49" customFormat="1" x14ac:dyDescent="0.15">
      <c r="B111" s="42"/>
      <c r="C111" s="42"/>
      <c r="D111" s="42"/>
      <c r="E111" s="42"/>
      <c r="F111" s="42"/>
      <c r="G111" s="42"/>
      <c r="Q111" s="42"/>
      <c r="R111" s="42"/>
      <c r="S111" s="42"/>
      <c r="T111" s="42"/>
      <c r="U111" s="42"/>
      <c r="V111" s="42"/>
      <c r="W111" s="42"/>
      <c r="X111" s="42"/>
      <c r="Y111" s="42"/>
      <c r="Z111" s="42"/>
      <c r="AB111" s="42"/>
      <c r="AC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G111" s="42"/>
      <c r="CI111" s="42"/>
      <c r="CK111" s="42"/>
      <c r="CM111" s="42"/>
    </row>
    <row r="112" spans="2:91" s="49" customFormat="1" ht="16.8" thickBot="1" x14ac:dyDescent="0.25">
      <c r="B112" s="143" t="s">
        <v>226</v>
      </c>
      <c r="C112" s="143"/>
      <c r="D112" s="42"/>
      <c r="E112" s="42"/>
      <c r="Q112" s="42"/>
      <c r="R112" s="42"/>
      <c r="S112" s="42"/>
      <c r="T112" s="42"/>
      <c r="U112" s="42"/>
      <c r="V112" s="42"/>
      <c r="W112" s="42"/>
      <c r="X112" s="42"/>
      <c r="Y112" s="42"/>
      <c r="Z112" s="42"/>
      <c r="AB112" s="42"/>
      <c r="AC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G112" s="42"/>
      <c r="CI112" s="42"/>
      <c r="CK112" s="42"/>
      <c r="CM112" s="42"/>
    </row>
    <row r="113" spans="2:91" s="49" customFormat="1" ht="62.7" customHeight="1" thickBot="1" x14ac:dyDescent="0.2">
      <c r="B113" s="179" t="s">
        <v>32</v>
      </c>
      <c r="C113" s="302" t="s">
        <v>33</v>
      </c>
      <c r="D113" s="303"/>
      <c r="E113" s="302" t="s">
        <v>34</v>
      </c>
      <c r="F113" s="304"/>
      <c r="G113" s="303"/>
      <c r="H113" s="180" t="s">
        <v>227</v>
      </c>
      <c r="I113" s="180" t="s">
        <v>228</v>
      </c>
      <c r="J113" s="180" t="s">
        <v>229</v>
      </c>
      <c r="K113" s="180" t="s">
        <v>230</v>
      </c>
      <c r="Q113" s="42"/>
      <c r="R113" s="42"/>
      <c r="S113" s="42"/>
      <c r="T113" s="42"/>
      <c r="U113" s="42"/>
      <c r="V113" s="42"/>
      <c r="W113" s="42"/>
      <c r="X113" s="42"/>
      <c r="Y113" s="42"/>
      <c r="Z113" s="42"/>
      <c r="AB113" s="42"/>
      <c r="AC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G113" s="42"/>
      <c r="CI113" s="42"/>
      <c r="CK113" s="42"/>
      <c r="CM113" s="42"/>
    </row>
    <row r="114" spans="2:91" s="49" customFormat="1" ht="15" thickBot="1" x14ac:dyDescent="0.2">
      <c r="B114" s="291">
        <v>1</v>
      </c>
      <c r="C114" s="294" t="s">
        <v>95</v>
      </c>
      <c r="D114" s="295"/>
      <c r="E114" s="181" t="s">
        <v>96</v>
      </c>
      <c r="F114" s="182"/>
      <c r="G114" s="183"/>
      <c r="H114" s="184" t="str">
        <f t="shared" ref="H114:H141" si="23">AZ3</f>
        <v>---</v>
      </c>
      <c r="I114" s="184" t="str">
        <f t="shared" ref="I114:I141" si="24">AX3</f>
        <v>---</v>
      </c>
      <c r="J114" s="184" t="str">
        <f t="shared" ref="J114:J141" si="25">BB3</f>
        <v>---</v>
      </c>
      <c r="K114" s="184" t="str">
        <f t="shared" ref="K114:K141" si="26">RIGHT(BC3,7)</f>
        <v>---</v>
      </c>
      <c r="Q114" s="42"/>
      <c r="R114" s="42"/>
      <c r="S114" s="42"/>
      <c r="T114" s="42"/>
      <c r="U114" s="42"/>
      <c r="V114" s="42"/>
      <c r="W114" s="42"/>
      <c r="X114" s="42"/>
      <c r="Y114" s="42"/>
      <c r="Z114" s="42"/>
      <c r="AB114" s="42"/>
      <c r="AC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G114" s="42"/>
      <c r="CI114" s="42"/>
      <c r="CK114" s="42"/>
      <c r="CM114" s="42"/>
    </row>
    <row r="115" spans="2:91" s="49" customFormat="1" ht="15.6" customHeight="1" thickBot="1" x14ac:dyDescent="0.2">
      <c r="B115" s="292"/>
      <c r="C115" s="294"/>
      <c r="D115" s="295"/>
      <c r="E115" s="181" t="s">
        <v>99</v>
      </c>
      <c r="F115" s="182"/>
      <c r="G115" s="185"/>
      <c r="H115" s="184" t="str">
        <f t="shared" si="23"/>
        <v>---</v>
      </c>
      <c r="I115" s="184" t="str">
        <f t="shared" si="24"/>
        <v>---</v>
      </c>
      <c r="J115" s="184" t="str">
        <f t="shared" si="25"/>
        <v>---</v>
      </c>
      <c r="K115" s="184" t="str">
        <f t="shared" si="26"/>
        <v>---</v>
      </c>
      <c r="Q115" s="42"/>
      <c r="R115" s="42"/>
      <c r="S115" s="42"/>
      <c r="T115" s="42"/>
      <c r="U115" s="42"/>
      <c r="V115" s="42"/>
      <c r="W115" s="42"/>
      <c r="X115" s="42"/>
      <c r="Y115" s="42"/>
      <c r="Z115" s="42"/>
      <c r="AB115" s="42"/>
      <c r="AC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G115" s="42"/>
      <c r="CI115" s="42"/>
      <c r="CK115" s="42"/>
      <c r="CM115" s="42"/>
    </row>
    <row r="116" spans="2:91" s="49" customFormat="1" ht="15.6" customHeight="1" thickBot="1" x14ac:dyDescent="0.2">
      <c r="B116" s="292"/>
      <c r="C116" s="294" t="s">
        <v>102</v>
      </c>
      <c r="D116" s="295"/>
      <c r="E116" s="181" t="s">
        <v>103</v>
      </c>
      <c r="F116" s="182"/>
      <c r="G116" s="185"/>
      <c r="H116" s="184" t="str">
        <f t="shared" si="23"/>
        <v>---</v>
      </c>
      <c r="I116" s="184" t="str">
        <f t="shared" si="24"/>
        <v>---</v>
      </c>
      <c r="J116" s="184" t="str">
        <f t="shared" si="25"/>
        <v>---</v>
      </c>
      <c r="K116" s="184" t="str">
        <f t="shared" si="26"/>
        <v>---</v>
      </c>
      <c r="Q116" s="42"/>
      <c r="R116" s="42"/>
      <c r="S116" s="42"/>
      <c r="T116" s="42"/>
      <c r="U116" s="42"/>
      <c r="V116" s="42"/>
      <c r="W116" s="42"/>
      <c r="X116" s="42"/>
      <c r="Y116" s="42"/>
      <c r="Z116" s="42"/>
      <c r="AB116" s="42"/>
      <c r="AC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G116" s="42"/>
      <c r="CI116" s="42"/>
      <c r="CK116" s="42"/>
      <c r="CM116" s="42"/>
    </row>
    <row r="117" spans="2:91" s="49" customFormat="1" ht="15.6" customHeight="1" thickBot="1" x14ac:dyDescent="0.2">
      <c r="B117" s="292"/>
      <c r="C117" s="294"/>
      <c r="D117" s="295"/>
      <c r="E117" s="181" t="s">
        <v>231</v>
      </c>
      <c r="F117" s="182"/>
      <c r="G117" s="185"/>
      <c r="H117" s="184" t="str">
        <f t="shared" si="23"/>
        <v>---</v>
      </c>
      <c r="I117" s="184" t="str">
        <f t="shared" si="24"/>
        <v>---</v>
      </c>
      <c r="J117" s="184" t="str">
        <f t="shared" si="25"/>
        <v>---</v>
      </c>
      <c r="K117" s="184" t="str">
        <f t="shared" si="26"/>
        <v>---</v>
      </c>
      <c r="Q117" s="42"/>
      <c r="R117" s="42"/>
      <c r="S117" s="42"/>
      <c r="T117" s="42"/>
      <c r="U117" s="42"/>
      <c r="V117" s="42"/>
      <c r="W117" s="42"/>
      <c r="X117" s="42"/>
      <c r="Y117" s="42"/>
      <c r="Z117" s="42"/>
      <c r="AB117" s="42"/>
      <c r="AC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G117" s="42"/>
      <c r="CI117" s="42"/>
      <c r="CK117" s="42"/>
      <c r="CM117" s="42"/>
    </row>
    <row r="118" spans="2:91" s="49" customFormat="1" ht="15.6" customHeight="1" thickBot="1" x14ac:dyDescent="0.2">
      <c r="B118" s="292"/>
      <c r="C118" s="294"/>
      <c r="D118" s="295"/>
      <c r="E118" s="181" t="s">
        <v>108</v>
      </c>
      <c r="F118" s="182"/>
      <c r="G118" s="185"/>
      <c r="H118" s="184" t="str">
        <f t="shared" si="23"/>
        <v>---</v>
      </c>
      <c r="I118" s="184" t="str">
        <f t="shared" si="24"/>
        <v>---</v>
      </c>
      <c r="J118" s="184" t="str">
        <f t="shared" si="25"/>
        <v>---</v>
      </c>
      <c r="K118" s="184" t="str">
        <f t="shared" si="26"/>
        <v>---</v>
      </c>
      <c r="Q118" s="42"/>
      <c r="R118" s="42"/>
      <c r="S118" s="42"/>
      <c r="T118" s="42"/>
      <c r="U118" s="42"/>
      <c r="V118" s="42"/>
      <c r="W118" s="42"/>
      <c r="X118" s="42"/>
      <c r="Y118" s="42"/>
      <c r="Z118" s="42"/>
      <c r="AB118" s="42"/>
      <c r="AC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G118" s="42"/>
      <c r="CI118" s="42"/>
      <c r="CK118" s="42"/>
      <c r="CM118" s="42"/>
    </row>
    <row r="119" spans="2:91" s="49" customFormat="1" ht="15.6" customHeight="1" thickBot="1" x14ac:dyDescent="0.2">
      <c r="B119" s="293"/>
      <c r="C119" s="294"/>
      <c r="D119" s="295"/>
      <c r="E119" s="181" t="s">
        <v>110</v>
      </c>
      <c r="F119" s="182"/>
      <c r="G119" s="185"/>
      <c r="H119" s="184" t="str">
        <f t="shared" si="23"/>
        <v>---</v>
      </c>
      <c r="I119" s="184" t="str">
        <f t="shared" si="24"/>
        <v>---</v>
      </c>
      <c r="J119" s="184" t="str">
        <f t="shared" si="25"/>
        <v>---</v>
      </c>
      <c r="K119" s="184" t="str">
        <f t="shared" si="26"/>
        <v>---</v>
      </c>
      <c r="Q119" s="42"/>
      <c r="R119" s="42"/>
      <c r="S119" s="42"/>
      <c r="T119" s="42"/>
      <c r="U119" s="42"/>
      <c r="V119" s="42"/>
      <c r="W119" s="42"/>
      <c r="X119" s="42"/>
      <c r="Y119" s="42"/>
      <c r="Z119" s="42"/>
      <c r="AB119" s="42"/>
      <c r="AC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G119" s="42"/>
      <c r="CI119" s="42"/>
      <c r="CK119" s="42"/>
      <c r="CM119" s="42"/>
    </row>
    <row r="120" spans="2:91" s="49" customFormat="1" ht="15.6" customHeight="1" thickBot="1" x14ac:dyDescent="0.2">
      <c r="B120" s="291">
        <v>2</v>
      </c>
      <c r="C120" s="294" t="s">
        <v>112</v>
      </c>
      <c r="D120" s="295"/>
      <c r="E120" s="181" t="s">
        <v>113</v>
      </c>
      <c r="F120" s="182"/>
      <c r="G120" s="185"/>
      <c r="H120" s="184" t="str">
        <f t="shared" si="23"/>
        <v>---</v>
      </c>
      <c r="I120" s="184" t="str">
        <f t="shared" si="24"/>
        <v>---</v>
      </c>
      <c r="J120" s="184" t="str">
        <f t="shared" si="25"/>
        <v>---</v>
      </c>
      <c r="K120" s="184" t="str">
        <f t="shared" si="26"/>
        <v>---</v>
      </c>
      <c r="Q120" s="42"/>
      <c r="R120" s="42"/>
      <c r="S120" s="42"/>
      <c r="T120" s="42"/>
      <c r="U120" s="42"/>
      <c r="V120" s="42"/>
      <c r="W120" s="42"/>
      <c r="X120" s="42"/>
      <c r="Y120" s="42"/>
      <c r="Z120" s="42"/>
      <c r="AB120" s="42"/>
      <c r="AC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G120" s="42"/>
      <c r="CI120" s="42"/>
      <c r="CK120" s="42"/>
      <c r="CM120" s="42"/>
    </row>
    <row r="121" spans="2:91" s="49" customFormat="1" ht="15.6" customHeight="1" thickBot="1" x14ac:dyDescent="0.2">
      <c r="B121" s="292"/>
      <c r="C121" s="294"/>
      <c r="D121" s="295"/>
      <c r="E121" s="181" t="s">
        <v>115</v>
      </c>
      <c r="F121" s="182"/>
      <c r="G121" s="185"/>
      <c r="H121" s="184" t="str">
        <f t="shared" si="23"/>
        <v>---</v>
      </c>
      <c r="I121" s="184" t="str">
        <f t="shared" si="24"/>
        <v>---</v>
      </c>
      <c r="J121" s="184" t="str">
        <f t="shared" si="25"/>
        <v>---</v>
      </c>
      <c r="K121" s="184" t="str">
        <f t="shared" si="26"/>
        <v>---</v>
      </c>
      <c r="Q121" s="42"/>
      <c r="R121" s="42"/>
      <c r="S121" s="42"/>
      <c r="T121" s="42"/>
      <c r="U121" s="42"/>
      <c r="V121" s="42"/>
      <c r="W121" s="42"/>
      <c r="X121" s="42"/>
      <c r="Y121" s="42"/>
      <c r="Z121" s="42"/>
      <c r="AB121" s="42"/>
      <c r="AC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G121" s="42"/>
      <c r="CI121" s="42"/>
      <c r="CK121" s="42"/>
      <c r="CM121" s="42"/>
    </row>
    <row r="122" spans="2:91" s="49" customFormat="1" ht="15.6" customHeight="1" thickBot="1" x14ac:dyDescent="0.2">
      <c r="B122" s="292"/>
      <c r="C122" s="294"/>
      <c r="D122" s="295"/>
      <c r="E122" s="181" t="s">
        <v>117</v>
      </c>
      <c r="F122" s="182"/>
      <c r="G122" s="185"/>
      <c r="H122" s="184" t="str">
        <f t="shared" si="23"/>
        <v>---</v>
      </c>
      <c r="I122" s="184" t="str">
        <f t="shared" si="24"/>
        <v>---</v>
      </c>
      <c r="J122" s="184" t="str">
        <f t="shared" si="25"/>
        <v>---</v>
      </c>
      <c r="K122" s="184" t="str">
        <f t="shared" si="26"/>
        <v>---</v>
      </c>
      <c r="Q122" s="42"/>
      <c r="R122" s="42"/>
      <c r="S122" s="42"/>
      <c r="T122" s="42"/>
      <c r="U122" s="42"/>
      <c r="V122" s="42"/>
      <c r="W122" s="42"/>
      <c r="X122" s="42"/>
      <c r="Y122" s="42"/>
      <c r="Z122" s="42"/>
      <c r="AB122" s="42"/>
      <c r="AC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G122" s="42"/>
      <c r="CI122" s="42"/>
      <c r="CK122" s="42"/>
      <c r="CM122" s="42"/>
    </row>
    <row r="123" spans="2:91" s="49" customFormat="1" ht="15.6" customHeight="1" thickBot="1" x14ac:dyDescent="0.2">
      <c r="B123" s="292"/>
      <c r="C123" s="294" t="s">
        <v>119</v>
      </c>
      <c r="D123" s="295"/>
      <c r="E123" s="181" t="s">
        <v>120</v>
      </c>
      <c r="F123" s="182"/>
      <c r="G123" s="185"/>
      <c r="H123" s="184" t="str">
        <f t="shared" si="23"/>
        <v>---</v>
      </c>
      <c r="I123" s="184" t="str">
        <f t="shared" si="24"/>
        <v>---</v>
      </c>
      <c r="J123" s="184" t="str">
        <f t="shared" si="25"/>
        <v>---</v>
      </c>
      <c r="K123" s="184" t="str">
        <f t="shared" si="26"/>
        <v>---</v>
      </c>
      <c r="Q123" s="42"/>
      <c r="R123" s="42"/>
      <c r="S123" s="42"/>
      <c r="T123" s="42"/>
      <c r="U123" s="42"/>
      <c r="V123" s="42"/>
      <c r="W123" s="42"/>
      <c r="X123" s="42"/>
      <c r="Y123" s="42"/>
      <c r="Z123" s="42"/>
      <c r="AB123" s="42"/>
      <c r="AC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G123" s="42"/>
      <c r="CI123" s="42"/>
      <c r="CK123" s="42"/>
      <c r="CM123" s="42"/>
    </row>
    <row r="124" spans="2:91" s="49" customFormat="1" ht="15.6" customHeight="1" thickBot="1" x14ac:dyDescent="0.2">
      <c r="B124" s="292"/>
      <c r="C124" s="294"/>
      <c r="D124" s="295"/>
      <c r="E124" s="181" t="s">
        <v>122</v>
      </c>
      <c r="F124" s="182"/>
      <c r="G124" s="185"/>
      <c r="H124" s="184" t="str">
        <f t="shared" si="23"/>
        <v>---</v>
      </c>
      <c r="I124" s="184" t="str">
        <f t="shared" si="24"/>
        <v>---</v>
      </c>
      <c r="J124" s="184" t="str">
        <f t="shared" si="25"/>
        <v>---</v>
      </c>
      <c r="K124" s="184" t="str">
        <f t="shared" si="26"/>
        <v>---</v>
      </c>
      <c r="Q124" s="42"/>
      <c r="R124" s="42"/>
      <c r="S124" s="42"/>
      <c r="T124" s="42"/>
      <c r="U124" s="42"/>
      <c r="V124" s="42"/>
      <c r="W124" s="42"/>
      <c r="X124" s="42"/>
      <c r="Y124" s="42"/>
      <c r="Z124" s="42"/>
      <c r="AB124" s="42"/>
      <c r="AC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G124" s="42"/>
      <c r="CI124" s="42"/>
      <c r="CK124" s="42"/>
      <c r="CM124" s="42"/>
    </row>
    <row r="125" spans="2:91" s="49" customFormat="1" ht="15.6" customHeight="1" thickBot="1" x14ac:dyDescent="0.2">
      <c r="B125" s="292"/>
      <c r="C125" s="294"/>
      <c r="D125" s="295"/>
      <c r="E125" s="181" t="s">
        <v>124</v>
      </c>
      <c r="F125" s="182"/>
      <c r="G125" s="185"/>
      <c r="H125" s="184" t="str">
        <f t="shared" si="23"/>
        <v>---</v>
      </c>
      <c r="I125" s="184" t="str">
        <f t="shared" si="24"/>
        <v>---</v>
      </c>
      <c r="J125" s="184" t="str">
        <f t="shared" si="25"/>
        <v>---</v>
      </c>
      <c r="K125" s="184" t="str">
        <f t="shared" si="26"/>
        <v>---</v>
      </c>
      <c r="Q125" s="42"/>
      <c r="R125" s="42"/>
      <c r="S125" s="42"/>
      <c r="T125" s="42"/>
      <c r="U125" s="42"/>
      <c r="V125" s="42"/>
      <c r="W125" s="42"/>
      <c r="X125" s="42"/>
      <c r="Y125" s="42"/>
      <c r="Z125" s="42"/>
      <c r="AB125" s="42"/>
      <c r="AC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G125" s="42"/>
      <c r="CI125" s="42"/>
      <c r="CK125" s="42"/>
      <c r="CM125" s="42"/>
    </row>
    <row r="126" spans="2:91" s="49" customFormat="1" ht="15.6" customHeight="1" thickBot="1" x14ac:dyDescent="0.2">
      <c r="B126" s="292"/>
      <c r="C126" s="294" t="s">
        <v>126</v>
      </c>
      <c r="D126" s="295"/>
      <c r="E126" s="181" t="s">
        <v>127</v>
      </c>
      <c r="F126" s="182"/>
      <c r="G126" s="185"/>
      <c r="H126" s="184" t="str">
        <f t="shared" si="23"/>
        <v>---</v>
      </c>
      <c r="I126" s="184" t="str">
        <f t="shared" si="24"/>
        <v>---</v>
      </c>
      <c r="J126" s="184" t="str">
        <f t="shared" si="25"/>
        <v>---</v>
      </c>
      <c r="K126" s="184" t="str">
        <f t="shared" si="26"/>
        <v>---</v>
      </c>
      <c r="Q126" s="42"/>
      <c r="R126" s="42"/>
      <c r="S126" s="42"/>
      <c r="T126" s="42"/>
      <c r="U126" s="42"/>
      <c r="V126" s="42"/>
      <c r="W126" s="42"/>
      <c r="X126" s="42"/>
      <c r="Y126" s="42"/>
      <c r="Z126" s="42"/>
      <c r="AB126" s="42"/>
      <c r="AC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G126" s="42"/>
      <c r="CI126" s="42"/>
      <c r="CK126" s="42"/>
      <c r="CM126" s="42"/>
    </row>
    <row r="127" spans="2:91" s="49" customFormat="1" ht="15" thickBot="1" x14ac:dyDescent="0.2">
      <c r="B127" s="292"/>
      <c r="C127" s="294"/>
      <c r="D127" s="295"/>
      <c r="E127" s="181" t="s">
        <v>129</v>
      </c>
      <c r="F127" s="182"/>
      <c r="G127" s="185"/>
      <c r="H127" s="184" t="str">
        <f t="shared" si="23"/>
        <v>---</v>
      </c>
      <c r="I127" s="184" t="str">
        <f t="shared" si="24"/>
        <v>---</v>
      </c>
      <c r="J127" s="184" t="str">
        <f t="shared" si="25"/>
        <v>---</v>
      </c>
      <c r="K127" s="184" t="str">
        <f t="shared" si="26"/>
        <v>---</v>
      </c>
      <c r="Q127" s="42"/>
      <c r="R127" s="42"/>
      <c r="S127" s="42"/>
      <c r="T127" s="42"/>
      <c r="U127" s="42"/>
      <c r="V127" s="42"/>
      <c r="W127" s="42"/>
      <c r="X127" s="42"/>
      <c r="Y127" s="42"/>
      <c r="Z127" s="42"/>
      <c r="AB127" s="42"/>
      <c r="AC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G127" s="42"/>
      <c r="CI127" s="42"/>
      <c r="CK127" s="42"/>
      <c r="CM127" s="42"/>
    </row>
    <row r="128" spans="2:91" s="49" customFormat="1" ht="15.6" customHeight="1" thickBot="1" x14ac:dyDescent="0.2">
      <c r="B128" s="292"/>
      <c r="C128" s="294"/>
      <c r="D128" s="295"/>
      <c r="E128" s="181" t="s">
        <v>131</v>
      </c>
      <c r="F128" s="182"/>
      <c r="G128" s="185"/>
      <c r="H128" s="184" t="str">
        <f t="shared" si="23"/>
        <v>---</v>
      </c>
      <c r="I128" s="184" t="str">
        <f t="shared" si="24"/>
        <v>---</v>
      </c>
      <c r="J128" s="184" t="str">
        <f t="shared" si="25"/>
        <v>---</v>
      </c>
      <c r="K128" s="184" t="str">
        <f t="shared" si="26"/>
        <v>---</v>
      </c>
      <c r="Q128" s="42"/>
      <c r="R128" s="42"/>
      <c r="S128" s="42"/>
      <c r="T128" s="42"/>
      <c r="U128" s="42"/>
      <c r="V128" s="42"/>
      <c r="W128" s="42"/>
      <c r="X128" s="42"/>
      <c r="Y128" s="42"/>
      <c r="Z128" s="42"/>
      <c r="AB128" s="42"/>
      <c r="AC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G128" s="42"/>
      <c r="CI128" s="42"/>
      <c r="CK128" s="42"/>
      <c r="CM128" s="42"/>
    </row>
    <row r="129" spans="2:91" s="49" customFormat="1" ht="15.6" customHeight="1" thickBot="1" x14ac:dyDescent="0.2">
      <c r="B129" s="292"/>
      <c r="C129" s="294" t="s">
        <v>133</v>
      </c>
      <c r="D129" s="295"/>
      <c r="E129" s="181" t="s">
        <v>134</v>
      </c>
      <c r="F129" s="182"/>
      <c r="G129" s="185"/>
      <c r="H129" s="184" t="str">
        <f t="shared" si="23"/>
        <v>---</v>
      </c>
      <c r="I129" s="184" t="str">
        <f t="shared" si="24"/>
        <v>---</v>
      </c>
      <c r="J129" s="184" t="str">
        <f t="shared" si="25"/>
        <v>---</v>
      </c>
      <c r="K129" s="184" t="str">
        <f t="shared" si="26"/>
        <v>---</v>
      </c>
      <c r="Q129" s="42"/>
      <c r="R129" s="42"/>
      <c r="S129" s="42"/>
      <c r="T129" s="42"/>
      <c r="U129" s="42"/>
      <c r="V129" s="42"/>
      <c r="W129" s="42"/>
      <c r="X129" s="42"/>
      <c r="Y129" s="42"/>
      <c r="Z129" s="42"/>
      <c r="AB129" s="42"/>
      <c r="AC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G129" s="42"/>
      <c r="CI129" s="42"/>
      <c r="CK129" s="42"/>
      <c r="CM129" s="42"/>
    </row>
    <row r="130" spans="2:91" s="49" customFormat="1" ht="15.6" customHeight="1" thickBot="1" x14ac:dyDescent="0.2">
      <c r="B130" s="292"/>
      <c r="C130" s="294"/>
      <c r="D130" s="295"/>
      <c r="E130" s="181" t="s">
        <v>136</v>
      </c>
      <c r="F130" s="182"/>
      <c r="G130" s="185"/>
      <c r="H130" s="184" t="str">
        <f t="shared" si="23"/>
        <v>---</v>
      </c>
      <c r="I130" s="184" t="str">
        <f t="shared" si="24"/>
        <v>---</v>
      </c>
      <c r="J130" s="184" t="str">
        <f t="shared" si="25"/>
        <v>---</v>
      </c>
      <c r="K130" s="184" t="str">
        <f t="shared" si="26"/>
        <v>---</v>
      </c>
      <c r="Q130" s="42"/>
      <c r="R130" s="42"/>
      <c r="S130" s="42"/>
      <c r="T130" s="42"/>
      <c r="U130" s="42"/>
      <c r="V130" s="42"/>
      <c r="W130" s="42"/>
      <c r="X130" s="42"/>
      <c r="Y130" s="42"/>
      <c r="Z130" s="42"/>
      <c r="AB130" s="42"/>
      <c r="AC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G130" s="42"/>
      <c r="CI130" s="42"/>
      <c r="CK130" s="42"/>
      <c r="CM130" s="42"/>
    </row>
    <row r="131" spans="2:91" s="49" customFormat="1" ht="15.6" customHeight="1" thickBot="1" x14ac:dyDescent="0.2">
      <c r="B131" s="292"/>
      <c r="C131" s="294"/>
      <c r="D131" s="295"/>
      <c r="E131" s="181" t="s">
        <v>138</v>
      </c>
      <c r="F131" s="182"/>
      <c r="G131" s="185"/>
      <c r="H131" s="184" t="str">
        <f t="shared" si="23"/>
        <v>---</v>
      </c>
      <c r="I131" s="184" t="str">
        <f t="shared" si="24"/>
        <v>---</v>
      </c>
      <c r="J131" s="184" t="str">
        <f t="shared" si="25"/>
        <v>---</v>
      </c>
      <c r="K131" s="184" t="str">
        <f t="shared" si="26"/>
        <v>---</v>
      </c>
      <c r="Q131" s="42"/>
      <c r="R131" s="42"/>
      <c r="S131" s="42"/>
      <c r="T131" s="42"/>
      <c r="U131" s="42"/>
      <c r="V131" s="42"/>
      <c r="W131" s="42"/>
      <c r="X131" s="42"/>
      <c r="Y131" s="42"/>
      <c r="Z131" s="42"/>
      <c r="AB131" s="42"/>
      <c r="AC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G131" s="42"/>
      <c r="CI131" s="42"/>
      <c r="CK131" s="42"/>
      <c r="CM131" s="42"/>
    </row>
    <row r="132" spans="2:91" s="49" customFormat="1" ht="15.6" customHeight="1" thickBot="1" x14ac:dyDescent="0.2">
      <c r="B132" s="292"/>
      <c r="C132" s="294" t="s">
        <v>140</v>
      </c>
      <c r="D132" s="295"/>
      <c r="E132" s="181" t="s">
        <v>141</v>
      </c>
      <c r="F132" s="182"/>
      <c r="G132" s="185"/>
      <c r="H132" s="184" t="str">
        <f t="shared" si="23"/>
        <v>---</v>
      </c>
      <c r="I132" s="184" t="str">
        <f t="shared" si="24"/>
        <v>---</v>
      </c>
      <c r="J132" s="184" t="str">
        <f t="shared" si="25"/>
        <v>---</v>
      </c>
      <c r="K132" s="184" t="str">
        <f t="shared" si="26"/>
        <v>---</v>
      </c>
      <c r="Q132" s="42"/>
      <c r="R132" s="42"/>
      <c r="S132" s="42"/>
      <c r="T132" s="42"/>
      <c r="U132" s="42"/>
      <c r="V132" s="42"/>
      <c r="W132" s="42"/>
      <c r="X132" s="42"/>
      <c r="Y132" s="42"/>
      <c r="Z132" s="42"/>
      <c r="AB132" s="42"/>
      <c r="AC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G132" s="42"/>
      <c r="CI132" s="42"/>
      <c r="CK132" s="42"/>
      <c r="CM132" s="42"/>
    </row>
    <row r="133" spans="2:91" s="49" customFormat="1" ht="15.6" customHeight="1" thickBot="1" x14ac:dyDescent="0.2">
      <c r="B133" s="292"/>
      <c r="C133" s="294"/>
      <c r="D133" s="295"/>
      <c r="E133" s="181" t="s">
        <v>143</v>
      </c>
      <c r="F133" s="182"/>
      <c r="G133" s="185"/>
      <c r="H133" s="184" t="str">
        <f t="shared" si="23"/>
        <v>---</v>
      </c>
      <c r="I133" s="184" t="str">
        <f t="shared" si="24"/>
        <v>---</v>
      </c>
      <c r="J133" s="184" t="str">
        <f t="shared" si="25"/>
        <v>---</v>
      </c>
      <c r="K133" s="184" t="str">
        <f t="shared" si="26"/>
        <v>---</v>
      </c>
      <c r="Q133" s="42"/>
      <c r="R133" s="42"/>
      <c r="S133" s="42"/>
      <c r="T133" s="42"/>
      <c r="U133" s="42"/>
      <c r="V133" s="42"/>
      <c r="W133" s="42"/>
      <c r="X133" s="42"/>
      <c r="Y133" s="42"/>
      <c r="Z133" s="42"/>
      <c r="AB133" s="42"/>
      <c r="AC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G133" s="42"/>
      <c r="CI133" s="42"/>
      <c r="CK133" s="42"/>
      <c r="CM133" s="42"/>
    </row>
    <row r="134" spans="2:91" s="49" customFormat="1" ht="15.6" customHeight="1" thickBot="1" x14ac:dyDescent="0.2">
      <c r="B134" s="293"/>
      <c r="C134" s="294"/>
      <c r="D134" s="295"/>
      <c r="E134" s="181" t="s">
        <v>145</v>
      </c>
      <c r="F134" s="182"/>
      <c r="G134" s="185"/>
      <c r="H134" s="184" t="str">
        <f t="shared" si="23"/>
        <v>---</v>
      </c>
      <c r="I134" s="184" t="str">
        <f t="shared" si="24"/>
        <v>---</v>
      </c>
      <c r="J134" s="184" t="str">
        <f t="shared" si="25"/>
        <v>---</v>
      </c>
      <c r="K134" s="184" t="str">
        <f t="shared" si="26"/>
        <v>---</v>
      </c>
      <c r="Q134" s="42"/>
      <c r="R134" s="42"/>
      <c r="S134" s="42"/>
      <c r="T134" s="42"/>
      <c r="U134" s="42"/>
      <c r="V134" s="42"/>
      <c r="W134" s="42"/>
      <c r="X134" s="42"/>
      <c r="Y134" s="42"/>
      <c r="Z134" s="42"/>
      <c r="AB134" s="42"/>
      <c r="AC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G134" s="42"/>
      <c r="CI134" s="42"/>
      <c r="CK134" s="42"/>
      <c r="CM134" s="42"/>
    </row>
    <row r="135" spans="2:91" s="49" customFormat="1" ht="15.6" customHeight="1" thickBot="1" x14ac:dyDescent="0.2">
      <c r="B135" s="291">
        <v>3</v>
      </c>
      <c r="C135" s="296" t="s">
        <v>147</v>
      </c>
      <c r="D135" s="297"/>
      <c r="E135" s="181" t="s">
        <v>148</v>
      </c>
      <c r="F135" s="182"/>
      <c r="G135" s="185"/>
      <c r="H135" s="184" t="str">
        <f t="shared" si="23"/>
        <v>---</v>
      </c>
      <c r="I135" s="184" t="str">
        <f t="shared" si="24"/>
        <v>---</v>
      </c>
      <c r="J135" s="184" t="str">
        <f t="shared" si="25"/>
        <v>---</v>
      </c>
      <c r="K135" s="184" t="str">
        <f t="shared" si="26"/>
        <v>---</v>
      </c>
      <c r="Q135" s="42"/>
      <c r="R135" s="42"/>
      <c r="S135" s="42"/>
      <c r="T135" s="42"/>
      <c r="U135" s="42"/>
      <c r="V135" s="42"/>
      <c r="W135" s="42"/>
      <c r="X135" s="42"/>
      <c r="Y135" s="42"/>
      <c r="Z135" s="42"/>
      <c r="AB135" s="42"/>
      <c r="AC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G135" s="42"/>
      <c r="CI135" s="42"/>
      <c r="CK135" s="42"/>
      <c r="CM135" s="42"/>
    </row>
    <row r="136" spans="2:91" s="49" customFormat="1" ht="15.6" customHeight="1" thickBot="1" x14ac:dyDescent="0.2">
      <c r="B136" s="292"/>
      <c r="C136" s="296"/>
      <c r="D136" s="297"/>
      <c r="E136" s="181" t="s">
        <v>150</v>
      </c>
      <c r="F136" s="182"/>
      <c r="G136" s="185"/>
      <c r="H136" s="184" t="str">
        <f t="shared" si="23"/>
        <v>---</v>
      </c>
      <c r="I136" s="184" t="str">
        <f t="shared" si="24"/>
        <v>---</v>
      </c>
      <c r="J136" s="184" t="str">
        <f t="shared" si="25"/>
        <v>---</v>
      </c>
      <c r="K136" s="184" t="str">
        <f t="shared" si="26"/>
        <v>---</v>
      </c>
      <c r="Q136" s="42"/>
      <c r="R136" s="42"/>
      <c r="S136" s="42"/>
      <c r="T136" s="42"/>
      <c r="U136" s="42"/>
      <c r="V136" s="42"/>
      <c r="W136" s="42"/>
      <c r="X136" s="42"/>
      <c r="Y136" s="42"/>
      <c r="Z136" s="42"/>
      <c r="AB136" s="42"/>
      <c r="AC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G136" s="42"/>
      <c r="CI136" s="42"/>
      <c r="CK136" s="42"/>
      <c r="CM136" s="42"/>
    </row>
    <row r="137" spans="2:91" s="49" customFormat="1" ht="15.6" customHeight="1" thickBot="1" x14ac:dyDescent="0.2">
      <c r="B137" s="292"/>
      <c r="C137" s="296"/>
      <c r="D137" s="297"/>
      <c r="E137" s="181" t="s">
        <v>152</v>
      </c>
      <c r="F137" s="182"/>
      <c r="G137" s="185"/>
      <c r="H137" s="184" t="str">
        <f t="shared" si="23"/>
        <v>---</v>
      </c>
      <c r="I137" s="184" t="str">
        <f t="shared" si="24"/>
        <v>---</v>
      </c>
      <c r="J137" s="184" t="str">
        <f t="shared" si="25"/>
        <v>---</v>
      </c>
      <c r="K137" s="184" t="str">
        <f t="shared" si="26"/>
        <v>---</v>
      </c>
      <c r="Q137" s="42"/>
      <c r="R137" s="42"/>
      <c r="S137" s="42"/>
      <c r="T137" s="42"/>
      <c r="U137" s="42"/>
      <c r="V137" s="42"/>
      <c r="W137" s="42"/>
      <c r="X137" s="42"/>
      <c r="Y137" s="42"/>
      <c r="Z137" s="42"/>
      <c r="AB137" s="42"/>
      <c r="AC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G137" s="42"/>
      <c r="CI137" s="42"/>
      <c r="CK137" s="42"/>
      <c r="CM137" s="42"/>
    </row>
    <row r="138" spans="2:91" s="49" customFormat="1" ht="15.6" customHeight="1" thickBot="1" x14ac:dyDescent="0.2">
      <c r="B138" s="292"/>
      <c r="C138" s="296" t="s">
        <v>232</v>
      </c>
      <c r="D138" s="297"/>
      <c r="E138" s="181" t="s">
        <v>155</v>
      </c>
      <c r="F138" s="182"/>
      <c r="G138" s="185"/>
      <c r="H138" s="184" t="str">
        <f t="shared" si="23"/>
        <v>---</v>
      </c>
      <c r="I138" s="184" t="str">
        <f t="shared" si="24"/>
        <v>---</v>
      </c>
      <c r="J138" s="184" t="str">
        <f t="shared" si="25"/>
        <v>---</v>
      </c>
      <c r="K138" s="184" t="str">
        <f t="shared" si="26"/>
        <v>---</v>
      </c>
      <c r="Q138" s="42"/>
      <c r="R138" s="42"/>
      <c r="S138" s="42"/>
      <c r="T138" s="42"/>
      <c r="U138" s="42"/>
      <c r="V138" s="42"/>
      <c r="W138" s="42"/>
      <c r="X138" s="42"/>
      <c r="Y138" s="42"/>
      <c r="Z138" s="42"/>
      <c r="AB138" s="42"/>
      <c r="AC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G138" s="42"/>
      <c r="CI138" s="42"/>
      <c r="CK138" s="42"/>
      <c r="CM138" s="42"/>
    </row>
    <row r="139" spans="2:91" s="49" customFormat="1" ht="15.6" customHeight="1" thickBot="1" x14ac:dyDescent="0.2">
      <c r="B139" s="292"/>
      <c r="C139" s="296"/>
      <c r="D139" s="297"/>
      <c r="E139" s="181" t="s">
        <v>157</v>
      </c>
      <c r="F139" s="182"/>
      <c r="G139" s="185"/>
      <c r="H139" s="184" t="str">
        <f t="shared" si="23"/>
        <v>---</v>
      </c>
      <c r="I139" s="184" t="str">
        <f t="shared" si="24"/>
        <v>---</v>
      </c>
      <c r="J139" s="184" t="str">
        <f t="shared" si="25"/>
        <v>---</v>
      </c>
      <c r="K139" s="184" t="str">
        <f t="shared" si="26"/>
        <v>---</v>
      </c>
      <c r="Q139" s="42"/>
      <c r="R139" s="42"/>
      <c r="S139" s="42"/>
      <c r="T139" s="42"/>
      <c r="U139" s="42"/>
      <c r="V139" s="42"/>
      <c r="W139" s="42"/>
      <c r="X139" s="42"/>
      <c r="Y139" s="42"/>
      <c r="Z139" s="42"/>
      <c r="AB139" s="42"/>
      <c r="AC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G139" s="42"/>
      <c r="CI139" s="42"/>
      <c r="CK139" s="42"/>
      <c r="CM139" s="42"/>
    </row>
    <row r="140" spans="2:91" s="49" customFormat="1" ht="15.6" customHeight="1" thickBot="1" x14ac:dyDescent="0.2">
      <c r="B140" s="292"/>
      <c r="C140" s="296"/>
      <c r="D140" s="297"/>
      <c r="E140" s="181" t="s">
        <v>159</v>
      </c>
      <c r="F140" s="182"/>
      <c r="G140" s="185"/>
      <c r="H140" s="184" t="str">
        <f t="shared" si="23"/>
        <v>---</v>
      </c>
      <c r="I140" s="184" t="str">
        <f t="shared" si="24"/>
        <v>---</v>
      </c>
      <c r="J140" s="184" t="str">
        <f t="shared" si="25"/>
        <v>---</v>
      </c>
      <c r="K140" s="184" t="str">
        <f t="shared" si="26"/>
        <v>---</v>
      </c>
      <c r="Q140" s="42"/>
      <c r="R140" s="42"/>
      <c r="S140" s="42"/>
      <c r="T140" s="42"/>
      <c r="U140" s="42"/>
      <c r="V140" s="42"/>
      <c r="W140" s="42"/>
      <c r="X140" s="42"/>
      <c r="Y140" s="42"/>
      <c r="Z140" s="42"/>
      <c r="AB140" s="42"/>
      <c r="AC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G140" s="42"/>
      <c r="CI140" s="42"/>
      <c r="CK140" s="42"/>
      <c r="CM140" s="42"/>
    </row>
    <row r="141" spans="2:91" s="49" customFormat="1" ht="15.6" customHeight="1" thickBot="1" x14ac:dyDescent="0.2">
      <c r="B141" s="293"/>
      <c r="C141" s="296"/>
      <c r="D141" s="297"/>
      <c r="E141" s="181" t="s">
        <v>161</v>
      </c>
      <c r="F141" s="182"/>
      <c r="G141" s="186"/>
      <c r="H141" s="184" t="str">
        <f t="shared" si="23"/>
        <v>---</v>
      </c>
      <c r="I141" s="184" t="str">
        <f t="shared" si="24"/>
        <v>---</v>
      </c>
      <c r="J141" s="184" t="str">
        <f t="shared" si="25"/>
        <v>---</v>
      </c>
      <c r="K141" s="184" t="str">
        <f t="shared" si="26"/>
        <v>---</v>
      </c>
      <c r="Q141" s="42"/>
      <c r="R141" s="42"/>
      <c r="S141" s="42"/>
      <c r="T141" s="42"/>
      <c r="U141" s="42"/>
      <c r="V141" s="42"/>
      <c r="W141" s="42"/>
      <c r="X141" s="42"/>
      <c r="Y141" s="42"/>
      <c r="Z141" s="42"/>
      <c r="AB141" s="42"/>
      <c r="AC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G141" s="42"/>
      <c r="CI141" s="42"/>
      <c r="CK141" s="42"/>
      <c r="CM141" s="42"/>
    </row>
    <row r="142" spans="2:91" s="49" customFormat="1" ht="15" thickBot="1" x14ac:dyDescent="0.2">
      <c r="B142" s="266" t="s">
        <v>163</v>
      </c>
      <c r="C142" s="267"/>
      <c r="D142" s="267"/>
      <c r="E142" s="267"/>
      <c r="F142" s="267"/>
      <c r="G142" s="268"/>
      <c r="H142" s="187">
        <f>AX45</f>
        <v>0</v>
      </c>
      <c r="I142" s="187">
        <f>AX39</f>
        <v>0</v>
      </c>
      <c r="Q142" s="42"/>
      <c r="R142" s="42"/>
      <c r="S142" s="42"/>
      <c r="T142" s="42"/>
      <c r="U142" s="42"/>
      <c r="V142" s="42"/>
      <c r="W142" s="42"/>
      <c r="X142" s="42"/>
      <c r="Y142" s="42"/>
      <c r="Z142" s="42"/>
      <c r="AB142" s="42"/>
      <c r="AC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G142" s="42"/>
      <c r="CI142" s="42"/>
      <c r="CK142" s="42"/>
      <c r="CM142" s="42"/>
    </row>
    <row r="143" spans="2:91" s="49" customFormat="1" ht="15" thickBot="1" x14ac:dyDescent="0.2">
      <c r="B143" s="266" t="s">
        <v>165</v>
      </c>
      <c r="C143" s="267"/>
      <c r="D143" s="267"/>
      <c r="E143" s="267"/>
      <c r="F143" s="267"/>
      <c r="G143" s="268"/>
      <c r="H143" s="187">
        <f>AY45</f>
        <v>0</v>
      </c>
      <c r="I143" s="187">
        <f>AY39</f>
        <v>0</v>
      </c>
      <c r="Q143" s="42"/>
      <c r="R143" s="42"/>
      <c r="S143" s="42"/>
      <c r="T143" s="42"/>
      <c r="U143" s="42"/>
      <c r="V143" s="42"/>
      <c r="W143" s="42"/>
      <c r="X143" s="42"/>
      <c r="Y143" s="42"/>
      <c r="Z143" s="42"/>
      <c r="AB143" s="42"/>
      <c r="AC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G143" s="42"/>
      <c r="CI143" s="42"/>
      <c r="CK143" s="42"/>
      <c r="CM143" s="42"/>
    </row>
    <row r="144" spans="2:91" s="49" customFormat="1" ht="15" thickBot="1" x14ac:dyDescent="0.2">
      <c r="B144" s="266" t="s">
        <v>167</v>
      </c>
      <c r="C144" s="267"/>
      <c r="D144" s="267"/>
      <c r="E144" s="267"/>
      <c r="F144" s="267"/>
      <c r="G144" s="268"/>
      <c r="H144" s="187">
        <f>AZ45</f>
        <v>0</v>
      </c>
      <c r="I144" s="187">
        <f>AZ39</f>
        <v>0</v>
      </c>
      <c r="Q144" s="42"/>
      <c r="R144" s="42"/>
      <c r="S144" s="42"/>
      <c r="T144" s="42"/>
      <c r="U144" s="42"/>
      <c r="V144" s="42"/>
      <c r="W144" s="42"/>
      <c r="X144" s="42"/>
      <c r="Y144" s="42"/>
      <c r="Z144" s="42"/>
      <c r="AB144" s="42"/>
      <c r="AC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G144" s="42"/>
      <c r="CI144" s="42"/>
      <c r="CK144" s="42"/>
      <c r="CM144" s="42"/>
    </row>
    <row r="145" spans="2:91" s="49" customFormat="1" ht="15" thickBot="1" x14ac:dyDescent="0.25">
      <c r="B145" s="188"/>
      <c r="C145" s="189"/>
      <c r="D145" s="190" t="s">
        <v>233</v>
      </c>
      <c r="E145" s="191"/>
      <c r="F145" s="192"/>
      <c r="G145" s="193"/>
      <c r="H145" s="194" t="str">
        <f>BA46</f>
        <v/>
      </c>
      <c r="I145" s="194" t="str">
        <f>BA40</f>
        <v/>
      </c>
      <c r="Q145" s="42"/>
      <c r="R145" s="42"/>
      <c r="S145" s="42"/>
      <c r="T145" s="42"/>
      <c r="U145" s="42"/>
      <c r="V145" s="42"/>
      <c r="W145" s="42"/>
      <c r="X145" s="42"/>
      <c r="Y145" s="42"/>
      <c r="Z145" s="42"/>
      <c r="AB145" s="42"/>
      <c r="AC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G145" s="42"/>
      <c r="CI145" s="42"/>
      <c r="CK145" s="42"/>
      <c r="CM145" s="42"/>
    </row>
    <row r="146" spans="2:91" s="49" customFormat="1" x14ac:dyDescent="0.15">
      <c r="B146" s="42"/>
      <c r="C146" s="42"/>
      <c r="D146" s="42"/>
      <c r="E146" s="42"/>
      <c r="F146" s="42"/>
      <c r="G146" s="42"/>
      <c r="Q146" s="42"/>
      <c r="R146" s="42"/>
      <c r="S146" s="42"/>
      <c r="T146" s="42"/>
      <c r="U146" s="42"/>
      <c r="V146" s="42"/>
      <c r="W146" s="42"/>
      <c r="X146" s="42"/>
      <c r="Y146" s="42"/>
      <c r="Z146" s="42"/>
      <c r="AB146" s="42"/>
      <c r="AC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G146" s="42"/>
      <c r="CI146" s="42"/>
      <c r="CK146" s="42"/>
      <c r="CM146" s="42"/>
    </row>
    <row r="147" spans="2:91" s="49" customFormat="1" ht="13.2" customHeight="1" x14ac:dyDescent="0.15">
      <c r="B147" s="282" t="s">
        <v>234</v>
      </c>
      <c r="C147" s="283"/>
      <c r="D147" s="283"/>
      <c r="E147" s="283"/>
      <c r="F147" s="283"/>
      <c r="G147" s="283"/>
      <c r="H147" s="283"/>
      <c r="I147" s="283"/>
      <c r="J147" s="283"/>
      <c r="K147" s="284"/>
      <c r="Q147" s="42"/>
      <c r="R147" s="42"/>
      <c r="S147" s="42"/>
      <c r="T147" s="42"/>
      <c r="U147" s="42"/>
      <c r="V147" s="42"/>
      <c r="W147" s="42"/>
      <c r="X147" s="42"/>
      <c r="Y147" s="42"/>
      <c r="Z147" s="42"/>
      <c r="AB147" s="42"/>
      <c r="AC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G147" s="42"/>
      <c r="CI147" s="42"/>
      <c r="CK147" s="42"/>
      <c r="CM147" s="42"/>
    </row>
    <row r="148" spans="2:91" s="49" customFormat="1" x14ac:dyDescent="0.15">
      <c r="B148" s="285"/>
      <c r="C148" s="286"/>
      <c r="D148" s="286"/>
      <c r="E148" s="286"/>
      <c r="F148" s="286"/>
      <c r="G148" s="286"/>
      <c r="H148" s="286"/>
      <c r="I148" s="286"/>
      <c r="J148" s="286"/>
      <c r="K148" s="287"/>
      <c r="Q148" s="42"/>
      <c r="R148" s="42"/>
      <c r="S148" s="42"/>
      <c r="T148" s="42"/>
      <c r="U148" s="42"/>
      <c r="V148" s="42"/>
      <c r="W148" s="42"/>
      <c r="X148" s="42"/>
      <c r="Y148" s="42"/>
      <c r="Z148" s="42"/>
      <c r="AB148" s="42"/>
      <c r="AC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G148" s="42"/>
      <c r="CI148" s="42"/>
      <c r="CK148" s="42"/>
      <c r="CM148" s="42"/>
    </row>
    <row r="149" spans="2:91" s="49" customFormat="1" x14ac:dyDescent="0.15">
      <c r="B149" s="285"/>
      <c r="C149" s="286"/>
      <c r="D149" s="286"/>
      <c r="E149" s="286"/>
      <c r="F149" s="286"/>
      <c r="G149" s="286"/>
      <c r="H149" s="286"/>
      <c r="I149" s="286"/>
      <c r="J149" s="286"/>
      <c r="K149" s="287"/>
      <c r="Q149" s="42"/>
      <c r="R149" s="42"/>
      <c r="S149" s="42"/>
      <c r="T149" s="42"/>
      <c r="U149" s="42"/>
      <c r="V149" s="42"/>
      <c r="W149" s="42"/>
      <c r="X149" s="42"/>
      <c r="Y149" s="42"/>
      <c r="Z149" s="42"/>
      <c r="AB149" s="42"/>
      <c r="AC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G149" s="42"/>
      <c r="CI149" s="42"/>
      <c r="CK149" s="42"/>
      <c r="CM149" s="42"/>
    </row>
    <row r="150" spans="2:91" s="49" customFormat="1" x14ac:dyDescent="0.15">
      <c r="B150" s="285"/>
      <c r="C150" s="286"/>
      <c r="D150" s="286"/>
      <c r="E150" s="286"/>
      <c r="F150" s="286"/>
      <c r="G150" s="286"/>
      <c r="H150" s="286"/>
      <c r="I150" s="286"/>
      <c r="J150" s="286"/>
      <c r="K150" s="287"/>
      <c r="Q150" s="42"/>
      <c r="R150" s="42"/>
      <c r="S150" s="42"/>
      <c r="T150" s="42"/>
      <c r="U150" s="42"/>
      <c r="V150" s="42"/>
      <c r="W150" s="42"/>
      <c r="X150" s="42"/>
      <c r="Y150" s="42"/>
      <c r="Z150" s="42"/>
      <c r="AB150" s="42"/>
      <c r="AC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G150" s="42"/>
      <c r="CI150" s="42"/>
      <c r="CK150" s="42"/>
      <c r="CM150" s="42"/>
    </row>
    <row r="151" spans="2:91" s="49" customFormat="1" x14ac:dyDescent="0.15">
      <c r="B151" s="285"/>
      <c r="C151" s="286"/>
      <c r="D151" s="286"/>
      <c r="E151" s="286"/>
      <c r="F151" s="286"/>
      <c r="G151" s="286"/>
      <c r="H151" s="286"/>
      <c r="I151" s="286"/>
      <c r="J151" s="286"/>
      <c r="K151" s="287"/>
      <c r="Q151" s="42"/>
      <c r="R151" s="42"/>
      <c r="S151" s="42"/>
      <c r="T151" s="42"/>
      <c r="U151" s="42"/>
      <c r="V151" s="42"/>
      <c r="W151" s="42"/>
      <c r="X151" s="42"/>
      <c r="Y151" s="42"/>
      <c r="Z151" s="42"/>
      <c r="AB151" s="42"/>
      <c r="AC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G151" s="42"/>
      <c r="CI151" s="42"/>
      <c r="CK151" s="42"/>
      <c r="CM151" s="42"/>
    </row>
    <row r="152" spans="2:91" s="49" customFormat="1" x14ac:dyDescent="0.15">
      <c r="B152" s="285"/>
      <c r="C152" s="286"/>
      <c r="D152" s="286"/>
      <c r="E152" s="286"/>
      <c r="F152" s="286"/>
      <c r="G152" s="286"/>
      <c r="H152" s="286"/>
      <c r="I152" s="286"/>
      <c r="J152" s="286"/>
      <c r="K152" s="287"/>
      <c r="Q152" s="42"/>
      <c r="R152" s="42"/>
      <c r="S152" s="42"/>
      <c r="T152" s="42"/>
      <c r="U152" s="42"/>
      <c r="V152" s="42"/>
      <c r="W152" s="42"/>
      <c r="X152" s="42"/>
      <c r="Y152" s="42"/>
      <c r="Z152" s="42"/>
      <c r="AB152" s="42"/>
      <c r="AC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G152" s="42"/>
      <c r="CI152" s="42"/>
      <c r="CK152" s="42"/>
      <c r="CM152" s="42"/>
    </row>
    <row r="153" spans="2:91" s="49" customFormat="1" x14ac:dyDescent="0.15">
      <c r="B153" s="285"/>
      <c r="C153" s="286"/>
      <c r="D153" s="286"/>
      <c r="E153" s="286"/>
      <c r="F153" s="286"/>
      <c r="G153" s="286"/>
      <c r="H153" s="286"/>
      <c r="I153" s="286"/>
      <c r="J153" s="286"/>
      <c r="K153" s="287"/>
      <c r="Q153" s="42"/>
      <c r="R153" s="42"/>
      <c r="S153" s="42"/>
      <c r="T153" s="42"/>
      <c r="U153" s="42"/>
      <c r="V153" s="42"/>
      <c r="W153" s="42"/>
      <c r="X153" s="42"/>
      <c r="Y153" s="42"/>
      <c r="Z153" s="42"/>
      <c r="AB153" s="42"/>
      <c r="AC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G153" s="42"/>
      <c r="CI153" s="42"/>
      <c r="CK153" s="42"/>
      <c r="CM153" s="42"/>
    </row>
    <row r="154" spans="2:91" s="49" customFormat="1" x14ac:dyDescent="0.15">
      <c r="B154" s="285"/>
      <c r="C154" s="286"/>
      <c r="D154" s="286"/>
      <c r="E154" s="286"/>
      <c r="F154" s="286"/>
      <c r="G154" s="286"/>
      <c r="H154" s="286"/>
      <c r="I154" s="286"/>
      <c r="J154" s="286"/>
      <c r="K154" s="287"/>
      <c r="Q154" s="42"/>
      <c r="R154" s="42"/>
      <c r="S154" s="42"/>
      <c r="T154" s="42"/>
      <c r="U154" s="42"/>
      <c r="V154" s="42"/>
      <c r="W154" s="42"/>
      <c r="X154" s="42"/>
      <c r="Y154" s="42"/>
      <c r="Z154" s="42"/>
      <c r="AB154" s="42"/>
      <c r="AC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G154" s="42"/>
      <c r="CI154" s="42"/>
      <c r="CK154" s="42"/>
      <c r="CM154" s="42"/>
    </row>
    <row r="155" spans="2:91" s="49" customFormat="1" x14ac:dyDescent="0.15">
      <c r="B155" s="285"/>
      <c r="C155" s="286"/>
      <c r="D155" s="286"/>
      <c r="E155" s="286"/>
      <c r="F155" s="286"/>
      <c r="G155" s="286"/>
      <c r="H155" s="286"/>
      <c r="I155" s="286"/>
      <c r="J155" s="286"/>
      <c r="K155" s="287"/>
      <c r="Q155" s="42"/>
      <c r="R155" s="42"/>
      <c r="S155" s="42"/>
      <c r="T155" s="42"/>
      <c r="U155" s="42"/>
      <c r="V155" s="42"/>
      <c r="W155" s="42"/>
      <c r="X155" s="42"/>
      <c r="Y155" s="42"/>
      <c r="Z155" s="42"/>
      <c r="AB155" s="42"/>
      <c r="AC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G155" s="42"/>
      <c r="CI155" s="42"/>
      <c r="CK155" s="42"/>
      <c r="CM155" s="42"/>
    </row>
    <row r="156" spans="2:91" s="49" customFormat="1" x14ac:dyDescent="0.15">
      <c r="B156" s="285"/>
      <c r="C156" s="286"/>
      <c r="D156" s="286"/>
      <c r="E156" s="286"/>
      <c r="F156" s="286"/>
      <c r="G156" s="286"/>
      <c r="H156" s="286"/>
      <c r="I156" s="286"/>
      <c r="J156" s="286"/>
      <c r="K156" s="287"/>
      <c r="Q156" s="42"/>
      <c r="R156" s="42"/>
      <c r="S156" s="42"/>
      <c r="T156" s="42"/>
      <c r="U156" s="42"/>
      <c r="V156" s="42"/>
      <c r="W156" s="42"/>
      <c r="X156" s="42"/>
      <c r="Y156" s="42"/>
      <c r="Z156" s="42"/>
      <c r="AB156" s="42"/>
      <c r="AC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G156" s="42"/>
      <c r="CI156" s="42"/>
      <c r="CK156" s="42"/>
      <c r="CM156" s="42"/>
    </row>
    <row r="157" spans="2:91" s="49" customFormat="1" x14ac:dyDescent="0.15">
      <c r="B157" s="285"/>
      <c r="C157" s="286"/>
      <c r="D157" s="286"/>
      <c r="E157" s="286"/>
      <c r="F157" s="286"/>
      <c r="G157" s="286"/>
      <c r="H157" s="286"/>
      <c r="I157" s="286"/>
      <c r="J157" s="286"/>
      <c r="K157" s="287"/>
      <c r="Q157" s="42"/>
      <c r="R157" s="42"/>
      <c r="S157" s="42"/>
      <c r="T157" s="42"/>
      <c r="U157" s="42"/>
      <c r="V157" s="42"/>
      <c r="W157" s="42"/>
      <c r="X157" s="42"/>
      <c r="Y157" s="42"/>
      <c r="Z157" s="42"/>
      <c r="AB157" s="42"/>
      <c r="AC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G157" s="42"/>
      <c r="CI157" s="42"/>
      <c r="CK157" s="42"/>
      <c r="CM157" s="42"/>
    </row>
    <row r="158" spans="2:91" s="49" customFormat="1" x14ac:dyDescent="0.15">
      <c r="B158" s="285"/>
      <c r="C158" s="286"/>
      <c r="D158" s="286"/>
      <c r="E158" s="286"/>
      <c r="F158" s="286"/>
      <c r="G158" s="286"/>
      <c r="H158" s="286"/>
      <c r="I158" s="286"/>
      <c r="J158" s="286"/>
      <c r="K158" s="287"/>
      <c r="Q158" s="42"/>
      <c r="R158" s="42"/>
      <c r="S158" s="42"/>
      <c r="T158" s="42"/>
      <c r="U158" s="42"/>
      <c r="V158" s="42"/>
      <c r="W158" s="42"/>
      <c r="X158" s="42"/>
      <c r="Y158" s="42"/>
      <c r="Z158" s="42"/>
      <c r="AB158" s="42"/>
      <c r="AC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G158" s="42"/>
      <c r="CI158" s="42"/>
      <c r="CK158" s="42"/>
      <c r="CM158" s="42"/>
    </row>
    <row r="159" spans="2:91" s="49" customFormat="1" x14ac:dyDescent="0.15">
      <c r="B159" s="285"/>
      <c r="C159" s="286"/>
      <c r="D159" s="286"/>
      <c r="E159" s="286"/>
      <c r="F159" s="286"/>
      <c r="G159" s="286"/>
      <c r="H159" s="286"/>
      <c r="I159" s="286"/>
      <c r="J159" s="286"/>
      <c r="K159" s="287"/>
      <c r="Q159" s="42"/>
      <c r="R159" s="42"/>
      <c r="S159" s="42"/>
      <c r="T159" s="42"/>
      <c r="U159" s="42"/>
      <c r="V159" s="42"/>
      <c r="W159" s="42"/>
      <c r="X159" s="42"/>
      <c r="Y159" s="42"/>
      <c r="Z159" s="42"/>
      <c r="AB159" s="42"/>
      <c r="AC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G159" s="42"/>
      <c r="CI159" s="42"/>
      <c r="CK159" s="42"/>
      <c r="CM159" s="42"/>
    </row>
    <row r="160" spans="2:91" s="49" customFormat="1" x14ac:dyDescent="0.15">
      <c r="B160" s="285"/>
      <c r="C160" s="286"/>
      <c r="D160" s="286"/>
      <c r="E160" s="286"/>
      <c r="F160" s="286"/>
      <c r="G160" s="286"/>
      <c r="H160" s="286"/>
      <c r="I160" s="286"/>
      <c r="J160" s="286"/>
      <c r="K160" s="287"/>
      <c r="Q160" s="42"/>
      <c r="R160" s="42"/>
      <c r="S160" s="42"/>
      <c r="T160" s="42"/>
      <c r="U160" s="42"/>
      <c r="V160" s="42"/>
      <c r="W160" s="42"/>
      <c r="X160" s="42"/>
      <c r="Y160" s="42"/>
      <c r="Z160" s="42"/>
      <c r="AB160" s="42"/>
      <c r="AC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G160" s="42"/>
      <c r="CI160" s="42"/>
      <c r="CK160" s="42"/>
      <c r="CM160" s="42"/>
    </row>
    <row r="161" spans="2:91" s="49" customFormat="1" x14ac:dyDescent="0.15">
      <c r="B161" s="288"/>
      <c r="C161" s="289"/>
      <c r="D161" s="289"/>
      <c r="E161" s="289"/>
      <c r="F161" s="289"/>
      <c r="G161" s="289"/>
      <c r="H161" s="289"/>
      <c r="I161" s="289"/>
      <c r="J161" s="289"/>
      <c r="K161" s="290"/>
      <c r="Q161" s="42"/>
      <c r="R161" s="42"/>
      <c r="S161" s="42"/>
      <c r="T161" s="42"/>
      <c r="U161" s="42"/>
      <c r="V161" s="42"/>
      <c r="W161" s="42"/>
      <c r="X161" s="42"/>
      <c r="Y161" s="42"/>
      <c r="Z161" s="42"/>
      <c r="AB161" s="42"/>
      <c r="AC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G161" s="42"/>
      <c r="CI161" s="42"/>
      <c r="CK161" s="42"/>
      <c r="CM161" s="42"/>
    </row>
    <row r="162" spans="2:91" s="49" customFormat="1" x14ac:dyDescent="0.15">
      <c r="B162" s="42"/>
      <c r="C162" s="42"/>
      <c r="D162" s="42"/>
      <c r="E162" s="42"/>
      <c r="F162" s="42"/>
      <c r="G162" s="42"/>
      <c r="Q162" s="42"/>
      <c r="R162" s="42"/>
      <c r="S162" s="42"/>
      <c r="T162" s="42"/>
      <c r="U162" s="42"/>
      <c r="V162" s="42"/>
      <c r="W162" s="42"/>
      <c r="X162" s="42"/>
      <c r="Y162" s="42"/>
      <c r="Z162" s="42"/>
      <c r="AB162" s="42"/>
      <c r="AC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G162" s="42"/>
      <c r="CI162" s="42"/>
      <c r="CK162" s="42"/>
      <c r="CM162" s="42"/>
    </row>
    <row r="163" spans="2:91" s="49" customFormat="1" x14ac:dyDescent="0.15">
      <c r="B163" s="42"/>
      <c r="C163" s="42"/>
      <c r="D163" s="42"/>
      <c r="E163" s="42"/>
      <c r="F163" s="42"/>
      <c r="G163" s="42"/>
      <c r="Q163" s="42"/>
      <c r="R163" s="42"/>
      <c r="S163" s="42"/>
      <c r="T163" s="42"/>
      <c r="U163" s="42"/>
      <c r="V163" s="42"/>
      <c r="W163" s="42"/>
      <c r="X163" s="42"/>
      <c r="Y163" s="42"/>
      <c r="Z163" s="42"/>
      <c r="AB163" s="42"/>
      <c r="AC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G163" s="42"/>
      <c r="CI163" s="42"/>
      <c r="CK163" s="42"/>
      <c r="CM163" s="42"/>
    </row>
    <row r="164" spans="2:91" s="49" customFormat="1" x14ac:dyDescent="0.15">
      <c r="B164" s="42"/>
      <c r="C164" s="42"/>
      <c r="D164" s="42"/>
      <c r="E164" s="42"/>
      <c r="F164" s="42"/>
      <c r="G164" s="42"/>
      <c r="Q164" s="42"/>
      <c r="R164" s="42"/>
      <c r="S164" s="42"/>
      <c r="T164" s="42"/>
      <c r="U164" s="42"/>
      <c r="V164" s="42"/>
      <c r="W164" s="42"/>
      <c r="X164" s="42"/>
      <c r="Y164" s="42"/>
      <c r="Z164" s="42"/>
      <c r="AB164" s="42"/>
      <c r="AC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G164" s="42"/>
      <c r="CI164" s="42"/>
      <c r="CK164" s="42"/>
      <c r="CM164" s="42"/>
    </row>
    <row r="165" spans="2:91" s="49" customFormat="1" x14ac:dyDescent="0.15">
      <c r="B165" s="42"/>
      <c r="C165" s="42"/>
      <c r="D165" s="42"/>
      <c r="E165" s="42"/>
      <c r="F165" s="42"/>
      <c r="G165" s="42"/>
      <c r="Q165" s="42"/>
      <c r="R165" s="42"/>
      <c r="S165" s="42"/>
      <c r="T165" s="42"/>
      <c r="U165" s="42"/>
      <c r="V165" s="42"/>
      <c r="W165" s="42"/>
      <c r="X165" s="42"/>
      <c r="Y165" s="42"/>
      <c r="Z165" s="42"/>
      <c r="AB165" s="42"/>
      <c r="AC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G165" s="42"/>
      <c r="CI165" s="42"/>
      <c r="CK165" s="42"/>
      <c r="CM165" s="42"/>
    </row>
    <row r="166" spans="2:91" s="49" customFormat="1" x14ac:dyDescent="0.15">
      <c r="B166" s="42"/>
      <c r="C166" s="42"/>
      <c r="D166" s="42"/>
      <c r="E166" s="42"/>
      <c r="F166" s="42"/>
      <c r="G166" s="42"/>
      <c r="Q166" s="42"/>
      <c r="R166" s="42"/>
      <c r="S166" s="42"/>
      <c r="T166" s="42"/>
      <c r="U166" s="42"/>
      <c r="V166" s="42"/>
      <c r="W166" s="42"/>
      <c r="X166" s="42"/>
      <c r="Y166" s="42"/>
      <c r="Z166" s="42"/>
      <c r="AB166" s="42"/>
      <c r="AC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G166" s="42"/>
      <c r="CI166" s="42"/>
      <c r="CK166" s="42"/>
      <c r="CM166" s="42"/>
    </row>
    <row r="167" spans="2:91" s="49" customFormat="1" x14ac:dyDescent="0.15">
      <c r="B167" s="42"/>
      <c r="C167" s="42"/>
      <c r="D167" s="42"/>
      <c r="E167" s="42"/>
      <c r="F167" s="42"/>
      <c r="G167" s="42"/>
      <c r="Q167" s="42"/>
      <c r="R167" s="42"/>
      <c r="S167" s="42"/>
      <c r="T167" s="42"/>
      <c r="U167" s="42"/>
      <c r="V167" s="42"/>
      <c r="W167" s="42"/>
      <c r="X167" s="42"/>
      <c r="Y167" s="42"/>
      <c r="Z167" s="42"/>
      <c r="AB167" s="42"/>
      <c r="AC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G167" s="42"/>
      <c r="CI167" s="42"/>
      <c r="CK167" s="42"/>
      <c r="CM167" s="42"/>
    </row>
    <row r="168" spans="2:91" s="49" customFormat="1" x14ac:dyDescent="0.15">
      <c r="B168" s="42"/>
      <c r="C168" s="42"/>
      <c r="D168" s="42"/>
      <c r="E168" s="42"/>
      <c r="F168" s="42"/>
      <c r="G168" s="42"/>
      <c r="Q168" s="42"/>
      <c r="R168" s="42"/>
      <c r="S168" s="42"/>
      <c r="T168" s="42"/>
      <c r="U168" s="42"/>
      <c r="V168" s="42"/>
      <c r="W168" s="42"/>
      <c r="X168" s="42"/>
      <c r="Y168" s="42"/>
      <c r="Z168" s="42"/>
      <c r="AB168" s="42"/>
      <c r="AC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G168" s="42"/>
      <c r="CI168" s="42"/>
      <c r="CK168" s="42"/>
      <c r="CM168" s="42"/>
    </row>
    <row r="169" spans="2:91" s="49" customFormat="1" x14ac:dyDescent="0.15">
      <c r="B169" s="42"/>
      <c r="C169" s="42"/>
      <c r="D169" s="42"/>
      <c r="E169" s="42"/>
      <c r="F169" s="42"/>
      <c r="G169" s="42"/>
      <c r="Q169" s="42"/>
      <c r="R169" s="42"/>
      <c r="S169" s="42"/>
      <c r="T169" s="42"/>
      <c r="U169" s="42"/>
      <c r="V169" s="42"/>
      <c r="W169" s="42"/>
      <c r="X169" s="42"/>
      <c r="Y169" s="42"/>
      <c r="Z169" s="42"/>
      <c r="AB169" s="42"/>
      <c r="AC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G169" s="42"/>
      <c r="CI169" s="42"/>
      <c r="CK169" s="42"/>
      <c r="CM169" s="42"/>
    </row>
    <row r="170" spans="2:91" s="49" customFormat="1" x14ac:dyDescent="0.15">
      <c r="B170" s="42"/>
      <c r="C170" s="42"/>
      <c r="D170" s="42"/>
      <c r="E170" s="42"/>
      <c r="F170" s="42"/>
      <c r="G170" s="42"/>
      <c r="Q170" s="42"/>
      <c r="R170" s="42"/>
      <c r="S170" s="42"/>
      <c r="T170" s="42"/>
      <c r="U170" s="42"/>
      <c r="V170" s="42"/>
      <c r="W170" s="42"/>
      <c r="X170" s="42"/>
      <c r="Y170" s="42"/>
      <c r="Z170" s="42"/>
      <c r="AB170" s="42"/>
      <c r="AC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G170" s="42"/>
      <c r="CI170" s="42"/>
      <c r="CK170" s="42"/>
      <c r="CM170" s="42"/>
    </row>
    <row r="171" spans="2:91" s="49" customFormat="1" x14ac:dyDescent="0.15">
      <c r="B171" s="42"/>
      <c r="C171" s="42"/>
      <c r="D171" s="42"/>
      <c r="E171" s="42"/>
      <c r="F171" s="42"/>
      <c r="G171" s="42"/>
      <c r="Q171" s="42"/>
      <c r="R171" s="42"/>
      <c r="S171" s="42"/>
      <c r="T171" s="42"/>
      <c r="U171" s="42"/>
      <c r="V171" s="42"/>
      <c r="W171" s="42"/>
      <c r="X171" s="42"/>
      <c r="Y171" s="42"/>
      <c r="Z171" s="42"/>
      <c r="AB171" s="42"/>
      <c r="AC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G171" s="42"/>
      <c r="CI171" s="42"/>
      <c r="CK171" s="42"/>
      <c r="CM171" s="42"/>
    </row>
    <row r="172" spans="2:91" s="49" customFormat="1" x14ac:dyDescent="0.15">
      <c r="B172" s="42"/>
      <c r="C172" s="42"/>
      <c r="D172" s="42"/>
      <c r="E172" s="42"/>
      <c r="F172" s="42"/>
      <c r="G172" s="42"/>
      <c r="Q172" s="42"/>
      <c r="R172" s="42"/>
      <c r="S172" s="42"/>
      <c r="T172" s="42"/>
      <c r="U172" s="42"/>
      <c r="V172" s="42"/>
      <c r="W172" s="42"/>
      <c r="X172" s="42"/>
      <c r="Y172" s="42"/>
      <c r="Z172" s="42"/>
      <c r="AB172" s="42"/>
      <c r="AC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G172" s="42"/>
      <c r="CI172" s="42"/>
      <c r="CK172" s="42"/>
      <c r="CM172" s="42"/>
    </row>
    <row r="173" spans="2:91" s="49" customFormat="1" x14ac:dyDescent="0.15">
      <c r="B173" s="42"/>
      <c r="C173" s="42"/>
      <c r="D173" s="42"/>
      <c r="E173" s="42"/>
      <c r="F173" s="42"/>
      <c r="G173" s="42"/>
      <c r="Q173" s="42"/>
      <c r="R173" s="42"/>
      <c r="S173" s="42"/>
      <c r="T173" s="42"/>
      <c r="U173" s="42"/>
      <c r="V173" s="42"/>
      <c r="W173" s="42"/>
      <c r="X173" s="42"/>
      <c r="Y173" s="42"/>
      <c r="Z173" s="42"/>
      <c r="AB173" s="42"/>
      <c r="AC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G173" s="42"/>
      <c r="CI173" s="42"/>
      <c r="CK173" s="42"/>
      <c r="CM173" s="42"/>
    </row>
    <row r="174" spans="2:91" s="49" customFormat="1" x14ac:dyDescent="0.15">
      <c r="B174" s="42"/>
      <c r="C174" s="42"/>
      <c r="D174" s="42"/>
      <c r="E174" s="42"/>
      <c r="F174" s="42"/>
      <c r="G174" s="42"/>
      <c r="Q174" s="42"/>
      <c r="R174" s="42"/>
      <c r="S174" s="42"/>
      <c r="T174" s="42"/>
      <c r="U174" s="42"/>
      <c r="V174" s="42"/>
      <c r="W174" s="42"/>
      <c r="X174" s="42"/>
      <c r="Y174" s="42"/>
      <c r="Z174" s="42"/>
      <c r="AB174" s="42"/>
      <c r="AC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G174" s="42"/>
      <c r="CI174" s="42"/>
      <c r="CK174" s="42"/>
      <c r="CM174" s="42"/>
    </row>
    <row r="175" spans="2:91" s="49" customFormat="1" x14ac:dyDescent="0.15">
      <c r="B175" s="42"/>
      <c r="C175" s="42"/>
      <c r="D175" s="42"/>
      <c r="E175" s="42"/>
      <c r="F175" s="42"/>
      <c r="G175" s="42"/>
      <c r="Q175" s="42"/>
      <c r="R175" s="42"/>
      <c r="S175" s="42"/>
      <c r="T175" s="42"/>
      <c r="U175" s="42"/>
      <c r="V175" s="42"/>
      <c r="W175" s="42"/>
      <c r="X175" s="42"/>
      <c r="Y175" s="42"/>
      <c r="Z175" s="42"/>
      <c r="AB175" s="42"/>
      <c r="AC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G175" s="42"/>
      <c r="CI175" s="42"/>
      <c r="CK175" s="42"/>
      <c r="CM175" s="42"/>
    </row>
    <row r="176" spans="2:91" s="49" customFormat="1" x14ac:dyDescent="0.15">
      <c r="B176" s="42"/>
      <c r="C176" s="42"/>
      <c r="D176" s="42"/>
      <c r="E176" s="42"/>
      <c r="F176" s="42"/>
      <c r="G176" s="42"/>
      <c r="Q176" s="42"/>
      <c r="R176" s="42"/>
      <c r="S176" s="42"/>
      <c r="T176" s="42"/>
      <c r="U176" s="42"/>
      <c r="V176" s="42"/>
      <c r="W176" s="42"/>
      <c r="X176" s="42"/>
      <c r="Y176" s="42"/>
      <c r="Z176" s="42"/>
      <c r="AB176" s="42"/>
      <c r="AC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G176" s="42"/>
      <c r="CI176" s="42"/>
      <c r="CK176" s="42"/>
      <c r="CM176" s="42"/>
    </row>
    <row r="177" spans="17:91" s="49" customFormat="1" x14ac:dyDescent="0.15">
      <c r="Q177" s="42"/>
      <c r="R177" s="42"/>
      <c r="S177" s="42"/>
      <c r="T177" s="42"/>
      <c r="U177" s="42"/>
      <c r="V177" s="42"/>
      <c r="W177" s="42"/>
      <c r="X177" s="42"/>
      <c r="Y177" s="42"/>
      <c r="Z177" s="42"/>
      <c r="AB177" s="42"/>
      <c r="AC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G177" s="42"/>
      <c r="CI177" s="42"/>
      <c r="CK177" s="42"/>
      <c r="CM177" s="42"/>
    </row>
    <row r="178" spans="17:91" s="49" customFormat="1" x14ac:dyDescent="0.15">
      <c r="Q178" s="42"/>
      <c r="R178" s="42"/>
      <c r="S178" s="42"/>
      <c r="T178" s="42"/>
      <c r="U178" s="42"/>
      <c r="V178" s="42"/>
      <c r="W178" s="42"/>
      <c r="X178" s="42"/>
      <c r="Y178" s="42"/>
      <c r="Z178" s="42"/>
      <c r="AB178" s="42"/>
      <c r="AC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G178" s="42"/>
      <c r="CI178" s="42"/>
      <c r="CK178" s="42"/>
      <c r="CM178" s="42"/>
    </row>
    <row r="179" spans="17:91" s="49" customFormat="1" x14ac:dyDescent="0.15">
      <c r="Q179" s="42"/>
      <c r="R179" s="42"/>
      <c r="S179" s="42"/>
      <c r="T179" s="42"/>
      <c r="U179" s="42"/>
      <c r="V179" s="42"/>
      <c r="W179" s="42"/>
      <c r="X179" s="42"/>
      <c r="Y179" s="42"/>
      <c r="Z179" s="42"/>
      <c r="AB179" s="42"/>
      <c r="AC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G179" s="42"/>
      <c r="CI179" s="42"/>
      <c r="CK179" s="42"/>
      <c r="CM179" s="42"/>
    </row>
  </sheetData>
  <protectedRanges>
    <protectedRange sqref="AR116:AT143 BV3:CE30 BL40:BV61 BR81:BR110 Y3:AH30" name="Expected"/>
    <protectedRange sqref="H3:K30" name="Year4Range"/>
    <protectedRange sqref="L3:R30 X3:X30" name="Year5Range"/>
  </protectedRanges>
  <mergeCells count="44">
    <mergeCell ref="B147:K161"/>
    <mergeCell ref="B135:B141"/>
    <mergeCell ref="C135:D137"/>
    <mergeCell ref="C138:D141"/>
    <mergeCell ref="B142:G142"/>
    <mergeCell ref="B143:G143"/>
    <mergeCell ref="B144:G144"/>
    <mergeCell ref="B120:B134"/>
    <mergeCell ref="C120:D122"/>
    <mergeCell ref="C123:D125"/>
    <mergeCell ref="C126:D128"/>
    <mergeCell ref="C129:D131"/>
    <mergeCell ref="C132:D13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phoneticPr fontId="7"/>
  <conditionalFormatting sqref="D46:D48 F46:F48 H46:H48 J46:J48">
    <cfRule type="containsErrors" dxfId="99" priority="20">
      <formula>ISERROR(D46)</formula>
    </cfRule>
  </conditionalFormatting>
  <conditionalFormatting sqref="H114:H145">
    <cfRule type="containsText" dxfId="98" priority="5" operator="containsText" text="80">
      <formula>NOT(ISERROR(SEARCH("80",H114)))</formula>
    </cfRule>
    <cfRule type="containsText" dxfId="97" priority="6" operator="containsText" text="60-79">
      <formula>NOT(ISERROR(SEARCH("60-79",H114)))</formula>
    </cfRule>
    <cfRule type="containsText" dxfId="96" priority="7" operator="containsText" text="&lt;60">
      <formula>NOT(ISERROR(SEARCH("&lt;60",H114)))</formula>
    </cfRule>
  </conditionalFormatting>
  <conditionalFormatting sqref="H114:I141">
    <cfRule type="containsText" dxfId="95" priority="4" operator="containsText" text="error">
      <formula>NOT(ISERROR(SEARCH("error",H114)))</formula>
    </cfRule>
  </conditionalFormatting>
  <conditionalFormatting sqref="H3:K24 AK3:AT30 AV3:AV30 BJ3:BT30 BV3:CE30 L4:L24 H25:L30">
    <cfRule type="containsText" dxfId="94" priority="17" operator="containsText" text="*80">
      <formula>NOT(ISERROR(SEARCH("*80",H3)))</formula>
    </cfRule>
    <cfRule type="containsText" dxfId="93" priority="18" operator="containsText" text="60-79">
      <formula>NOT(ISERROR(SEARCH("60-79",H3)))</formula>
    </cfRule>
    <cfRule type="containsText" dxfId="92" priority="19" operator="containsText" text="&lt;60">
      <formula>NOT(ISERROR(SEARCH("&lt;60",H3)))</formula>
    </cfRule>
  </conditionalFormatting>
  <conditionalFormatting sqref="I114:K141">
    <cfRule type="containsText" dxfId="91" priority="8" operator="containsText" text="80">
      <formula>NOT(ISERROR(SEARCH("80",I114)))</formula>
    </cfRule>
    <cfRule type="containsText" dxfId="90" priority="9" operator="containsText" text="60-79">
      <formula>NOT(ISERROR(SEARCH("60-79",I114)))</formula>
    </cfRule>
    <cfRule type="containsText" dxfId="89" priority="10" operator="containsText" text="&lt;60">
      <formula>NOT(ISERROR(SEARCH("&lt;60",I114)))</formula>
    </cfRule>
  </conditionalFormatting>
  <conditionalFormatting sqref="L3:Q3 R3:R30">
    <cfRule type="containsText" dxfId="88" priority="11" operator="containsText" text="*80">
      <formula>NOT(ISERROR(SEARCH("*80",L3)))</formula>
    </cfRule>
    <cfRule type="containsText" dxfId="87" priority="12" operator="containsText" text="60-79">
      <formula>NOT(ISERROR(SEARCH("60-79",L3)))</formula>
    </cfRule>
    <cfRule type="containsText" dxfId="86" priority="13" operator="containsText" text="&lt;60">
      <formula>NOT(ISERROR(SEARCH("&lt;60",L3)))</formula>
    </cfRule>
  </conditionalFormatting>
  <conditionalFormatting sqref="M4:Q30">
    <cfRule type="containsText" dxfId="85" priority="14" operator="containsText" text="*80">
      <formula>NOT(ISERROR(SEARCH("*80",M4)))</formula>
    </cfRule>
    <cfRule type="containsText" dxfId="84" priority="15" operator="containsText" text="60-79">
      <formula>NOT(ISERROR(SEARCH("60-79",M4)))</formula>
    </cfRule>
    <cfRule type="containsText" dxfId="83" priority="16" operator="containsText" text="&lt;60">
      <formula>NOT(ISERROR(SEARCH("&lt;60",M4)))</formula>
    </cfRule>
  </conditionalFormatting>
  <conditionalFormatting sqref="Y3:AH30">
    <cfRule type="containsText" dxfId="82" priority="1" operator="containsText" text="*80">
      <formula>NOT(ISERROR(SEARCH("*80",Y3)))</formula>
    </cfRule>
    <cfRule type="containsText" dxfId="81" priority="2" operator="containsText" text="60-79">
      <formula>NOT(ISERROR(SEARCH("60-79",Y3)))</formula>
    </cfRule>
    <cfRule type="containsText" dxfId="80"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0055DB2B-BAF3-4855-ADFC-2C4E37250A9A}"/>
    <dataValidation type="list" allowBlank="1" showInputMessage="1" showErrorMessage="1" errorTitle="Error in entry" error="Please use list items only." sqref="Y3:AH30 H3:R30" xr:uid="{084E1D19-AA55-461E-9A67-D58C141FA046}">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71CC-1C96-4437-9520-A8E16BDE83EC}">
  <sheetPr>
    <pageSetUpPr fitToPage="1"/>
  </sheetPr>
  <dimension ref="A1:XFC179"/>
  <sheetViews>
    <sheetView showGridLines="0" topLeftCell="A143" zoomScaleNormal="100" zoomScaleSheetLayoutView="80" zoomScalePageLayoutView="25" workbookViewId="0">
      <selection activeCell="A143" sqref="A1:XFD1048576"/>
    </sheetView>
  </sheetViews>
  <sheetFormatPr defaultColWidth="0" defaultRowHeight="12" x14ac:dyDescent="0.15"/>
  <cols>
    <col min="1" max="1" width="1.21875" style="42" customWidth="1"/>
    <col min="2" max="7" width="10.77734375" style="42" customWidth="1"/>
    <col min="8"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4" width="10.7773437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hidden="1" customWidth="1"/>
    <col min="86" max="86" width="11.21875" style="49" hidden="1" customWidth="1"/>
    <col min="87" max="87" width="8.77734375" style="42" hidden="1" customWidth="1"/>
    <col min="88" max="88" width="8.77734375" style="49" hidden="1" customWidth="1"/>
    <col min="89" max="89" width="8.77734375" style="42" hidden="1" customWidth="1"/>
    <col min="90" max="90" width="8.77734375" style="49" hidden="1" customWidth="1"/>
    <col min="91" max="91" width="8.77734375" style="42" hidden="1" customWidth="1"/>
    <col min="92" max="92" width="8.77734375" style="49" hidden="1" customWidth="1"/>
    <col min="93" max="16383" width="8.77734375" style="42" hidden="1"/>
    <col min="16384" max="16384" width="21" style="42" hidden="1" customWidth="1"/>
  </cols>
  <sheetData>
    <row r="1" spans="2:92" ht="7.2" customHeight="1" thickBot="1" x14ac:dyDescent="0.2">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44"/>
      <c r="CJ1" s="44"/>
      <c r="CL1" s="44"/>
      <c r="CN1" s="44"/>
    </row>
    <row r="2" spans="2:92" ht="41.55" customHeight="1" thickBot="1" x14ac:dyDescent="0.2">
      <c r="B2" s="53" t="s">
        <v>32</v>
      </c>
      <c r="C2" s="269" t="s">
        <v>33</v>
      </c>
      <c r="D2" s="270"/>
      <c r="E2" s="269" t="s">
        <v>34</v>
      </c>
      <c r="F2" s="271"/>
      <c r="G2" s="270"/>
      <c r="H2" s="54" t="s">
        <v>267</v>
      </c>
      <c r="I2" s="55" t="s">
        <v>35</v>
      </c>
      <c r="J2" s="56" t="s">
        <v>36</v>
      </c>
      <c r="K2" s="57" t="s">
        <v>37</v>
      </c>
      <c r="L2" s="58" t="s">
        <v>38</v>
      </c>
      <c r="M2" s="59" t="s">
        <v>39</v>
      </c>
      <c r="N2" s="59" t="s">
        <v>40</v>
      </c>
      <c r="O2" s="59" t="s">
        <v>41</v>
      </c>
      <c r="P2" s="59" t="s">
        <v>42</v>
      </c>
      <c r="Q2" s="59" t="s">
        <v>43</v>
      </c>
      <c r="R2" s="60" t="s">
        <v>44</v>
      </c>
      <c r="Y2" s="61" t="s">
        <v>45</v>
      </c>
      <c r="Z2" s="62" t="s">
        <v>46</v>
      </c>
      <c r="AA2" s="63" t="s">
        <v>47</v>
      </c>
      <c r="AB2" s="64" t="s">
        <v>48</v>
      </c>
      <c r="AC2" s="65" t="s">
        <v>49</v>
      </c>
      <c r="AD2" s="66" t="s">
        <v>50</v>
      </c>
      <c r="AE2" s="66" t="s">
        <v>51</v>
      </c>
      <c r="AF2" s="66" t="s">
        <v>52</v>
      </c>
      <c r="AG2" s="66" t="s">
        <v>53</v>
      </c>
      <c r="AH2" s="66" t="s">
        <v>54</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2">
      <c r="B3" s="275">
        <v>1</v>
      </c>
      <c r="C3" s="280" t="s">
        <v>95</v>
      </c>
      <c r="D3" s="281"/>
      <c r="E3" s="71" t="s">
        <v>96</v>
      </c>
      <c r="F3" s="72"/>
      <c r="G3" s="73"/>
      <c r="H3" s="74" t="s">
        <v>97</v>
      </c>
      <c r="I3" s="75" t="s">
        <v>97</v>
      </c>
      <c r="J3" s="75" t="s">
        <v>97</v>
      </c>
      <c r="K3" s="75" t="s">
        <v>97</v>
      </c>
      <c r="L3" s="76" t="s">
        <v>97</v>
      </c>
      <c r="M3" s="76" t="s">
        <v>97</v>
      </c>
      <c r="N3" s="76" t="s">
        <v>97</v>
      </c>
      <c r="O3" s="76" t="s">
        <v>97</v>
      </c>
      <c r="P3" s="76" t="s">
        <v>97</v>
      </c>
      <c r="Q3" s="76" t="s">
        <v>97</v>
      </c>
      <c r="R3" s="77" t="s">
        <v>97</v>
      </c>
      <c r="Y3" s="75" t="s">
        <v>97</v>
      </c>
      <c r="Z3" s="75" t="s">
        <v>97</v>
      </c>
      <c r="AA3" s="75" t="s">
        <v>97</v>
      </c>
      <c r="AB3" s="75" t="s">
        <v>97</v>
      </c>
      <c r="AC3" s="74" t="s">
        <v>97</v>
      </c>
      <c r="AD3" s="78" t="s">
        <v>97</v>
      </c>
      <c r="AE3" s="78" t="s">
        <v>97</v>
      </c>
      <c r="AF3" s="78" t="s">
        <v>97</v>
      </c>
      <c r="AG3" s="78" t="s">
        <v>97</v>
      </c>
      <c r="AH3" s="78" t="s">
        <v>97</v>
      </c>
      <c r="AK3" s="79" t="str">
        <f t="shared" ref="AK3:AT28" si="0">IFERROR(IF(I3="---","",IF(Y3="---","No Target Set",IF(BV3=BK3,"On Target",IF(BV3&gt;BK3,"Behind",IF(BV3&lt;BK3,"Ahead"))))),"")</f>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V3" s="80"/>
      <c r="AW3" s="81" t="s">
        <v>98</v>
      </c>
      <c r="AX3" s="82" t="str">
        <f t="shared" ref="AX3:AX30" si="1">_xlfn.IFNA(LOOKUP(2,1/(H3:R3&lt;&gt;"---"),H3:R3),"---")</f>
        <v>---</v>
      </c>
      <c r="AY3" s="83" t="e">
        <f>VALUE(IF(AX3="---","",VLOOKUP(AX3,List1678101112[],2,FALSE)))</f>
        <v>#VALUE!</v>
      </c>
      <c r="AZ3" s="42" t="str">
        <f t="shared" ref="AZ3:AZ30" si="2">_xlfn.IFNA(LOOKUP(2,1/(H3:Q3&lt;&gt;"---"),X3:AF3),"---")</f>
        <v>---</v>
      </c>
      <c r="BA3" s="42" t="e">
        <f>VALUE(IF(AZ3="---","",VLOOKUP(AZ3,List1678101112[],2,FALSE)))</f>
        <v>#VALUE!</v>
      </c>
      <c r="BB3" s="42" t="str">
        <f t="shared" ref="BB3:BB30" si="3">_xlfn.IFNA(LOOKUP(2,1/(AK3:AT3&lt;&gt;""),AK3:AT3),"---")</f>
        <v>---</v>
      </c>
      <c r="BC3" s="42" t="str">
        <f t="shared" ref="BC3:BC30" si="4">_xlfn.IFNA(LOOKUP(2,1/(H3:R3&lt;&gt;"---"),H$2:R$2),"---")</f>
        <v>---</v>
      </c>
      <c r="BE3" s="84" t="s">
        <v>97</v>
      </c>
      <c r="BI3" s="81" t="s">
        <v>98</v>
      </c>
      <c r="BJ3" s="85" t="str">
        <f>IF(H3="---","",VLOOKUP(H3,List1678101112[],2,FALSE))</f>
        <v/>
      </c>
      <c r="BK3" s="85" t="str">
        <f>IF(I3="---","",VLOOKUP(I3,List1678101112[],2,FALSE))</f>
        <v/>
      </c>
      <c r="BL3" s="85" t="str">
        <f>IF(J3="---","",VLOOKUP(J3,List1678101112[],2,FALSE))</f>
        <v/>
      </c>
      <c r="BM3" s="85" t="str">
        <f>IF(K3="---","",VLOOKUP(K3,List1678101112[],2,FALSE))</f>
        <v/>
      </c>
      <c r="BN3" s="85" t="str">
        <f>IF(L3="---","",VLOOKUP(L3,List1678101112[],2,FALSE))</f>
        <v/>
      </c>
      <c r="BO3" s="85" t="str">
        <f>IF(M3="---","",VLOOKUP(M3,List1678101112[],2,FALSE))</f>
        <v/>
      </c>
      <c r="BP3" s="85" t="str">
        <f>IF(N3="---","",VLOOKUP(N3,List1678101112[],2,FALSE))</f>
        <v/>
      </c>
      <c r="BQ3" s="85" t="str">
        <f>IF(O3="---","",VLOOKUP(O3,List1678101112[],2,FALSE))</f>
        <v/>
      </c>
      <c r="BR3" s="85" t="str">
        <f>IF(P3="---","",VLOOKUP(P3,List1678101112[],2,FALSE))</f>
        <v/>
      </c>
      <c r="BS3" s="85" t="str">
        <f>IF(Q3="---","",VLOOKUP(Q3,List1678101112[],2,FALSE))</f>
        <v/>
      </c>
      <c r="BT3" s="85" t="str">
        <f>IF(R3="---","",VLOOKUP(R3,List1678101112[],2,FALSE))</f>
        <v/>
      </c>
      <c r="BU3" s="81" t="s">
        <v>98</v>
      </c>
      <c r="BV3" s="85" t="str">
        <f>IF(Y3="---","",VLOOKUP(Y3,List1678101112[],2,FALSE))</f>
        <v/>
      </c>
      <c r="BW3" s="85" t="str">
        <f>IF(Z3="---","",VLOOKUP(Z3,List1678101112[],2,FALSE))</f>
        <v/>
      </c>
      <c r="BX3" s="85" t="str">
        <f>IF(AA3="---","",VLOOKUP(AA3,List1678101112[],2,FALSE))</f>
        <v/>
      </c>
      <c r="BY3" s="85" t="str">
        <f>IF(AB3="---","",VLOOKUP(AB3,List1678101112[],2,FALSE))</f>
        <v/>
      </c>
      <c r="BZ3" s="85" t="str">
        <f>IF(AC3="---","",VLOOKUP(AC3,List1678101112[],2,FALSE))</f>
        <v/>
      </c>
      <c r="CA3" s="85" t="str">
        <f>IF(AD3="---","",VLOOKUP(AD3,List1678101112[],2,FALSE))</f>
        <v/>
      </c>
      <c r="CB3" s="85" t="str">
        <f>IF(AE3="---","",VLOOKUP(AE3,List1678101112[],2,FALSE))</f>
        <v/>
      </c>
      <c r="CC3" s="85" t="str">
        <f>IF(AF3="---","",VLOOKUP(AF3,List1678101112[],2,FALSE))</f>
        <v/>
      </c>
      <c r="CD3" s="85" t="str">
        <f>IF(AG3="---","",VLOOKUP(AG3,List1678101112[],2,FALSE))</f>
        <v/>
      </c>
      <c r="CE3" s="85" t="str">
        <f>IF(AH3="---","",VLOOKUP(AH3,List1678101112[],2,FALSE))</f>
        <v/>
      </c>
    </row>
    <row r="4" spans="2:92" ht="13.5" customHeight="1" thickBot="1" x14ac:dyDescent="0.2">
      <c r="B4" s="276"/>
      <c r="C4" s="280"/>
      <c r="D4" s="281"/>
      <c r="E4" s="71" t="s">
        <v>99</v>
      </c>
      <c r="F4" s="72"/>
      <c r="G4" s="73"/>
      <c r="H4" s="75" t="s">
        <v>97</v>
      </c>
      <c r="I4" s="75" t="s">
        <v>97</v>
      </c>
      <c r="J4" s="75" t="s">
        <v>97</v>
      </c>
      <c r="K4" s="75" t="s">
        <v>97</v>
      </c>
      <c r="L4" s="75" t="s">
        <v>97</v>
      </c>
      <c r="M4" s="75" t="s">
        <v>97</v>
      </c>
      <c r="N4" s="75" t="s">
        <v>97</v>
      </c>
      <c r="O4" s="75" t="s">
        <v>97</v>
      </c>
      <c r="P4" s="75" t="s">
        <v>97</v>
      </c>
      <c r="Q4" s="75" t="s">
        <v>97</v>
      </c>
      <c r="R4" s="86" t="s">
        <v>97</v>
      </c>
      <c r="Y4" s="75" t="s">
        <v>97</v>
      </c>
      <c r="Z4" s="75" t="s">
        <v>97</v>
      </c>
      <c r="AA4" s="75" t="s">
        <v>97</v>
      </c>
      <c r="AB4" s="75" t="s">
        <v>97</v>
      </c>
      <c r="AC4" s="86" t="s">
        <v>97</v>
      </c>
      <c r="AD4" s="78" t="s">
        <v>97</v>
      </c>
      <c r="AE4" s="78" t="s">
        <v>97</v>
      </c>
      <c r="AF4" s="78" t="s">
        <v>97</v>
      </c>
      <c r="AG4" s="78" t="s">
        <v>97</v>
      </c>
      <c r="AH4" s="78" t="s">
        <v>97</v>
      </c>
      <c r="AK4" s="79" t="str">
        <f t="shared" si="0"/>
        <v/>
      </c>
      <c r="AL4" s="79" t="str">
        <f t="shared" si="0"/>
        <v/>
      </c>
      <c r="AM4" s="79" t="str">
        <f t="shared" si="0"/>
        <v/>
      </c>
      <c r="AN4" s="79" t="str">
        <f t="shared" si="0"/>
        <v/>
      </c>
      <c r="AO4" s="79" t="str">
        <f t="shared" si="0"/>
        <v/>
      </c>
      <c r="AP4" s="79" t="str">
        <f t="shared" si="0"/>
        <v/>
      </c>
      <c r="AQ4" s="79" t="str">
        <f t="shared" si="0"/>
        <v/>
      </c>
      <c r="AR4" s="79" t="str">
        <f t="shared" si="0"/>
        <v/>
      </c>
      <c r="AS4" s="79" t="str">
        <f t="shared" si="0"/>
        <v/>
      </c>
      <c r="AT4" s="79" t="str">
        <f t="shared" si="0"/>
        <v/>
      </c>
      <c r="AV4" s="80"/>
      <c r="AW4" s="81" t="s">
        <v>100</v>
      </c>
      <c r="AX4" s="82" t="str">
        <f t="shared" si="1"/>
        <v>---</v>
      </c>
      <c r="AY4" s="83" t="e">
        <f>VALUE(IF(AX4="---","",VLOOKUP(AX4,List1678101112[],2,FALSE)))</f>
        <v>#VALUE!</v>
      </c>
      <c r="AZ4" s="42" t="str">
        <f t="shared" si="2"/>
        <v>---</v>
      </c>
      <c r="BA4" s="42" t="e">
        <f>VALUE(IF(AZ4="---","",VLOOKUP(AZ4,List1678101112[],2,FALSE)))</f>
        <v>#VALUE!</v>
      </c>
      <c r="BB4" s="42" t="str">
        <f t="shared" si="3"/>
        <v>---</v>
      </c>
      <c r="BC4" s="42" t="str">
        <f t="shared" si="4"/>
        <v>---</v>
      </c>
      <c r="BE4" s="87" t="s">
        <v>101</v>
      </c>
      <c r="BF4" s="42">
        <v>1</v>
      </c>
      <c r="BI4" s="81" t="s">
        <v>100</v>
      </c>
      <c r="BJ4" s="85" t="str">
        <f>IF(H4="---","",VLOOKUP(H4,List1678101112[],2,FALSE))</f>
        <v/>
      </c>
      <c r="BK4" s="85" t="str">
        <f>IF(I4="---","",VLOOKUP(I4,List1678101112[],2,FALSE))</f>
        <v/>
      </c>
      <c r="BL4" s="85" t="str">
        <f>IF(J4="---","",VLOOKUP(J4,List1678101112[],2,FALSE))</f>
        <v/>
      </c>
      <c r="BM4" s="85" t="str">
        <f>IF(K4="---","",VLOOKUP(K4,List1678101112[],2,FALSE))</f>
        <v/>
      </c>
      <c r="BN4" s="85" t="str">
        <f>IF(L4="---","",VLOOKUP(L4,List1678101112[],2,FALSE))</f>
        <v/>
      </c>
      <c r="BO4" s="85" t="str">
        <f>IF(M4="---","",VLOOKUP(M4,List1678101112[],2,FALSE))</f>
        <v/>
      </c>
      <c r="BP4" s="85" t="str">
        <f>IF(N4="---","",VLOOKUP(N4,List1678101112[],2,FALSE))</f>
        <v/>
      </c>
      <c r="BQ4" s="85" t="str">
        <f>IF(O4="---","",VLOOKUP(O4,List1678101112[],2,FALSE))</f>
        <v/>
      </c>
      <c r="BR4" s="85" t="str">
        <f>IF(P4="---","",VLOOKUP(P4,List1678101112[],2,FALSE))</f>
        <v/>
      </c>
      <c r="BS4" s="85" t="str">
        <f>IF(Q4="---","",VLOOKUP(Q4,List1678101112[],2,FALSE))</f>
        <v/>
      </c>
      <c r="BT4" s="85" t="str">
        <f>IF(R4="---","",VLOOKUP(R4,List1678101112[],2,FALSE))</f>
        <v/>
      </c>
      <c r="BU4" s="81" t="s">
        <v>100</v>
      </c>
      <c r="BV4" s="85" t="str">
        <f>IF(Y4="---","",VLOOKUP(Y4,List1678101112[],2,FALSE))</f>
        <v/>
      </c>
      <c r="BW4" s="85" t="str">
        <f>IF(Z4="---","",VLOOKUP(Z4,List1678101112[],2,FALSE))</f>
        <v/>
      </c>
      <c r="BX4" s="85" t="str">
        <f>IF(AA4="---","",VLOOKUP(AA4,List1678101112[],2,FALSE))</f>
        <v/>
      </c>
      <c r="BY4" s="85" t="str">
        <f>IF(AB4="---","",VLOOKUP(AB4,List1678101112[],2,FALSE))</f>
        <v/>
      </c>
      <c r="BZ4" s="85" t="str">
        <f>IF(AC4="---","",VLOOKUP(AC4,List1678101112[],2,FALSE))</f>
        <v/>
      </c>
      <c r="CA4" s="85" t="str">
        <f>IF(AD4="---","",VLOOKUP(AD4,List1678101112[],2,FALSE))</f>
        <v/>
      </c>
      <c r="CB4" s="85" t="str">
        <f>IF(AE4="---","",VLOOKUP(AE4,List1678101112[],2,FALSE))</f>
        <v/>
      </c>
      <c r="CC4" s="85" t="str">
        <f>IF(AF4="---","",VLOOKUP(AF4,List1678101112[],2,FALSE))</f>
        <v/>
      </c>
      <c r="CD4" s="85" t="str">
        <f>IF(AG4="---","",VLOOKUP(AG4,List1678101112[],2,FALSE))</f>
        <v/>
      </c>
      <c r="CE4" s="85" t="str">
        <f>IF(AH4="---","",VLOOKUP(AH4,List1678101112[],2,FALSE))</f>
        <v/>
      </c>
    </row>
    <row r="5" spans="2:92" ht="13.5" customHeight="1" thickBot="1" x14ac:dyDescent="0.2">
      <c r="B5" s="276"/>
      <c r="C5" s="280" t="s">
        <v>102</v>
      </c>
      <c r="D5" s="281"/>
      <c r="E5" s="71" t="s">
        <v>103</v>
      </c>
      <c r="F5" s="72"/>
      <c r="G5" s="73"/>
      <c r="H5" s="75" t="s">
        <v>97</v>
      </c>
      <c r="I5" s="75" t="s">
        <v>97</v>
      </c>
      <c r="J5" s="75" t="s">
        <v>97</v>
      </c>
      <c r="K5" s="75" t="s">
        <v>97</v>
      </c>
      <c r="L5" s="75" t="s">
        <v>97</v>
      </c>
      <c r="M5" s="75" t="s">
        <v>97</v>
      </c>
      <c r="N5" s="75" t="s">
        <v>97</v>
      </c>
      <c r="O5" s="75" t="s">
        <v>97</v>
      </c>
      <c r="P5" s="75" t="s">
        <v>97</v>
      </c>
      <c r="Q5" s="75" t="s">
        <v>97</v>
      </c>
      <c r="R5" s="86" t="s">
        <v>97</v>
      </c>
      <c r="Y5" s="75" t="s">
        <v>97</v>
      </c>
      <c r="Z5" s="75" t="s">
        <v>97</v>
      </c>
      <c r="AA5" s="75" t="s">
        <v>97</v>
      </c>
      <c r="AB5" s="75" t="s">
        <v>97</v>
      </c>
      <c r="AC5" s="86" t="s">
        <v>97</v>
      </c>
      <c r="AD5" s="78" t="s">
        <v>97</v>
      </c>
      <c r="AE5" s="78" t="s">
        <v>97</v>
      </c>
      <c r="AF5" s="78" t="s">
        <v>97</v>
      </c>
      <c r="AG5" s="78" t="s">
        <v>97</v>
      </c>
      <c r="AH5" s="78" t="s">
        <v>97</v>
      </c>
      <c r="AK5" s="79" t="str">
        <f t="shared" si="0"/>
        <v/>
      </c>
      <c r="AL5" s="79" t="str">
        <f t="shared" si="0"/>
        <v/>
      </c>
      <c r="AM5" s="79" t="str">
        <f t="shared" si="0"/>
        <v/>
      </c>
      <c r="AN5" s="79" t="str">
        <f t="shared" si="0"/>
        <v/>
      </c>
      <c r="AO5" s="79" t="str">
        <f t="shared" si="0"/>
        <v/>
      </c>
      <c r="AP5" s="79" t="str">
        <f t="shared" si="0"/>
        <v/>
      </c>
      <c r="AQ5" s="79" t="str">
        <f t="shared" si="0"/>
        <v/>
      </c>
      <c r="AR5" s="79" t="str">
        <f t="shared" si="0"/>
        <v/>
      </c>
      <c r="AS5" s="79" t="str">
        <f t="shared" si="0"/>
        <v/>
      </c>
      <c r="AT5" s="79" t="str">
        <f t="shared" si="0"/>
        <v/>
      </c>
      <c r="AV5" s="80"/>
      <c r="AW5" s="81" t="s">
        <v>104</v>
      </c>
      <c r="AX5" s="82" t="str">
        <f t="shared" si="1"/>
        <v>---</v>
      </c>
      <c r="AY5" s="83" t="e">
        <f>VALUE(IF(AX5="---","",VLOOKUP(AX5,List1678101112[],2,FALSE)))</f>
        <v>#VALUE!</v>
      </c>
      <c r="AZ5" s="42" t="str">
        <f t="shared" si="2"/>
        <v>---</v>
      </c>
      <c r="BA5" s="42" t="e">
        <f>VALUE(IF(AZ5="---","",VLOOKUP(AZ5,List1678101112[],2,FALSE)))</f>
        <v>#VALUE!</v>
      </c>
      <c r="BB5" s="42" t="str">
        <f t="shared" si="3"/>
        <v>---</v>
      </c>
      <c r="BC5" s="42" t="str">
        <f t="shared" si="4"/>
        <v>---</v>
      </c>
      <c r="BE5" s="88" t="s">
        <v>105</v>
      </c>
      <c r="BF5" s="42">
        <v>0.5</v>
      </c>
      <c r="BI5" s="81" t="s">
        <v>104</v>
      </c>
      <c r="BJ5" s="85" t="str">
        <f>IF(H5="---","",VLOOKUP(H5,List1678101112[],2,FALSE))</f>
        <v/>
      </c>
      <c r="BK5" s="85" t="str">
        <f>IF(I5="---","",VLOOKUP(I5,List1678101112[],2,FALSE))</f>
        <v/>
      </c>
      <c r="BL5" s="85" t="str">
        <f>IF(J5="---","",VLOOKUP(J5,List1678101112[],2,FALSE))</f>
        <v/>
      </c>
      <c r="BM5" s="85" t="str">
        <f>IF(K5="---","",VLOOKUP(K5,List1678101112[],2,FALSE))</f>
        <v/>
      </c>
      <c r="BN5" s="85" t="str">
        <f>IF(L5="---","",VLOOKUP(L5,List1678101112[],2,FALSE))</f>
        <v/>
      </c>
      <c r="BO5" s="85" t="str">
        <f>IF(M5="---","",VLOOKUP(M5,List1678101112[],2,FALSE))</f>
        <v/>
      </c>
      <c r="BP5" s="85" t="str">
        <f>IF(N5="---","",VLOOKUP(N5,List1678101112[],2,FALSE))</f>
        <v/>
      </c>
      <c r="BQ5" s="85" t="str">
        <f>IF(O5="---","",VLOOKUP(O5,List1678101112[],2,FALSE))</f>
        <v/>
      </c>
      <c r="BR5" s="85" t="str">
        <f>IF(P5="---","",VLOOKUP(P5,List1678101112[],2,FALSE))</f>
        <v/>
      </c>
      <c r="BS5" s="85" t="str">
        <f>IF(Q5="---","",VLOOKUP(Q5,List1678101112[],2,FALSE))</f>
        <v/>
      </c>
      <c r="BT5" s="85" t="str">
        <f>IF(R5="---","",VLOOKUP(R5,List1678101112[],2,FALSE))</f>
        <v/>
      </c>
      <c r="BU5" s="81" t="s">
        <v>104</v>
      </c>
      <c r="BV5" s="85" t="str">
        <f>IF(Y5="---","",VLOOKUP(Y5,List1678101112[],2,FALSE))</f>
        <v/>
      </c>
      <c r="BW5" s="85" t="str">
        <f>IF(Z5="---","",VLOOKUP(Z5,List1678101112[],2,FALSE))</f>
        <v/>
      </c>
      <c r="BX5" s="85" t="str">
        <f>IF(AA5="---","",VLOOKUP(AA5,List1678101112[],2,FALSE))</f>
        <v/>
      </c>
      <c r="BY5" s="85" t="str">
        <f>IF(AB5="---","",VLOOKUP(AB5,List1678101112[],2,FALSE))</f>
        <v/>
      </c>
      <c r="BZ5" s="85" t="str">
        <f>IF(AC5="---","",VLOOKUP(AC5,List1678101112[],2,FALSE))</f>
        <v/>
      </c>
      <c r="CA5" s="85" t="str">
        <f>IF(AD5="---","",VLOOKUP(AD5,List1678101112[],2,FALSE))</f>
        <v/>
      </c>
      <c r="CB5" s="85" t="str">
        <f>IF(AE5="---","",VLOOKUP(AE5,List1678101112[],2,FALSE))</f>
        <v/>
      </c>
      <c r="CC5" s="85" t="str">
        <f>IF(AF5="---","",VLOOKUP(AF5,List1678101112[],2,FALSE))</f>
        <v/>
      </c>
      <c r="CD5" s="85" t="str">
        <f>IF(AG5="---","",VLOOKUP(AG5,List1678101112[],2,FALSE))</f>
        <v/>
      </c>
      <c r="CE5" s="85" t="str">
        <f>IF(AH5="---","",VLOOKUP(AH5,List1678101112[],2,FALSE))</f>
        <v/>
      </c>
    </row>
    <row r="6" spans="2:92" ht="13.5" customHeight="1" thickBot="1" x14ac:dyDescent="0.2">
      <c r="B6" s="276"/>
      <c r="C6" s="280"/>
      <c r="D6" s="281"/>
      <c r="E6" s="71" t="s">
        <v>268</v>
      </c>
      <c r="F6" s="72"/>
      <c r="G6" s="73"/>
      <c r="H6" s="75" t="s">
        <v>97</v>
      </c>
      <c r="I6" s="75" t="s">
        <v>97</v>
      </c>
      <c r="J6" s="75" t="s">
        <v>97</v>
      </c>
      <c r="K6" s="75" t="s">
        <v>97</v>
      </c>
      <c r="L6" s="75" t="s">
        <v>97</v>
      </c>
      <c r="M6" s="75" t="s">
        <v>97</v>
      </c>
      <c r="N6" s="75" t="s">
        <v>97</v>
      </c>
      <c r="O6" s="75" t="s">
        <v>97</v>
      </c>
      <c r="P6" s="75" t="s">
        <v>97</v>
      </c>
      <c r="Q6" s="75" t="s">
        <v>97</v>
      </c>
      <c r="R6" s="86" t="s">
        <v>97</v>
      </c>
      <c r="Y6" s="75" t="s">
        <v>97</v>
      </c>
      <c r="Z6" s="75" t="s">
        <v>97</v>
      </c>
      <c r="AA6" s="75" t="s">
        <v>97</v>
      </c>
      <c r="AB6" s="75" t="s">
        <v>97</v>
      </c>
      <c r="AC6" s="86" t="s">
        <v>97</v>
      </c>
      <c r="AD6" s="78" t="s">
        <v>97</v>
      </c>
      <c r="AE6" s="78" t="s">
        <v>97</v>
      </c>
      <c r="AF6" s="78" t="s">
        <v>97</v>
      </c>
      <c r="AG6" s="78" t="s">
        <v>97</v>
      </c>
      <c r="AH6" s="78" t="s">
        <v>97</v>
      </c>
      <c r="AK6" s="79" t="str">
        <f t="shared" si="0"/>
        <v/>
      </c>
      <c r="AL6" s="79" t="str">
        <f t="shared" si="0"/>
        <v/>
      </c>
      <c r="AM6" s="79" t="str">
        <f t="shared" si="0"/>
        <v/>
      </c>
      <c r="AN6" s="79" t="str">
        <f t="shared" si="0"/>
        <v/>
      </c>
      <c r="AO6" s="79" t="str">
        <f t="shared" si="0"/>
        <v/>
      </c>
      <c r="AP6" s="79" t="str">
        <f t="shared" si="0"/>
        <v/>
      </c>
      <c r="AQ6" s="79" t="str">
        <f t="shared" si="0"/>
        <v/>
      </c>
      <c r="AR6" s="79" t="str">
        <f t="shared" si="0"/>
        <v/>
      </c>
      <c r="AS6" s="79" t="str">
        <f t="shared" si="0"/>
        <v/>
      </c>
      <c r="AT6" s="79" t="str">
        <f t="shared" si="0"/>
        <v/>
      </c>
      <c r="AV6" s="80"/>
      <c r="AW6" s="81" t="s">
        <v>106</v>
      </c>
      <c r="AX6" s="82" t="str">
        <f t="shared" si="1"/>
        <v>---</v>
      </c>
      <c r="AY6" s="83" t="e">
        <f>VALUE(IF(AX6="---","",VLOOKUP(AX6,List1678101112[],2,FALSE)))</f>
        <v>#VALUE!</v>
      </c>
      <c r="AZ6" s="42" t="str">
        <f t="shared" si="2"/>
        <v>---</v>
      </c>
      <c r="BA6" s="42" t="e">
        <f>VALUE(IF(AZ6="---","",VLOOKUP(AZ6,List1678101112[],2,FALSE)))</f>
        <v>#VALUE!</v>
      </c>
      <c r="BB6" s="42" t="str">
        <f t="shared" si="3"/>
        <v>---</v>
      </c>
      <c r="BC6" s="42" t="str">
        <f t="shared" si="4"/>
        <v>---</v>
      </c>
      <c r="BE6" s="89" t="s">
        <v>107</v>
      </c>
      <c r="BF6" s="42">
        <v>0</v>
      </c>
      <c r="BI6" s="81" t="s">
        <v>106</v>
      </c>
      <c r="BJ6" s="85" t="str">
        <f>IF(H6="---","",VLOOKUP(H6,List1678101112[],2,FALSE))</f>
        <v/>
      </c>
      <c r="BK6" s="85" t="str">
        <f>IF(I6="---","",VLOOKUP(I6,List1678101112[],2,FALSE))</f>
        <v/>
      </c>
      <c r="BL6" s="85" t="str">
        <f>IF(J6="---","",VLOOKUP(J6,List1678101112[],2,FALSE))</f>
        <v/>
      </c>
      <c r="BM6" s="85" t="str">
        <f>IF(K6="---","",VLOOKUP(K6,List1678101112[],2,FALSE))</f>
        <v/>
      </c>
      <c r="BN6" s="85" t="str">
        <f>IF(L6="---","",VLOOKUP(L6,List1678101112[],2,FALSE))</f>
        <v/>
      </c>
      <c r="BO6" s="85" t="str">
        <f>IF(M6="---","",VLOOKUP(M6,List1678101112[],2,FALSE))</f>
        <v/>
      </c>
      <c r="BP6" s="85" t="str">
        <f>IF(N6="---","",VLOOKUP(N6,List1678101112[],2,FALSE))</f>
        <v/>
      </c>
      <c r="BQ6" s="85" t="str">
        <f>IF(O6="---","",VLOOKUP(O6,List1678101112[],2,FALSE))</f>
        <v/>
      </c>
      <c r="BR6" s="85" t="str">
        <f>IF(P6="---","",VLOOKUP(P6,List1678101112[],2,FALSE))</f>
        <v/>
      </c>
      <c r="BS6" s="85" t="str">
        <f>IF(Q6="---","",VLOOKUP(Q6,List1678101112[],2,FALSE))</f>
        <v/>
      </c>
      <c r="BT6" s="85" t="str">
        <f>IF(R6="---","",VLOOKUP(R6,List1678101112[],2,FALSE))</f>
        <v/>
      </c>
      <c r="BU6" s="81" t="s">
        <v>106</v>
      </c>
      <c r="BV6" s="85" t="str">
        <f>IF(Y6="---","",VLOOKUP(Y6,List1678101112[],2,FALSE))</f>
        <v/>
      </c>
      <c r="BW6" s="85" t="str">
        <f>IF(Z6="---","",VLOOKUP(Z6,List1678101112[],2,FALSE))</f>
        <v/>
      </c>
      <c r="BX6" s="85" t="str">
        <f>IF(AA6="---","",VLOOKUP(AA6,List1678101112[],2,FALSE))</f>
        <v/>
      </c>
      <c r="BY6" s="85" t="str">
        <f>IF(AB6="---","",VLOOKUP(AB6,List1678101112[],2,FALSE))</f>
        <v/>
      </c>
      <c r="BZ6" s="85" t="str">
        <f>IF(AC6="---","",VLOOKUP(AC6,List1678101112[],2,FALSE))</f>
        <v/>
      </c>
      <c r="CA6" s="85" t="str">
        <f>IF(AD6="---","",VLOOKUP(AD6,List1678101112[],2,FALSE))</f>
        <v/>
      </c>
      <c r="CB6" s="85" t="str">
        <f>IF(AE6="---","",VLOOKUP(AE6,List1678101112[],2,FALSE))</f>
        <v/>
      </c>
      <c r="CC6" s="85" t="str">
        <f>IF(AF6="---","",VLOOKUP(AF6,List1678101112[],2,FALSE))</f>
        <v/>
      </c>
      <c r="CD6" s="85" t="str">
        <f>IF(AG6="---","",VLOOKUP(AG6,List1678101112[],2,FALSE))</f>
        <v/>
      </c>
      <c r="CE6" s="85" t="str">
        <f>IF(AH6="---","",VLOOKUP(AH6,List1678101112[],2,FALSE))</f>
        <v/>
      </c>
    </row>
    <row r="7" spans="2:92" ht="13.5" customHeight="1" thickBot="1" x14ac:dyDescent="0.2">
      <c r="B7" s="276"/>
      <c r="C7" s="280"/>
      <c r="D7" s="281"/>
      <c r="E7" s="71" t="s">
        <v>108</v>
      </c>
      <c r="F7" s="72"/>
      <c r="G7" s="73"/>
      <c r="H7" s="75" t="s">
        <v>97</v>
      </c>
      <c r="I7" s="75" t="s">
        <v>97</v>
      </c>
      <c r="J7" s="75" t="s">
        <v>97</v>
      </c>
      <c r="K7" s="75" t="s">
        <v>97</v>
      </c>
      <c r="L7" s="75" t="s">
        <v>97</v>
      </c>
      <c r="M7" s="75" t="s">
        <v>97</v>
      </c>
      <c r="N7" s="75" t="s">
        <v>97</v>
      </c>
      <c r="O7" s="75" t="s">
        <v>97</v>
      </c>
      <c r="P7" s="75" t="s">
        <v>97</v>
      </c>
      <c r="Q7" s="75" t="s">
        <v>97</v>
      </c>
      <c r="R7" s="86" t="s">
        <v>97</v>
      </c>
      <c r="Y7" s="75" t="s">
        <v>97</v>
      </c>
      <c r="Z7" s="75" t="s">
        <v>97</v>
      </c>
      <c r="AA7" s="75" t="s">
        <v>97</v>
      </c>
      <c r="AB7" s="75" t="s">
        <v>97</v>
      </c>
      <c r="AC7" s="86" t="s">
        <v>97</v>
      </c>
      <c r="AD7" s="78" t="s">
        <v>97</v>
      </c>
      <c r="AE7" s="78" t="s">
        <v>97</v>
      </c>
      <c r="AF7" s="78" t="s">
        <v>97</v>
      </c>
      <c r="AG7" s="78" t="s">
        <v>97</v>
      </c>
      <c r="AH7" s="78" t="s">
        <v>97</v>
      </c>
      <c r="AK7" s="79" t="str">
        <f t="shared" si="0"/>
        <v/>
      </c>
      <c r="AL7" s="79" t="str">
        <f t="shared" si="0"/>
        <v/>
      </c>
      <c r="AM7" s="79" t="str">
        <f t="shared" si="0"/>
        <v/>
      </c>
      <c r="AN7" s="79" t="str">
        <f t="shared" si="0"/>
        <v/>
      </c>
      <c r="AO7" s="79" t="str">
        <f t="shared" si="0"/>
        <v/>
      </c>
      <c r="AP7" s="79" t="str">
        <f t="shared" si="0"/>
        <v/>
      </c>
      <c r="AQ7" s="79" t="str">
        <f t="shared" si="0"/>
        <v/>
      </c>
      <c r="AR7" s="79" t="str">
        <f t="shared" si="0"/>
        <v/>
      </c>
      <c r="AS7" s="79" t="str">
        <f t="shared" si="0"/>
        <v/>
      </c>
      <c r="AT7" s="79" t="str">
        <f t="shared" si="0"/>
        <v/>
      </c>
      <c r="AV7" s="80"/>
      <c r="AW7" s="81" t="s">
        <v>109</v>
      </c>
      <c r="AX7" s="82" t="str">
        <f t="shared" si="1"/>
        <v>---</v>
      </c>
      <c r="AY7" s="83" t="e">
        <f>VALUE(IF(AX7="---","",VLOOKUP(AX7,List1678101112[],2,FALSE)))</f>
        <v>#VALUE!</v>
      </c>
      <c r="AZ7" s="42" t="str">
        <f t="shared" si="2"/>
        <v>---</v>
      </c>
      <c r="BA7" s="42" t="e">
        <f>VALUE(IF(AZ7="---","",VLOOKUP(AZ7,List1678101112[],2,FALSE)))</f>
        <v>#VALUE!</v>
      </c>
      <c r="BB7" s="42" t="str">
        <f t="shared" si="3"/>
        <v>---</v>
      </c>
      <c r="BC7" s="42" t="str">
        <f t="shared" si="4"/>
        <v>---</v>
      </c>
      <c r="BI7" s="81" t="s">
        <v>109</v>
      </c>
      <c r="BJ7" s="85" t="str">
        <f>IF(H7="---","",VLOOKUP(H7,List1678101112[],2,FALSE))</f>
        <v/>
      </c>
      <c r="BK7" s="85" t="str">
        <f>IF(I7="---","",VLOOKUP(I7,List1678101112[],2,FALSE))</f>
        <v/>
      </c>
      <c r="BL7" s="85" t="str">
        <f>IF(J7="---","",VLOOKUP(J7,List1678101112[],2,FALSE))</f>
        <v/>
      </c>
      <c r="BM7" s="85" t="str">
        <f>IF(K7="---","",VLOOKUP(K7,List1678101112[],2,FALSE))</f>
        <v/>
      </c>
      <c r="BN7" s="85" t="str">
        <f>IF(L7="---","",VLOOKUP(L7,List1678101112[],2,FALSE))</f>
        <v/>
      </c>
      <c r="BO7" s="85" t="str">
        <f>IF(M7="---","",VLOOKUP(M7,List1678101112[],2,FALSE))</f>
        <v/>
      </c>
      <c r="BP7" s="85" t="str">
        <f>IF(N7="---","",VLOOKUP(N7,List1678101112[],2,FALSE))</f>
        <v/>
      </c>
      <c r="BQ7" s="85" t="str">
        <f>IF(O7="---","",VLOOKUP(O7,List1678101112[],2,FALSE))</f>
        <v/>
      </c>
      <c r="BR7" s="85" t="str">
        <f>IF(P7="---","",VLOOKUP(P7,List1678101112[],2,FALSE))</f>
        <v/>
      </c>
      <c r="BS7" s="85" t="str">
        <f>IF(Q7="---","",VLOOKUP(Q7,List1678101112[],2,FALSE))</f>
        <v/>
      </c>
      <c r="BT7" s="85" t="str">
        <f>IF(R7="---","",VLOOKUP(R7,List1678101112[],2,FALSE))</f>
        <v/>
      </c>
      <c r="BU7" s="81" t="s">
        <v>109</v>
      </c>
      <c r="BV7" s="85" t="str">
        <f>IF(Y7="---","",VLOOKUP(Y7,List1678101112[],2,FALSE))</f>
        <v/>
      </c>
      <c r="BW7" s="85" t="str">
        <f>IF(Z7="---","",VLOOKUP(Z7,List1678101112[],2,FALSE))</f>
        <v/>
      </c>
      <c r="BX7" s="85" t="str">
        <f>IF(AA7="---","",VLOOKUP(AA7,List1678101112[],2,FALSE))</f>
        <v/>
      </c>
      <c r="BY7" s="85" t="str">
        <f>IF(AB7="---","",VLOOKUP(AB7,List1678101112[],2,FALSE))</f>
        <v/>
      </c>
      <c r="BZ7" s="85" t="str">
        <f>IF(AC7="---","",VLOOKUP(AC7,List1678101112[],2,FALSE))</f>
        <v/>
      </c>
      <c r="CA7" s="85" t="str">
        <f>IF(AD7="---","",VLOOKUP(AD7,List1678101112[],2,FALSE))</f>
        <v/>
      </c>
      <c r="CB7" s="85" t="str">
        <f>IF(AE7="---","",VLOOKUP(AE7,List1678101112[],2,FALSE))</f>
        <v/>
      </c>
      <c r="CC7" s="85" t="str">
        <f>IF(AF7="---","",VLOOKUP(AF7,List1678101112[],2,FALSE))</f>
        <v/>
      </c>
      <c r="CD7" s="85" t="str">
        <f>IF(AG7="---","",VLOOKUP(AG7,List1678101112[],2,FALSE))</f>
        <v/>
      </c>
      <c r="CE7" s="85" t="str">
        <f>IF(AH7="---","",VLOOKUP(AH7,List1678101112[],2,FALSE))</f>
        <v/>
      </c>
    </row>
    <row r="8" spans="2:92" ht="13.5" customHeight="1" thickBot="1" x14ac:dyDescent="0.2">
      <c r="B8" s="277"/>
      <c r="C8" s="280"/>
      <c r="D8" s="281"/>
      <c r="E8" s="71" t="s">
        <v>110</v>
      </c>
      <c r="F8" s="72"/>
      <c r="G8" s="73"/>
      <c r="H8" s="75" t="s">
        <v>97</v>
      </c>
      <c r="I8" s="75" t="s">
        <v>97</v>
      </c>
      <c r="J8" s="75" t="s">
        <v>97</v>
      </c>
      <c r="K8" s="75" t="s">
        <v>97</v>
      </c>
      <c r="L8" s="75" t="s">
        <v>97</v>
      </c>
      <c r="M8" s="75" t="s">
        <v>97</v>
      </c>
      <c r="N8" s="75" t="s">
        <v>97</v>
      </c>
      <c r="O8" s="75" t="s">
        <v>97</v>
      </c>
      <c r="P8" s="75" t="s">
        <v>97</v>
      </c>
      <c r="Q8" s="75" t="s">
        <v>97</v>
      </c>
      <c r="R8" s="86" t="s">
        <v>97</v>
      </c>
      <c r="Y8" s="75" t="s">
        <v>97</v>
      </c>
      <c r="Z8" s="75" t="s">
        <v>97</v>
      </c>
      <c r="AA8" s="75" t="s">
        <v>97</v>
      </c>
      <c r="AB8" s="75" t="s">
        <v>97</v>
      </c>
      <c r="AC8" s="86" t="s">
        <v>97</v>
      </c>
      <c r="AD8" s="78" t="s">
        <v>97</v>
      </c>
      <c r="AE8" s="78" t="s">
        <v>97</v>
      </c>
      <c r="AF8" s="78" t="s">
        <v>97</v>
      </c>
      <c r="AG8" s="78" t="s">
        <v>97</v>
      </c>
      <c r="AH8" s="78" t="s">
        <v>97</v>
      </c>
      <c r="AK8" s="79" t="str">
        <f t="shared" si="0"/>
        <v/>
      </c>
      <c r="AL8" s="79" t="str">
        <f t="shared" si="0"/>
        <v/>
      </c>
      <c r="AM8" s="79" t="str">
        <f t="shared" si="0"/>
        <v/>
      </c>
      <c r="AN8" s="79" t="str">
        <f t="shared" si="0"/>
        <v/>
      </c>
      <c r="AO8" s="79" t="str">
        <f t="shared" si="0"/>
        <v/>
      </c>
      <c r="AP8" s="79" t="str">
        <f t="shared" si="0"/>
        <v/>
      </c>
      <c r="AQ8" s="79" t="str">
        <f t="shared" si="0"/>
        <v/>
      </c>
      <c r="AR8" s="79" t="str">
        <f t="shared" si="0"/>
        <v/>
      </c>
      <c r="AS8" s="79" t="str">
        <f t="shared" si="0"/>
        <v/>
      </c>
      <c r="AT8" s="79" t="str">
        <f t="shared" si="0"/>
        <v/>
      </c>
      <c r="AV8" s="80"/>
      <c r="AW8" s="81" t="s">
        <v>111</v>
      </c>
      <c r="AX8" s="82" t="str">
        <f t="shared" si="1"/>
        <v>---</v>
      </c>
      <c r="AY8" s="83" t="e">
        <f>VALUE(IF(AX8="---","",VLOOKUP(AX8,List1678101112[],2,FALSE)))</f>
        <v>#VALUE!</v>
      </c>
      <c r="AZ8" s="42" t="str">
        <f t="shared" si="2"/>
        <v>---</v>
      </c>
      <c r="BA8" s="42" t="e">
        <f>VALUE(IF(AZ8="---","",VLOOKUP(AZ8,List1678101112[],2,FALSE)))</f>
        <v>#VALUE!</v>
      </c>
      <c r="BB8" s="42" t="str">
        <f t="shared" si="3"/>
        <v>---</v>
      </c>
      <c r="BC8" s="42" t="str">
        <f t="shared" si="4"/>
        <v>---</v>
      </c>
      <c r="BI8" s="81" t="s">
        <v>111</v>
      </c>
      <c r="BJ8" s="85" t="str">
        <f>IF(H8="---","",VLOOKUP(H8,List1678101112[],2,FALSE))</f>
        <v/>
      </c>
      <c r="BK8" s="85" t="str">
        <f>IF(I8="---","",VLOOKUP(I8,List1678101112[],2,FALSE))</f>
        <v/>
      </c>
      <c r="BL8" s="85" t="str">
        <f>IF(J8="---","",VLOOKUP(J8,List1678101112[],2,FALSE))</f>
        <v/>
      </c>
      <c r="BM8" s="85" t="str">
        <f>IF(K8="---","",VLOOKUP(K8,List1678101112[],2,FALSE))</f>
        <v/>
      </c>
      <c r="BN8" s="85" t="str">
        <f>IF(L8="---","",VLOOKUP(L8,List1678101112[],2,FALSE))</f>
        <v/>
      </c>
      <c r="BO8" s="85" t="str">
        <f>IF(M8="---","",VLOOKUP(M8,List1678101112[],2,FALSE))</f>
        <v/>
      </c>
      <c r="BP8" s="85" t="str">
        <f>IF(N8="---","",VLOOKUP(N8,List1678101112[],2,FALSE))</f>
        <v/>
      </c>
      <c r="BQ8" s="85" t="str">
        <f>IF(O8="---","",VLOOKUP(O8,List1678101112[],2,FALSE))</f>
        <v/>
      </c>
      <c r="BR8" s="85" t="str">
        <f>IF(P8="---","",VLOOKUP(P8,List1678101112[],2,FALSE))</f>
        <v/>
      </c>
      <c r="BS8" s="85" t="str">
        <f>IF(Q8="---","",VLOOKUP(Q8,List1678101112[],2,FALSE))</f>
        <v/>
      </c>
      <c r="BT8" s="85" t="str">
        <f>IF(R8="---","",VLOOKUP(R8,List1678101112[],2,FALSE))</f>
        <v/>
      </c>
      <c r="BU8" s="81" t="s">
        <v>111</v>
      </c>
      <c r="BV8" s="85" t="str">
        <f>IF(Y8="---","",VLOOKUP(Y8,List1678101112[],2,FALSE))</f>
        <v/>
      </c>
      <c r="BW8" s="85" t="str">
        <f>IF(Z8="---","",VLOOKUP(Z8,List1678101112[],2,FALSE))</f>
        <v/>
      </c>
      <c r="BX8" s="85" t="str">
        <f>IF(AA8="---","",VLOOKUP(AA8,List1678101112[],2,FALSE))</f>
        <v/>
      </c>
      <c r="BY8" s="85" t="str">
        <f>IF(AB8="---","",VLOOKUP(AB8,List1678101112[],2,FALSE))</f>
        <v/>
      </c>
      <c r="BZ8" s="85" t="str">
        <f>IF(AC8="---","",VLOOKUP(AC8,List1678101112[],2,FALSE))</f>
        <v/>
      </c>
      <c r="CA8" s="85" t="str">
        <f>IF(AD8="---","",VLOOKUP(AD8,List1678101112[],2,FALSE))</f>
        <v/>
      </c>
      <c r="CB8" s="85" t="str">
        <f>IF(AE8="---","",VLOOKUP(AE8,List1678101112[],2,FALSE))</f>
        <v/>
      </c>
      <c r="CC8" s="85" t="str">
        <f>IF(AF8="---","",VLOOKUP(AF8,List1678101112[],2,FALSE))</f>
        <v/>
      </c>
      <c r="CD8" s="85" t="str">
        <f>IF(AG8="---","",VLOOKUP(AG8,List1678101112[],2,FALSE))</f>
        <v/>
      </c>
      <c r="CE8" s="85" t="str">
        <f>IF(AH8="---","",VLOOKUP(AH8,List1678101112[],2,FALSE))</f>
        <v/>
      </c>
    </row>
    <row r="9" spans="2:92" ht="13.5" customHeight="1" thickBot="1" x14ac:dyDescent="0.2">
      <c r="B9" s="275">
        <v>2</v>
      </c>
      <c r="C9" s="280" t="s">
        <v>112</v>
      </c>
      <c r="D9" s="281"/>
      <c r="E9" s="71" t="s">
        <v>113</v>
      </c>
      <c r="F9" s="72"/>
      <c r="G9" s="73"/>
      <c r="H9" s="75" t="s">
        <v>97</v>
      </c>
      <c r="I9" s="75" t="s">
        <v>97</v>
      </c>
      <c r="J9" s="75" t="s">
        <v>97</v>
      </c>
      <c r="K9" s="75" t="s">
        <v>97</v>
      </c>
      <c r="L9" s="75" t="s">
        <v>97</v>
      </c>
      <c r="M9" s="75" t="s">
        <v>97</v>
      </c>
      <c r="N9" s="75" t="s">
        <v>97</v>
      </c>
      <c r="O9" s="75" t="s">
        <v>97</v>
      </c>
      <c r="P9" s="75" t="s">
        <v>97</v>
      </c>
      <c r="Q9" s="75" t="s">
        <v>97</v>
      </c>
      <c r="R9" s="86" t="s">
        <v>97</v>
      </c>
      <c r="Y9" s="75" t="s">
        <v>97</v>
      </c>
      <c r="Z9" s="75" t="s">
        <v>97</v>
      </c>
      <c r="AA9" s="75" t="s">
        <v>97</v>
      </c>
      <c r="AB9" s="75" t="s">
        <v>97</v>
      </c>
      <c r="AC9" s="86" t="s">
        <v>97</v>
      </c>
      <c r="AD9" s="78" t="s">
        <v>97</v>
      </c>
      <c r="AE9" s="78" t="s">
        <v>97</v>
      </c>
      <c r="AF9" s="78" t="s">
        <v>97</v>
      </c>
      <c r="AG9" s="78" t="s">
        <v>97</v>
      </c>
      <c r="AH9" s="78" t="s">
        <v>97</v>
      </c>
      <c r="AK9" s="79" t="str">
        <f t="shared" si="0"/>
        <v/>
      </c>
      <c r="AL9" s="79" t="str">
        <f t="shared" si="0"/>
        <v/>
      </c>
      <c r="AM9" s="79" t="str">
        <f t="shared" si="0"/>
        <v/>
      </c>
      <c r="AN9" s="79" t="str">
        <f t="shared" si="0"/>
        <v/>
      </c>
      <c r="AO9" s="79" t="str">
        <f t="shared" si="0"/>
        <v/>
      </c>
      <c r="AP9" s="79" t="str">
        <f t="shared" si="0"/>
        <v/>
      </c>
      <c r="AQ9" s="79" t="str">
        <f t="shared" si="0"/>
        <v/>
      </c>
      <c r="AR9" s="79" t="str">
        <f t="shared" si="0"/>
        <v/>
      </c>
      <c r="AS9" s="79" t="str">
        <f t="shared" si="0"/>
        <v/>
      </c>
      <c r="AT9" s="79" t="str">
        <f t="shared" si="0"/>
        <v/>
      </c>
      <c r="AV9" s="80"/>
      <c r="AW9" s="81" t="s">
        <v>114</v>
      </c>
      <c r="AX9" s="82" t="str">
        <f t="shared" si="1"/>
        <v>---</v>
      </c>
      <c r="AY9" s="83" t="e">
        <f>VALUE(IF(AX9="---","",VLOOKUP(AX9,List1678101112[],2,FALSE)))</f>
        <v>#VALUE!</v>
      </c>
      <c r="AZ9" s="42" t="str">
        <f t="shared" si="2"/>
        <v>---</v>
      </c>
      <c r="BA9" s="42" t="e">
        <f>VALUE(IF(AZ9="---","",VLOOKUP(AZ9,List1678101112[],2,FALSE)))</f>
        <v>#VALUE!</v>
      </c>
      <c r="BB9" s="42" t="str">
        <f t="shared" si="3"/>
        <v>---</v>
      </c>
      <c r="BC9" s="42" t="str">
        <f t="shared" si="4"/>
        <v>---</v>
      </c>
      <c r="BI9" s="81" t="s">
        <v>114</v>
      </c>
      <c r="BJ9" s="85" t="str">
        <f>IF(H9="---","",VLOOKUP(H9,List1678101112[],2,FALSE))</f>
        <v/>
      </c>
      <c r="BK9" s="85" t="str">
        <f>IF(I9="---","",VLOOKUP(I9,List1678101112[],2,FALSE))</f>
        <v/>
      </c>
      <c r="BL9" s="85" t="str">
        <f>IF(J9="---","",VLOOKUP(J9,List1678101112[],2,FALSE))</f>
        <v/>
      </c>
      <c r="BM9" s="85" t="str">
        <f>IF(K9="---","",VLOOKUP(K9,List1678101112[],2,FALSE))</f>
        <v/>
      </c>
      <c r="BN9" s="85" t="str">
        <f>IF(L9="---","",VLOOKUP(L9,List1678101112[],2,FALSE))</f>
        <v/>
      </c>
      <c r="BO9" s="85" t="str">
        <f>IF(M9="---","",VLOOKUP(M9,List1678101112[],2,FALSE))</f>
        <v/>
      </c>
      <c r="BP9" s="85" t="str">
        <f>IF(N9="---","",VLOOKUP(N9,List1678101112[],2,FALSE))</f>
        <v/>
      </c>
      <c r="BQ9" s="85" t="str">
        <f>IF(O9="---","",VLOOKUP(O9,List1678101112[],2,FALSE))</f>
        <v/>
      </c>
      <c r="BR9" s="85" t="str">
        <f>IF(P9="---","",VLOOKUP(P9,List1678101112[],2,FALSE))</f>
        <v/>
      </c>
      <c r="BS9" s="85" t="str">
        <f>IF(Q9="---","",VLOOKUP(Q9,List1678101112[],2,FALSE))</f>
        <v/>
      </c>
      <c r="BT9" s="85" t="str">
        <f>IF(R9="---","",VLOOKUP(R9,List1678101112[],2,FALSE))</f>
        <v/>
      </c>
      <c r="BU9" s="81" t="s">
        <v>114</v>
      </c>
      <c r="BV9" s="85" t="str">
        <f>IF(Y9="---","",VLOOKUP(Y9,List1678101112[],2,FALSE))</f>
        <v/>
      </c>
      <c r="BW9" s="85" t="str">
        <f>IF(Z9="---","",VLOOKUP(Z9,List1678101112[],2,FALSE))</f>
        <v/>
      </c>
      <c r="BX9" s="85" t="str">
        <f>IF(AA9="---","",VLOOKUP(AA9,List1678101112[],2,FALSE))</f>
        <v/>
      </c>
      <c r="BY9" s="85" t="str">
        <f>IF(AB9="---","",VLOOKUP(AB9,List1678101112[],2,FALSE))</f>
        <v/>
      </c>
      <c r="BZ9" s="85" t="str">
        <f>IF(AC9="---","",VLOOKUP(AC9,List1678101112[],2,FALSE))</f>
        <v/>
      </c>
      <c r="CA9" s="85" t="str">
        <f>IF(AD9="---","",VLOOKUP(AD9,List1678101112[],2,FALSE))</f>
        <v/>
      </c>
      <c r="CB9" s="85" t="str">
        <f>IF(AE9="---","",VLOOKUP(AE9,List1678101112[],2,FALSE))</f>
        <v/>
      </c>
      <c r="CC9" s="85" t="str">
        <f>IF(AF9="---","",VLOOKUP(AF9,List1678101112[],2,FALSE))</f>
        <v/>
      </c>
      <c r="CD9" s="85" t="str">
        <f>IF(AG9="---","",VLOOKUP(AG9,List1678101112[],2,FALSE))</f>
        <v/>
      </c>
      <c r="CE9" s="85" t="str">
        <f>IF(AH9="---","",VLOOKUP(AH9,List1678101112[],2,FALSE))</f>
        <v/>
      </c>
    </row>
    <row r="10" spans="2:92" ht="13.5" customHeight="1" thickBot="1" x14ac:dyDescent="0.2">
      <c r="B10" s="276"/>
      <c r="C10" s="280"/>
      <c r="D10" s="281"/>
      <c r="E10" s="71" t="s">
        <v>115</v>
      </c>
      <c r="F10" s="72"/>
      <c r="G10" s="73"/>
      <c r="H10" s="75" t="s">
        <v>97</v>
      </c>
      <c r="I10" s="75" t="s">
        <v>97</v>
      </c>
      <c r="J10" s="75" t="s">
        <v>97</v>
      </c>
      <c r="K10" s="75" t="s">
        <v>97</v>
      </c>
      <c r="L10" s="75" t="s">
        <v>97</v>
      </c>
      <c r="M10" s="75" t="s">
        <v>97</v>
      </c>
      <c r="N10" s="75" t="s">
        <v>97</v>
      </c>
      <c r="O10" s="75" t="s">
        <v>97</v>
      </c>
      <c r="P10" s="75" t="s">
        <v>97</v>
      </c>
      <c r="Q10" s="75" t="s">
        <v>97</v>
      </c>
      <c r="R10" s="86" t="s">
        <v>97</v>
      </c>
      <c r="Y10" s="75" t="s">
        <v>97</v>
      </c>
      <c r="Z10" s="75" t="s">
        <v>97</v>
      </c>
      <c r="AA10" s="75" t="s">
        <v>97</v>
      </c>
      <c r="AB10" s="75" t="s">
        <v>97</v>
      </c>
      <c r="AC10" s="86" t="s">
        <v>97</v>
      </c>
      <c r="AD10" s="78" t="s">
        <v>97</v>
      </c>
      <c r="AE10" s="78" t="s">
        <v>97</v>
      </c>
      <c r="AF10" s="78" t="s">
        <v>97</v>
      </c>
      <c r="AG10" s="78" t="s">
        <v>97</v>
      </c>
      <c r="AH10" s="78" t="s">
        <v>97</v>
      </c>
      <c r="AK10" s="79" t="str">
        <f t="shared" si="0"/>
        <v/>
      </c>
      <c r="AL10" s="79" t="str">
        <f t="shared" si="0"/>
        <v/>
      </c>
      <c r="AM10" s="79" t="str">
        <f t="shared" si="0"/>
        <v/>
      </c>
      <c r="AN10" s="79" t="str">
        <f t="shared" si="0"/>
        <v/>
      </c>
      <c r="AO10" s="79" t="str">
        <f t="shared" si="0"/>
        <v/>
      </c>
      <c r="AP10" s="79" t="str">
        <f t="shared" si="0"/>
        <v/>
      </c>
      <c r="AQ10" s="79" t="str">
        <f t="shared" si="0"/>
        <v/>
      </c>
      <c r="AR10" s="79" t="str">
        <f t="shared" si="0"/>
        <v/>
      </c>
      <c r="AS10" s="79" t="str">
        <f t="shared" si="0"/>
        <v/>
      </c>
      <c r="AT10" s="79" t="str">
        <f t="shared" si="0"/>
        <v/>
      </c>
      <c r="AV10" s="80"/>
      <c r="AW10" s="81" t="s">
        <v>116</v>
      </c>
      <c r="AX10" s="82" t="str">
        <f t="shared" si="1"/>
        <v>---</v>
      </c>
      <c r="AY10" s="83" t="e">
        <f>VALUE(IF(AX10="---","",VLOOKUP(AX10,List1678101112[],2,FALSE)))</f>
        <v>#VALUE!</v>
      </c>
      <c r="AZ10" s="42" t="str">
        <f t="shared" si="2"/>
        <v>---</v>
      </c>
      <c r="BA10" s="42" t="e">
        <f>VALUE(IF(AZ10="---","",VLOOKUP(AZ10,List1678101112[],2,FALSE)))</f>
        <v>#VALUE!</v>
      </c>
      <c r="BB10" s="42" t="str">
        <f t="shared" si="3"/>
        <v>---</v>
      </c>
      <c r="BC10" s="42" t="str">
        <f t="shared" si="4"/>
        <v>---</v>
      </c>
      <c r="BI10" s="81" t="s">
        <v>116</v>
      </c>
      <c r="BJ10" s="85" t="str">
        <f>IF(H10="---","",VLOOKUP(H10,List1678101112[],2,FALSE))</f>
        <v/>
      </c>
      <c r="BK10" s="85" t="str">
        <f>IF(I10="---","",VLOOKUP(I10,List1678101112[],2,FALSE))</f>
        <v/>
      </c>
      <c r="BL10" s="85" t="str">
        <f>IF(J10="---","",VLOOKUP(J10,List1678101112[],2,FALSE))</f>
        <v/>
      </c>
      <c r="BM10" s="85" t="str">
        <f>IF(K10="---","",VLOOKUP(K10,List1678101112[],2,FALSE))</f>
        <v/>
      </c>
      <c r="BN10" s="85" t="str">
        <f>IF(L10="---","",VLOOKUP(L10,List1678101112[],2,FALSE))</f>
        <v/>
      </c>
      <c r="BO10" s="85" t="str">
        <f>IF(M10="---","",VLOOKUP(M10,List1678101112[],2,FALSE))</f>
        <v/>
      </c>
      <c r="BP10" s="85" t="str">
        <f>IF(N10="---","",VLOOKUP(N10,List1678101112[],2,FALSE))</f>
        <v/>
      </c>
      <c r="BQ10" s="85" t="str">
        <f>IF(O10="---","",VLOOKUP(O10,List1678101112[],2,FALSE))</f>
        <v/>
      </c>
      <c r="BR10" s="85" t="str">
        <f>IF(P10="---","",VLOOKUP(P10,List1678101112[],2,FALSE))</f>
        <v/>
      </c>
      <c r="BS10" s="85" t="str">
        <f>IF(Q10="---","",VLOOKUP(Q10,List1678101112[],2,FALSE))</f>
        <v/>
      </c>
      <c r="BT10" s="85" t="str">
        <f>IF(R10="---","",VLOOKUP(R10,List1678101112[],2,FALSE))</f>
        <v/>
      </c>
      <c r="BU10" s="81" t="s">
        <v>116</v>
      </c>
      <c r="BV10" s="85" t="str">
        <f>IF(Y10="---","",VLOOKUP(Y10,List1678101112[],2,FALSE))</f>
        <v/>
      </c>
      <c r="BW10" s="85" t="str">
        <f>IF(Z10="---","",VLOOKUP(Z10,List1678101112[],2,FALSE))</f>
        <v/>
      </c>
      <c r="BX10" s="85" t="str">
        <f>IF(AA10="---","",VLOOKUP(AA10,List1678101112[],2,FALSE))</f>
        <v/>
      </c>
      <c r="BY10" s="85" t="str">
        <f>IF(AB10="---","",VLOOKUP(AB10,List1678101112[],2,FALSE))</f>
        <v/>
      </c>
      <c r="BZ10" s="85" t="str">
        <f>IF(AC10="---","",VLOOKUP(AC10,List1678101112[],2,FALSE))</f>
        <v/>
      </c>
      <c r="CA10" s="85" t="str">
        <f>IF(AD10="---","",VLOOKUP(AD10,List1678101112[],2,FALSE))</f>
        <v/>
      </c>
      <c r="CB10" s="85" t="str">
        <f>IF(AE10="---","",VLOOKUP(AE10,List1678101112[],2,FALSE))</f>
        <v/>
      </c>
      <c r="CC10" s="85" t="str">
        <f>IF(AF10="---","",VLOOKUP(AF10,List1678101112[],2,FALSE))</f>
        <v/>
      </c>
      <c r="CD10" s="85" t="str">
        <f>IF(AG10="---","",VLOOKUP(AG10,List1678101112[],2,FALSE))</f>
        <v/>
      </c>
      <c r="CE10" s="85" t="str">
        <f>IF(AH10="---","",VLOOKUP(AH10,List1678101112[],2,FALSE))</f>
        <v/>
      </c>
    </row>
    <row r="11" spans="2:92" ht="13.5" customHeight="1" thickBot="1" x14ac:dyDescent="0.2">
      <c r="B11" s="276"/>
      <c r="C11" s="280"/>
      <c r="D11" s="281"/>
      <c r="E11" s="71" t="s">
        <v>117</v>
      </c>
      <c r="F11" s="72"/>
      <c r="G11" s="73"/>
      <c r="H11" s="75" t="s">
        <v>97</v>
      </c>
      <c r="I11" s="75" t="s">
        <v>97</v>
      </c>
      <c r="J11" s="75" t="s">
        <v>97</v>
      </c>
      <c r="K11" s="75" t="s">
        <v>97</v>
      </c>
      <c r="L11" s="75" t="s">
        <v>97</v>
      </c>
      <c r="M11" s="75" t="s">
        <v>97</v>
      </c>
      <c r="N11" s="75" t="s">
        <v>97</v>
      </c>
      <c r="O11" s="75" t="s">
        <v>97</v>
      </c>
      <c r="P11" s="75" t="s">
        <v>97</v>
      </c>
      <c r="Q11" s="75" t="s">
        <v>97</v>
      </c>
      <c r="R11" s="86" t="s">
        <v>97</v>
      </c>
      <c r="Y11" s="75" t="s">
        <v>97</v>
      </c>
      <c r="Z11" s="75" t="s">
        <v>97</v>
      </c>
      <c r="AA11" s="75" t="s">
        <v>97</v>
      </c>
      <c r="AB11" s="75" t="s">
        <v>97</v>
      </c>
      <c r="AC11" s="86" t="s">
        <v>97</v>
      </c>
      <c r="AD11" s="78" t="s">
        <v>97</v>
      </c>
      <c r="AE11" s="78" t="s">
        <v>97</v>
      </c>
      <c r="AF11" s="78" t="s">
        <v>97</v>
      </c>
      <c r="AG11" s="78" t="s">
        <v>97</v>
      </c>
      <c r="AH11" s="78" t="s">
        <v>97</v>
      </c>
      <c r="AK11" s="79" t="str">
        <f t="shared" si="0"/>
        <v/>
      </c>
      <c r="AL11" s="79" t="str">
        <f t="shared" si="0"/>
        <v/>
      </c>
      <c r="AM11" s="79" t="str">
        <f t="shared" si="0"/>
        <v/>
      </c>
      <c r="AN11" s="79" t="str">
        <f t="shared" si="0"/>
        <v/>
      </c>
      <c r="AO11" s="79" t="str">
        <f t="shared" si="0"/>
        <v/>
      </c>
      <c r="AP11" s="79" t="str">
        <f t="shared" si="0"/>
        <v/>
      </c>
      <c r="AQ11" s="79" t="str">
        <f t="shared" si="0"/>
        <v/>
      </c>
      <c r="AR11" s="79" t="str">
        <f t="shared" si="0"/>
        <v/>
      </c>
      <c r="AS11" s="79" t="str">
        <f t="shared" si="0"/>
        <v/>
      </c>
      <c r="AT11" s="79" t="str">
        <f t="shared" si="0"/>
        <v/>
      </c>
      <c r="AV11" s="80"/>
      <c r="AW11" s="81" t="s">
        <v>118</v>
      </c>
      <c r="AX11" s="82" t="str">
        <f t="shared" si="1"/>
        <v>---</v>
      </c>
      <c r="AY11" s="83" t="e">
        <f>VALUE(IF(AX11="---","",VLOOKUP(AX11,List1678101112[],2,FALSE)))</f>
        <v>#VALUE!</v>
      </c>
      <c r="AZ11" s="42" t="str">
        <f t="shared" si="2"/>
        <v>---</v>
      </c>
      <c r="BA11" s="42" t="e">
        <f>VALUE(IF(AZ11="---","",VLOOKUP(AZ11,List1678101112[],2,FALSE)))</f>
        <v>#VALUE!</v>
      </c>
      <c r="BB11" s="42" t="str">
        <f t="shared" si="3"/>
        <v>---</v>
      </c>
      <c r="BC11" s="42" t="str">
        <f t="shared" si="4"/>
        <v>---</v>
      </c>
      <c r="BI11" s="81" t="s">
        <v>118</v>
      </c>
      <c r="BJ11" s="85" t="str">
        <f>IF(H11="---","",VLOOKUP(H11,List1678101112[],2,FALSE))</f>
        <v/>
      </c>
      <c r="BK11" s="85" t="str">
        <f>IF(I11="---","",VLOOKUP(I11,List1678101112[],2,FALSE))</f>
        <v/>
      </c>
      <c r="BL11" s="85" t="str">
        <f>IF(J11="---","",VLOOKUP(J11,List1678101112[],2,FALSE))</f>
        <v/>
      </c>
      <c r="BM11" s="85" t="str">
        <f>IF(K11="---","",VLOOKUP(K11,List1678101112[],2,FALSE))</f>
        <v/>
      </c>
      <c r="BN11" s="85" t="str">
        <f>IF(L11="---","",VLOOKUP(L11,List1678101112[],2,FALSE))</f>
        <v/>
      </c>
      <c r="BO11" s="85" t="str">
        <f>IF(M11="---","",VLOOKUP(M11,List1678101112[],2,FALSE))</f>
        <v/>
      </c>
      <c r="BP11" s="85" t="str">
        <f>IF(N11="---","",VLOOKUP(N11,List1678101112[],2,FALSE))</f>
        <v/>
      </c>
      <c r="BQ11" s="85" t="str">
        <f>IF(O11="---","",VLOOKUP(O11,List1678101112[],2,FALSE))</f>
        <v/>
      </c>
      <c r="BR11" s="85" t="str">
        <f>IF(P11="---","",VLOOKUP(P11,List1678101112[],2,FALSE))</f>
        <v/>
      </c>
      <c r="BS11" s="85" t="str">
        <f>IF(Q11="---","",VLOOKUP(Q11,List1678101112[],2,FALSE))</f>
        <v/>
      </c>
      <c r="BT11" s="85" t="str">
        <f>IF(R11="---","",VLOOKUP(R11,List1678101112[],2,FALSE))</f>
        <v/>
      </c>
      <c r="BU11" s="81" t="s">
        <v>118</v>
      </c>
      <c r="BV11" s="85" t="str">
        <f>IF(Y11="---","",VLOOKUP(Y11,List1678101112[],2,FALSE))</f>
        <v/>
      </c>
      <c r="BW11" s="85" t="str">
        <f>IF(Z11="---","",VLOOKUP(Z11,List1678101112[],2,FALSE))</f>
        <v/>
      </c>
      <c r="BX11" s="85" t="str">
        <f>IF(AA11="---","",VLOOKUP(AA11,List1678101112[],2,FALSE))</f>
        <v/>
      </c>
      <c r="BY11" s="85" t="str">
        <f>IF(AB11="---","",VLOOKUP(AB11,List1678101112[],2,FALSE))</f>
        <v/>
      </c>
      <c r="BZ11" s="85" t="str">
        <f>IF(AC11="---","",VLOOKUP(AC11,List1678101112[],2,FALSE))</f>
        <v/>
      </c>
      <c r="CA11" s="85" t="str">
        <f>IF(AD11="---","",VLOOKUP(AD11,List1678101112[],2,FALSE))</f>
        <v/>
      </c>
      <c r="CB11" s="85" t="str">
        <f>IF(AE11="---","",VLOOKUP(AE11,List1678101112[],2,FALSE))</f>
        <v/>
      </c>
      <c r="CC11" s="85" t="str">
        <f>IF(AF11="---","",VLOOKUP(AF11,List1678101112[],2,FALSE))</f>
        <v/>
      </c>
      <c r="CD11" s="85" t="str">
        <f>IF(AG11="---","",VLOOKUP(AG11,List1678101112[],2,FALSE))</f>
        <v/>
      </c>
      <c r="CE11" s="85" t="str">
        <f>IF(AH11="---","",VLOOKUP(AH11,List1678101112[],2,FALSE))</f>
        <v/>
      </c>
    </row>
    <row r="12" spans="2:92" ht="13.5" customHeight="1" thickBot="1" x14ac:dyDescent="0.2">
      <c r="B12" s="276"/>
      <c r="C12" s="280" t="s">
        <v>119</v>
      </c>
      <c r="D12" s="281"/>
      <c r="E12" s="71" t="s">
        <v>120</v>
      </c>
      <c r="F12" s="72"/>
      <c r="G12" s="73"/>
      <c r="H12" s="75" t="s">
        <v>97</v>
      </c>
      <c r="I12" s="75" t="s">
        <v>97</v>
      </c>
      <c r="J12" s="75" t="s">
        <v>97</v>
      </c>
      <c r="K12" s="75" t="s">
        <v>97</v>
      </c>
      <c r="L12" s="75" t="s">
        <v>97</v>
      </c>
      <c r="M12" s="75" t="s">
        <v>97</v>
      </c>
      <c r="N12" s="75" t="s">
        <v>97</v>
      </c>
      <c r="O12" s="75" t="s">
        <v>97</v>
      </c>
      <c r="P12" s="75" t="s">
        <v>97</v>
      </c>
      <c r="Q12" s="75" t="s">
        <v>97</v>
      </c>
      <c r="R12" s="86" t="s">
        <v>97</v>
      </c>
      <c r="Y12" s="75" t="s">
        <v>97</v>
      </c>
      <c r="Z12" s="75" t="s">
        <v>97</v>
      </c>
      <c r="AA12" s="75" t="s">
        <v>97</v>
      </c>
      <c r="AB12" s="75" t="s">
        <v>97</v>
      </c>
      <c r="AC12" s="86" t="s">
        <v>97</v>
      </c>
      <c r="AD12" s="78" t="s">
        <v>97</v>
      </c>
      <c r="AE12" s="78" t="s">
        <v>97</v>
      </c>
      <c r="AF12" s="78" t="s">
        <v>97</v>
      </c>
      <c r="AG12" s="78" t="s">
        <v>97</v>
      </c>
      <c r="AH12" s="78" t="s">
        <v>97</v>
      </c>
      <c r="AK12" s="79" t="str">
        <f t="shared" si="0"/>
        <v/>
      </c>
      <c r="AL12" s="79" t="str">
        <f t="shared" si="0"/>
        <v/>
      </c>
      <c r="AM12" s="79" t="str">
        <f t="shared" si="0"/>
        <v/>
      </c>
      <c r="AN12" s="79" t="str">
        <f t="shared" si="0"/>
        <v/>
      </c>
      <c r="AO12" s="79" t="str">
        <f t="shared" si="0"/>
        <v/>
      </c>
      <c r="AP12" s="79" t="str">
        <f t="shared" si="0"/>
        <v/>
      </c>
      <c r="AQ12" s="79" t="str">
        <f t="shared" si="0"/>
        <v/>
      </c>
      <c r="AR12" s="79" t="str">
        <f t="shared" si="0"/>
        <v/>
      </c>
      <c r="AS12" s="79" t="str">
        <f t="shared" si="0"/>
        <v/>
      </c>
      <c r="AT12" s="79" t="str">
        <f t="shared" si="0"/>
        <v/>
      </c>
      <c r="AV12" s="80"/>
      <c r="AW12" s="81" t="s">
        <v>121</v>
      </c>
      <c r="AX12" s="82" t="str">
        <f t="shared" si="1"/>
        <v>---</v>
      </c>
      <c r="AY12" s="83" t="e">
        <f>VALUE(IF(AX12="---","",VLOOKUP(AX12,List1678101112[],2,FALSE)))</f>
        <v>#VALUE!</v>
      </c>
      <c r="AZ12" s="42" t="str">
        <f t="shared" si="2"/>
        <v>---</v>
      </c>
      <c r="BA12" s="42" t="e">
        <f>VALUE(IF(AZ12="---","",VLOOKUP(AZ12,List1678101112[],2,FALSE)))</f>
        <v>#VALUE!</v>
      </c>
      <c r="BB12" s="42" t="str">
        <f t="shared" si="3"/>
        <v>---</v>
      </c>
      <c r="BC12" s="42" t="str">
        <f t="shared" si="4"/>
        <v>---</v>
      </c>
      <c r="BI12" s="81" t="s">
        <v>121</v>
      </c>
      <c r="BJ12" s="85" t="str">
        <f>IF(H12="---","",VLOOKUP(H12,List1678101112[],2,FALSE))</f>
        <v/>
      </c>
      <c r="BK12" s="85" t="str">
        <f>IF(I12="---","",VLOOKUP(I12,List1678101112[],2,FALSE))</f>
        <v/>
      </c>
      <c r="BL12" s="85" t="str">
        <f>IF(J12="---","",VLOOKUP(J12,List1678101112[],2,FALSE))</f>
        <v/>
      </c>
      <c r="BM12" s="85" t="str">
        <f>IF(K12="---","",VLOOKUP(K12,List1678101112[],2,FALSE))</f>
        <v/>
      </c>
      <c r="BN12" s="85" t="str">
        <f>IF(L12="---","",VLOOKUP(L12,List1678101112[],2,FALSE))</f>
        <v/>
      </c>
      <c r="BO12" s="85" t="str">
        <f>IF(M12="---","",VLOOKUP(M12,List1678101112[],2,FALSE))</f>
        <v/>
      </c>
      <c r="BP12" s="85" t="str">
        <f>IF(N12="---","",VLOOKUP(N12,List1678101112[],2,FALSE))</f>
        <v/>
      </c>
      <c r="BQ12" s="85" t="str">
        <f>IF(O12="---","",VLOOKUP(O12,List1678101112[],2,FALSE))</f>
        <v/>
      </c>
      <c r="BR12" s="85" t="str">
        <f>IF(P12="---","",VLOOKUP(P12,List1678101112[],2,FALSE))</f>
        <v/>
      </c>
      <c r="BS12" s="85" t="str">
        <f>IF(Q12="---","",VLOOKUP(Q12,List1678101112[],2,FALSE))</f>
        <v/>
      </c>
      <c r="BT12" s="85" t="str">
        <f>IF(R12="---","",VLOOKUP(R12,List1678101112[],2,FALSE))</f>
        <v/>
      </c>
      <c r="BU12" s="81" t="s">
        <v>121</v>
      </c>
      <c r="BV12" s="85" t="str">
        <f>IF(Y12="---","",VLOOKUP(Y12,List1678101112[],2,FALSE))</f>
        <v/>
      </c>
      <c r="BW12" s="85" t="str">
        <f>IF(Z12="---","",VLOOKUP(Z12,List1678101112[],2,FALSE))</f>
        <v/>
      </c>
      <c r="BX12" s="85" t="str">
        <f>IF(AA12="---","",VLOOKUP(AA12,List1678101112[],2,FALSE))</f>
        <v/>
      </c>
      <c r="BY12" s="85" t="str">
        <f>IF(AB12="---","",VLOOKUP(AB12,List1678101112[],2,FALSE))</f>
        <v/>
      </c>
      <c r="BZ12" s="85" t="str">
        <f>IF(AC12="---","",VLOOKUP(AC12,List1678101112[],2,FALSE))</f>
        <v/>
      </c>
      <c r="CA12" s="85" t="str">
        <f>IF(AD12="---","",VLOOKUP(AD12,List1678101112[],2,FALSE))</f>
        <v/>
      </c>
      <c r="CB12" s="85" t="str">
        <f>IF(AE12="---","",VLOOKUP(AE12,List1678101112[],2,FALSE))</f>
        <v/>
      </c>
      <c r="CC12" s="85" t="str">
        <f>IF(AF12="---","",VLOOKUP(AF12,List1678101112[],2,FALSE))</f>
        <v/>
      </c>
      <c r="CD12" s="85" t="str">
        <f>IF(AG12="---","",VLOOKUP(AG12,List1678101112[],2,FALSE))</f>
        <v/>
      </c>
      <c r="CE12" s="85" t="str">
        <f>IF(AH12="---","",VLOOKUP(AH12,List1678101112[],2,FALSE))</f>
        <v/>
      </c>
    </row>
    <row r="13" spans="2:92" ht="13.5" customHeight="1" thickBot="1" x14ac:dyDescent="0.2">
      <c r="B13" s="276"/>
      <c r="C13" s="280"/>
      <c r="D13" s="281"/>
      <c r="E13" s="71" t="s">
        <v>122</v>
      </c>
      <c r="F13" s="72"/>
      <c r="G13" s="73"/>
      <c r="H13" s="75" t="s">
        <v>97</v>
      </c>
      <c r="I13" s="75" t="s">
        <v>97</v>
      </c>
      <c r="J13" s="75" t="s">
        <v>97</v>
      </c>
      <c r="K13" s="75" t="s">
        <v>97</v>
      </c>
      <c r="L13" s="75" t="s">
        <v>97</v>
      </c>
      <c r="M13" s="75" t="s">
        <v>97</v>
      </c>
      <c r="N13" s="75" t="s">
        <v>97</v>
      </c>
      <c r="O13" s="75" t="s">
        <v>97</v>
      </c>
      <c r="P13" s="75" t="s">
        <v>97</v>
      </c>
      <c r="Q13" s="75" t="s">
        <v>97</v>
      </c>
      <c r="R13" s="86" t="s">
        <v>97</v>
      </c>
      <c r="Y13" s="75" t="s">
        <v>97</v>
      </c>
      <c r="Z13" s="75" t="s">
        <v>97</v>
      </c>
      <c r="AA13" s="75" t="s">
        <v>97</v>
      </c>
      <c r="AB13" s="75" t="s">
        <v>97</v>
      </c>
      <c r="AC13" s="86" t="s">
        <v>97</v>
      </c>
      <c r="AD13" s="78" t="s">
        <v>97</v>
      </c>
      <c r="AE13" s="78" t="s">
        <v>97</v>
      </c>
      <c r="AF13" s="78" t="s">
        <v>97</v>
      </c>
      <c r="AG13" s="78" t="s">
        <v>97</v>
      </c>
      <c r="AH13" s="78" t="s">
        <v>97</v>
      </c>
      <c r="AK13" s="79" t="str">
        <f t="shared" si="0"/>
        <v/>
      </c>
      <c r="AL13" s="79" t="str">
        <f t="shared" si="0"/>
        <v/>
      </c>
      <c r="AM13" s="79" t="str">
        <f t="shared" si="0"/>
        <v/>
      </c>
      <c r="AN13" s="79" t="str">
        <f t="shared" si="0"/>
        <v/>
      </c>
      <c r="AO13" s="79" t="str">
        <f t="shared" si="0"/>
        <v/>
      </c>
      <c r="AP13" s="79" t="str">
        <f t="shared" si="0"/>
        <v/>
      </c>
      <c r="AQ13" s="79" t="str">
        <f t="shared" si="0"/>
        <v/>
      </c>
      <c r="AR13" s="79" t="str">
        <f t="shared" si="0"/>
        <v/>
      </c>
      <c r="AS13" s="79" t="str">
        <f t="shared" si="0"/>
        <v/>
      </c>
      <c r="AT13" s="79" t="str">
        <f t="shared" si="0"/>
        <v/>
      </c>
      <c r="AV13" s="80"/>
      <c r="AW13" s="81" t="s">
        <v>123</v>
      </c>
      <c r="AX13" s="82" t="str">
        <f t="shared" si="1"/>
        <v>---</v>
      </c>
      <c r="AY13" s="83" t="e">
        <f>VALUE(IF(AX13="---","",VLOOKUP(AX13,List1678101112[],2,FALSE)))</f>
        <v>#VALUE!</v>
      </c>
      <c r="AZ13" s="42" t="str">
        <f t="shared" si="2"/>
        <v>---</v>
      </c>
      <c r="BA13" s="42" t="e">
        <f>VALUE(IF(AZ13="---","",VLOOKUP(AZ13,List1678101112[],2,FALSE)))</f>
        <v>#VALUE!</v>
      </c>
      <c r="BB13" s="42" t="str">
        <f t="shared" si="3"/>
        <v>---</v>
      </c>
      <c r="BC13" s="42" t="str">
        <f t="shared" si="4"/>
        <v>---</v>
      </c>
      <c r="BI13" s="81" t="s">
        <v>123</v>
      </c>
      <c r="BJ13" s="85" t="str">
        <f>IF(H13="---","",VLOOKUP(H13,List1678101112[],2,FALSE))</f>
        <v/>
      </c>
      <c r="BK13" s="85" t="str">
        <f>IF(I13="---","",VLOOKUP(I13,List1678101112[],2,FALSE))</f>
        <v/>
      </c>
      <c r="BL13" s="85" t="str">
        <f>IF(J13="---","",VLOOKUP(J13,List1678101112[],2,FALSE))</f>
        <v/>
      </c>
      <c r="BM13" s="85" t="str">
        <f>IF(K13="---","",VLOOKUP(K13,List1678101112[],2,FALSE))</f>
        <v/>
      </c>
      <c r="BN13" s="85" t="str">
        <f>IF(L13="---","",VLOOKUP(L13,List1678101112[],2,FALSE))</f>
        <v/>
      </c>
      <c r="BO13" s="85" t="str">
        <f>IF(M13="---","",VLOOKUP(M13,List1678101112[],2,FALSE))</f>
        <v/>
      </c>
      <c r="BP13" s="85" t="str">
        <f>IF(N13="---","",VLOOKUP(N13,List1678101112[],2,FALSE))</f>
        <v/>
      </c>
      <c r="BQ13" s="85" t="str">
        <f>IF(O13="---","",VLOOKUP(O13,List1678101112[],2,FALSE))</f>
        <v/>
      </c>
      <c r="BR13" s="85" t="str">
        <f>IF(P13="---","",VLOOKUP(P13,List1678101112[],2,FALSE))</f>
        <v/>
      </c>
      <c r="BS13" s="85" t="str">
        <f>IF(Q13="---","",VLOOKUP(Q13,List1678101112[],2,FALSE))</f>
        <v/>
      </c>
      <c r="BT13" s="85" t="str">
        <f>IF(R13="---","",VLOOKUP(R13,List1678101112[],2,FALSE))</f>
        <v/>
      </c>
      <c r="BU13" s="81" t="s">
        <v>123</v>
      </c>
      <c r="BV13" s="85" t="str">
        <f>IF(Y13="---","",VLOOKUP(Y13,List1678101112[],2,FALSE))</f>
        <v/>
      </c>
      <c r="BW13" s="85" t="str">
        <f>IF(Z13="---","",VLOOKUP(Z13,List1678101112[],2,FALSE))</f>
        <v/>
      </c>
      <c r="BX13" s="85" t="str">
        <f>IF(AA13="---","",VLOOKUP(AA13,List1678101112[],2,FALSE))</f>
        <v/>
      </c>
      <c r="BY13" s="85" t="str">
        <f>IF(AB13="---","",VLOOKUP(AB13,List1678101112[],2,FALSE))</f>
        <v/>
      </c>
      <c r="BZ13" s="85" t="str">
        <f>IF(AC13="---","",VLOOKUP(AC13,List1678101112[],2,FALSE))</f>
        <v/>
      </c>
      <c r="CA13" s="85" t="str">
        <f>IF(AD13="---","",VLOOKUP(AD13,List1678101112[],2,FALSE))</f>
        <v/>
      </c>
      <c r="CB13" s="85" t="str">
        <f>IF(AE13="---","",VLOOKUP(AE13,List1678101112[],2,FALSE))</f>
        <v/>
      </c>
      <c r="CC13" s="85" t="str">
        <f>IF(AF13="---","",VLOOKUP(AF13,List1678101112[],2,FALSE))</f>
        <v/>
      </c>
      <c r="CD13" s="85" t="str">
        <f>IF(AG13="---","",VLOOKUP(AG13,List1678101112[],2,FALSE))</f>
        <v/>
      </c>
      <c r="CE13" s="85" t="str">
        <f>IF(AH13="---","",VLOOKUP(AH13,List1678101112[],2,FALSE))</f>
        <v/>
      </c>
    </row>
    <row r="14" spans="2:92" ht="13.5" customHeight="1" thickBot="1" x14ac:dyDescent="0.2">
      <c r="B14" s="276"/>
      <c r="C14" s="280"/>
      <c r="D14" s="281"/>
      <c r="E14" s="71" t="s">
        <v>124</v>
      </c>
      <c r="F14" s="72"/>
      <c r="G14" s="73"/>
      <c r="H14" s="75" t="s">
        <v>97</v>
      </c>
      <c r="I14" s="75" t="s">
        <v>97</v>
      </c>
      <c r="J14" s="75" t="s">
        <v>97</v>
      </c>
      <c r="K14" s="75" t="s">
        <v>97</v>
      </c>
      <c r="L14" s="75" t="s">
        <v>97</v>
      </c>
      <c r="M14" s="75" t="s">
        <v>97</v>
      </c>
      <c r="N14" s="75" t="s">
        <v>97</v>
      </c>
      <c r="O14" s="75" t="s">
        <v>97</v>
      </c>
      <c r="P14" s="75" t="s">
        <v>97</v>
      </c>
      <c r="Q14" s="75" t="s">
        <v>97</v>
      </c>
      <c r="R14" s="86" t="s">
        <v>97</v>
      </c>
      <c r="Y14" s="75" t="s">
        <v>97</v>
      </c>
      <c r="Z14" s="75" t="s">
        <v>97</v>
      </c>
      <c r="AA14" s="75" t="s">
        <v>97</v>
      </c>
      <c r="AB14" s="75" t="s">
        <v>97</v>
      </c>
      <c r="AC14" s="86" t="s">
        <v>97</v>
      </c>
      <c r="AD14" s="78" t="s">
        <v>97</v>
      </c>
      <c r="AE14" s="78" t="s">
        <v>97</v>
      </c>
      <c r="AF14" s="78" t="s">
        <v>97</v>
      </c>
      <c r="AG14" s="78" t="s">
        <v>97</v>
      </c>
      <c r="AH14" s="78" t="s">
        <v>97</v>
      </c>
      <c r="AK14" s="79" t="str">
        <f t="shared" si="0"/>
        <v/>
      </c>
      <c r="AL14" s="79" t="str">
        <f t="shared" si="0"/>
        <v/>
      </c>
      <c r="AM14" s="79" t="str">
        <f t="shared" si="0"/>
        <v/>
      </c>
      <c r="AN14" s="79" t="str">
        <f t="shared" si="0"/>
        <v/>
      </c>
      <c r="AO14" s="79" t="str">
        <f t="shared" si="0"/>
        <v/>
      </c>
      <c r="AP14" s="79" t="str">
        <f t="shared" si="0"/>
        <v/>
      </c>
      <c r="AQ14" s="79" t="str">
        <f t="shared" si="0"/>
        <v/>
      </c>
      <c r="AR14" s="79" t="str">
        <f t="shared" si="0"/>
        <v/>
      </c>
      <c r="AS14" s="79" t="str">
        <f t="shared" si="0"/>
        <v/>
      </c>
      <c r="AT14" s="79" t="str">
        <f t="shared" si="0"/>
        <v/>
      </c>
      <c r="AV14" s="80"/>
      <c r="AW14" s="81" t="s">
        <v>125</v>
      </c>
      <c r="AX14" s="82" t="str">
        <f t="shared" si="1"/>
        <v>---</v>
      </c>
      <c r="AY14" s="83" t="e">
        <f>VALUE(IF(AX14="---","",VLOOKUP(AX14,List1678101112[],2,FALSE)))</f>
        <v>#VALUE!</v>
      </c>
      <c r="AZ14" s="42" t="str">
        <f t="shared" si="2"/>
        <v>---</v>
      </c>
      <c r="BA14" s="42" t="e">
        <f>VALUE(IF(AZ14="---","",VLOOKUP(AZ14,List1678101112[],2,FALSE)))</f>
        <v>#VALUE!</v>
      </c>
      <c r="BB14" s="42" t="str">
        <f t="shared" si="3"/>
        <v>---</v>
      </c>
      <c r="BC14" s="42" t="str">
        <f t="shared" si="4"/>
        <v>---</v>
      </c>
      <c r="BI14" s="81" t="s">
        <v>125</v>
      </c>
      <c r="BJ14" s="85" t="str">
        <f>IF(H14="---","",VLOOKUP(H14,List1678101112[],2,FALSE))</f>
        <v/>
      </c>
      <c r="BK14" s="85" t="str">
        <f>IF(I14="---","",VLOOKUP(I14,List1678101112[],2,FALSE))</f>
        <v/>
      </c>
      <c r="BL14" s="85" t="str">
        <f>IF(J14="---","",VLOOKUP(J14,List1678101112[],2,FALSE))</f>
        <v/>
      </c>
      <c r="BM14" s="85" t="str">
        <f>IF(K14="---","",VLOOKUP(K14,List1678101112[],2,FALSE))</f>
        <v/>
      </c>
      <c r="BN14" s="85" t="str">
        <f>IF(L14="---","",VLOOKUP(L14,List1678101112[],2,FALSE))</f>
        <v/>
      </c>
      <c r="BO14" s="85" t="str">
        <f>IF(M14="---","",VLOOKUP(M14,List1678101112[],2,FALSE))</f>
        <v/>
      </c>
      <c r="BP14" s="85" t="str">
        <f>IF(N14="---","",VLOOKUP(N14,List1678101112[],2,FALSE))</f>
        <v/>
      </c>
      <c r="BQ14" s="85" t="str">
        <f>IF(O14="---","",VLOOKUP(O14,List1678101112[],2,FALSE))</f>
        <v/>
      </c>
      <c r="BR14" s="85" t="str">
        <f>IF(P14="---","",VLOOKUP(P14,List1678101112[],2,FALSE))</f>
        <v/>
      </c>
      <c r="BS14" s="85" t="str">
        <f>IF(Q14="---","",VLOOKUP(Q14,List1678101112[],2,FALSE))</f>
        <v/>
      </c>
      <c r="BT14" s="85" t="str">
        <f>IF(R14="---","",VLOOKUP(R14,List1678101112[],2,FALSE))</f>
        <v/>
      </c>
      <c r="BU14" s="81" t="s">
        <v>125</v>
      </c>
      <c r="BV14" s="85" t="str">
        <f>IF(Y14="---","",VLOOKUP(Y14,List1678101112[],2,FALSE))</f>
        <v/>
      </c>
      <c r="BW14" s="85" t="str">
        <f>IF(Z14="---","",VLOOKUP(Z14,List1678101112[],2,FALSE))</f>
        <v/>
      </c>
      <c r="BX14" s="85" t="str">
        <f>IF(AA14="---","",VLOOKUP(AA14,List1678101112[],2,FALSE))</f>
        <v/>
      </c>
      <c r="BY14" s="85" t="str">
        <f>IF(AB14="---","",VLOOKUP(AB14,List1678101112[],2,FALSE))</f>
        <v/>
      </c>
      <c r="BZ14" s="85" t="str">
        <f>IF(AC14="---","",VLOOKUP(AC14,List1678101112[],2,FALSE))</f>
        <v/>
      </c>
      <c r="CA14" s="85" t="str">
        <f>IF(AD14="---","",VLOOKUP(AD14,List1678101112[],2,FALSE))</f>
        <v/>
      </c>
      <c r="CB14" s="85" t="str">
        <f>IF(AE14="---","",VLOOKUP(AE14,List1678101112[],2,FALSE))</f>
        <v/>
      </c>
      <c r="CC14" s="85" t="str">
        <f>IF(AF14="---","",VLOOKUP(AF14,List1678101112[],2,FALSE))</f>
        <v/>
      </c>
      <c r="CD14" s="85" t="str">
        <f>IF(AG14="---","",VLOOKUP(AG14,List1678101112[],2,FALSE))</f>
        <v/>
      </c>
      <c r="CE14" s="85" t="str">
        <f>IF(AH14="---","",VLOOKUP(AH14,List1678101112[],2,FALSE))</f>
        <v/>
      </c>
    </row>
    <row r="15" spans="2:92" ht="13.5" customHeight="1" thickBot="1" x14ac:dyDescent="0.2">
      <c r="B15" s="276"/>
      <c r="C15" s="280" t="s">
        <v>126</v>
      </c>
      <c r="D15" s="281"/>
      <c r="E15" s="71" t="s">
        <v>127</v>
      </c>
      <c r="F15" s="72"/>
      <c r="G15" s="73"/>
      <c r="H15" s="75" t="s">
        <v>97</v>
      </c>
      <c r="I15" s="75" t="s">
        <v>97</v>
      </c>
      <c r="J15" s="75" t="s">
        <v>97</v>
      </c>
      <c r="K15" s="75" t="s">
        <v>97</v>
      </c>
      <c r="L15" s="75" t="s">
        <v>97</v>
      </c>
      <c r="M15" s="75" t="s">
        <v>97</v>
      </c>
      <c r="N15" s="75" t="s">
        <v>97</v>
      </c>
      <c r="O15" s="75" t="s">
        <v>97</v>
      </c>
      <c r="P15" s="75" t="s">
        <v>97</v>
      </c>
      <c r="Q15" s="75" t="s">
        <v>97</v>
      </c>
      <c r="R15" s="86" t="s">
        <v>97</v>
      </c>
      <c r="Y15" s="75" t="s">
        <v>97</v>
      </c>
      <c r="Z15" s="75" t="s">
        <v>97</v>
      </c>
      <c r="AA15" s="75" t="s">
        <v>97</v>
      </c>
      <c r="AB15" s="75" t="s">
        <v>97</v>
      </c>
      <c r="AC15" s="86" t="s">
        <v>97</v>
      </c>
      <c r="AD15" s="78" t="s">
        <v>97</v>
      </c>
      <c r="AE15" s="78" t="s">
        <v>97</v>
      </c>
      <c r="AF15" s="78" t="s">
        <v>97</v>
      </c>
      <c r="AG15" s="78" t="s">
        <v>97</v>
      </c>
      <c r="AH15" s="78" t="s">
        <v>97</v>
      </c>
      <c r="AK15" s="79" t="str">
        <f t="shared" si="0"/>
        <v/>
      </c>
      <c r="AL15" s="79" t="str">
        <f t="shared" si="0"/>
        <v/>
      </c>
      <c r="AM15" s="79" t="str">
        <f t="shared" si="0"/>
        <v/>
      </c>
      <c r="AN15" s="79" t="str">
        <f t="shared" si="0"/>
        <v/>
      </c>
      <c r="AO15" s="79" t="str">
        <f t="shared" si="0"/>
        <v/>
      </c>
      <c r="AP15" s="79" t="str">
        <f t="shared" si="0"/>
        <v/>
      </c>
      <c r="AQ15" s="79" t="str">
        <f t="shared" si="0"/>
        <v/>
      </c>
      <c r="AR15" s="79" t="str">
        <f t="shared" si="0"/>
        <v/>
      </c>
      <c r="AS15" s="79" t="str">
        <f t="shared" si="0"/>
        <v/>
      </c>
      <c r="AT15" s="79" t="str">
        <f t="shared" si="0"/>
        <v/>
      </c>
      <c r="AV15" s="80"/>
      <c r="AW15" s="81" t="s">
        <v>128</v>
      </c>
      <c r="AX15" s="82" t="str">
        <f t="shared" si="1"/>
        <v>---</v>
      </c>
      <c r="AY15" s="83" t="e">
        <f>VALUE(IF(AX15="---","",VLOOKUP(AX15,List1678101112[],2,FALSE)))</f>
        <v>#VALUE!</v>
      </c>
      <c r="AZ15" s="42" t="str">
        <f t="shared" si="2"/>
        <v>---</v>
      </c>
      <c r="BA15" s="42" t="e">
        <f>VALUE(IF(AZ15="---","",VLOOKUP(AZ15,List1678101112[],2,FALSE)))</f>
        <v>#VALUE!</v>
      </c>
      <c r="BB15" s="42" t="str">
        <f t="shared" si="3"/>
        <v>---</v>
      </c>
      <c r="BC15" s="42" t="str">
        <f t="shared" si="4"/>
        <v>---</v>
      </c>
      <c r="BI15" s="81" t="s">
        <v>128</v>
      </c>
      <c r="BJ15" s="85" t="str">
        <f>IF(H15="---","",VLOOKUP(H15,List1678101112[],2,FALSE))</f>
        <v/>
      </c>
      <c r="BK15" s="85" t="str">
        <f>IF(I15="---","",VLOOKUP(I15,List1678101112[],2,FALSE))</f>
        <v/>
      </c>
      <c r="BL15" s="85" t="str">
        <f>IF(J15="---","",VLOOKUP(J15,List1678101112[],2,FALSE))</f>
        <v/>
      </c>
      <c r="BM15" s="85" t="str">
        <f>IF(K15="---","",VLOOKUP(K15,List1678101112[],2,FALSE))</f>
        <v/>
      </c>
      <c r="BN15" s="85" t="str">
        <f>IF(L15="---","",VLOOKUP(L15,List1678101112[],2,FALSE))</f>
        <v/>
      </c>
      <c r="BO15" s="85" t="str">
        <f>IF(M15="---","",VLOOKUP(M15,List1678101112[],2,FALSE))</f>
        <v/>
      </c>
      <c r="BP15" s="85" t="str">
        <f>IF(N15="---","",VLOOKUP(N15,List1678101112[],2,FALSE))</f>
        <v/>
      </c>
      <c r="BQ15" s="85" t="str">
        <f>IF(O15="---","",VLOOKUP(O15,List1678101112[],2,FALSE))</f>
        <v/>
      </c>
      <c r="BR15" s="85" t="str">
        <f>IF(P15="---","",VLOOKUP(P15,List1678101112[],2,FALSE))</f>
        <v/>
      </c>
      <c r="BS15" s="85" t="str">
        <f>IF(Q15="---","",VLOOKUP(Q15,List1678101112[],2,FALSE))</f>
        <v/>
      </c>
      <c r="BT15" s="85" t="str">
        <f>IF(R15="---","",VLOOKUP(R15,List1678101112[],2,FALSE))</f>
        <v/>
      </c>
      <c r="BU15" s="81" t="s">
        <v>128</v>
      </c>
      <c r="BV15" s="85" t="str">
        <f>IF(Y15="---","",VLOOKUP(Y15,List1678101112[],2,FALSE))</f>
        <v/>
      </c>
      <c r="BW15" s="85" t="str">
        <f>IF(Z15="---","",VLOOKUP(Z15,List1678101112[],2,FALSE))</f>
        <v/>
      </c>
      <c r="BX15" s="85" t="str">
        <f>IF(AA15="---","",VLOOKUP(AA15,List1678101112[],2,FALSE))</f>
        <v/>
      </c>
      <c r="BY15" s="85" t="str">
        <f>IF(AB15="---","",VLOOKUP(AB15,List1678101112[],2,FALSE))</f>
        <v/>
      </c>
      <c r="BZ15" s="85" t="str">
        <f>IF(AC15="---","",VLOOKUP(AC15,List1678101112[],2,FALSE))</f>
        <v/>
      </c>
      <c r="CA15" s="85" t="str">
        <f>IF(AD15="---","",VLOOKUP(AD15,List1678101112[],2,FALSE))</f>
        <v/>
      </c>
      <c r="CB15" s="85" t="str">
        <f>IF(AE15="---","",VLOOKUP(AE15,List1678101112[],2,FALSE))</f>
        <v/>
      </c>
      <c r="CC15" s="85" t="str">
        <f>IF(AF15="---","",VLOOKUP(AF15,List1678101112[],2,FALSE))</f>
        <v/>
      </c>
      <c r="CD15" s="85" t="str">
        <f>IF(AG15="---","",VLOOKUP(AG15,List1678101112[],2,FALSE))</f>
        <v/>
      </c>
      <c r="CE15" s="85" t="str">
        <f>IF(AH15="---","",VLOOKUP(AH15,List1678101112[],2,FALSE))</f>
        <v/>
      </c>
    </row>
    <row r="16" spans="2:92" ht="13.5" customHeight="1" thickBot="1" x14ac:dyDescent="0.2">
      <c r="B16" s="276"/>
      <c r="C16" s="280"/>
      <c r="D16" s="281"/>
      <c r="E16" s="71" t="s">
        <v>129</v>
      </c>
      <c r="F16" s="72"/>
      <c r="G16" s="73"/>
      <c r="H16" s="75" t="s">
        <v>97</v>
      </c>
      <c r="I16" s="75" t="s">
        <v>97</v>
      </c>
      <c r="J16" s="75" t="s">
        <v>97</v>
      </c>
      <c r="K16" s="75" t="s">
        <v>97</v>
      </c>
      <c r="L16" s="75" t="s">
        <v>97</v>
      </c>
      <c r="M16" s="75" t="s">
        <v>97</v>
      </c>
      <c r="N16" s="75" t="s">
        <v>97</v>
      </c>
      <c r="O16" s="75" t="s">
        <v>97</v>
      </c>
      <c r="P16" s="75" t="s">
        <v>97</v>
      </c>
      <c r="Q16" s="75" t="s">
        <v>97</v>
      </c>
      <c r="R16" s="86" t="s">
        <v>97</v>
      </c>
      <c r="Y16" s="75" t="s">
        <v>97</v>
      </c>
      <c r="Z16" s="75" t="s">
        <v>97</v>
      </c>
      <c r="AA16" s="75" t="s">
        <v>97</v>
      </c>
      <c r="AB16" s="75" t="s">
        <v>97</v>
      </c>
      <c r="AC16" s="86" t="s">
        <v>97</v>
      </c>
      <c r="AD16" s="78" t="s">
        <v>97</v>
      </c>
      <c r="AE16" s="78" t="s">
        <v>97</v>
      </c>
      <c r="AF16" s="78" t="s">
        <v>97</v>
      </c>
      <c r="AG16" s="78" t="s">
        <v>97</v>
      </c>
      <c r="AH16" s="78" t="s">
        <v>97</v>
      </c>
      <c r="AK16" s="79" t="str">
        <f t="shared" si="0"/>
        <v/>
      </c>
      <c r="AL16" s="79" t="str">
        <f t="shared" si="0"/>
        <v/>
      </c>
      <c r="AM16" s="79" t="str">
        <f t="shared" si="0"/>
        <v/>
      </c>
      <c r="AN16" s="79" t="str">
        <f t="shared" si="0"/>
        <v/>
      </c>
      <c r="AO16" s="79" t="str">
        <f t="shared" si="0"/>
        <v/>
      </c>
      <c r="AP16" s="79" t="str">
        <f t="shared" si="0"/>
        <v/>
      </c>
      <c r="AQ16" s="79" t="str">
        <f t="shared" si="0"/>
        <v/>
      </c>
      <c r="AR16" s="79" t="str">
        <f t="shared" si="0"/>
        <v/>
      </c>
      <c r="AS16" s="79" t="str">
        <f t="shared" si="0"/>
        <v/>
      </c>
      <c r="AT16" s="79" t="str">
        <f t="shared" si="0"/>
        <v/>
      </c>
      <c r="AV16" s="80"/>
      <c r="AW16" s="81" t="s">
        <v>130</v>
      </c>
      <c r="AX16" s="82" t="str">
        <f t="shared" si="1"/>
        <v>---</v>
      </c>
      <c r="AY16" s="83" t="e">
        <f>VALUE(IF(AX16="---","",VLOOKUP(AX16,List1678101112[],2,FALSE)))</f>
        <v>#VALUE!</v>
      </c>
      <c r="AZ16" s="42" t="str">
        <f t="shared" si="2"/>
        <v>---</v>
      </c>
      <c r="BA16" s="42" t="e">
        <f>VALUE(IF(AZ16="---","",VLOOKUP(AZ16,List1678101112[],2,FALSE)))</f>
        <v>#VALUE!</v>
      </c>
      <c r="BB16" s="42" t="str">
        <f t="shared" si="3"/>
        <v>---</v>
      </c>
      <c r="BC16" s="42" t="str">
        <f t="shared" si="4"/>
        <v>---</v>
      </c>
      <c r="BI16" s="81" t="s">
        <v>130</v>
      </c>
      <c r="BJ16" s="85" t="str">
        <f>IF(H16="---","",VLOOKUP(H16,List1678101112[],2,FALSE))</f>
        <v/>
      </c>
      <c r="BK16" s="85" t="str">
        <f>IF(I16="---","",VLOOKUP(I16,List1678101112[],2,FALSE))</f>
        <v/>
      </c>
      <c r="BL16" s="85" t="str">
        <f>IF(J16="---","",VLOOKUP(J16,List1678101112[],2,FALSE))</f>
        <v/>
      </c>
      <c r="BM16" s="85" t="str">
        <f>IF(K16="---","",VLOOKUP(K16,List1678101112[],2,FALSE))</f>
        <v/>
      </c>
      <c r="BN16" s="85" t="str">
        <f>IF(L16="---","",VLOOKUP(L16,List1678101112[],2,FALSE))</f>
        <v/>
      </c>
      <c r="BO16" s="85" t="str">
        <f>IF(M16="---","",VLOOKUP(M16,List1678101112[],2,FALSE))</f>
        <v/>
      </c>
      <c r="BP16" s="85" t="str">
        <f>IF(N16="---","",VLOOKUP(N16,List1678101112[],2,FALSE))</f>
        <v/>
      </c>
      <c r="BQ16" s="85" t="str">
        <f>IF(O16="---","",VLOOKUP(O16,List1678101112[],2,FALSE))</f>
        <v/>
      </c>
      <c r="BR16" s="85" t="str">
        <f>IF(P16="---","",VLOOKUP(P16,List1678101112[],2,FALSE))</f>
        <v/>
      </c>
      <c r="BS16" s="85" t="str">
        <f>IF(Q16="---","",VLOOKUP(Q16,List1678101112[],2,FALSE))</f>
        <v/>
      </c>
      <c r="BT16" s="85" t="str">
        <f>IF(R16="---","",VLOOKUP(R16,List1678101112[],2,FALSE))</f>
        <v/>
      </c>
      <c r="BU16" s="81" t="s">
        <v>130</v>
      </c>
      <c r="BV16" s="85" t="str">
        <f>IF(Y16="---","",VLOOKUP(Y16,List1678101112[],2,FALSE))</f>
        <v/>
      </c>
      <c r="BW16" s="85" t="str">
        <f>IF(Z16="---","",VLOOKUP(Z16,List1678101112[],2,FALSE))</f>
        <v/>
      </c>
      <c r="BX16" s="85" t="str">
        <f>IF(AA16="---","",VLOOKUP(AA16,List1678101112[],2,FALSE))</f>
        <v/>
      </c>
      <c r="BY16" s="85" t="str">
        <f>IF(AB16="---","",VLOOKUP(AB16,List1678101112[],2,FALSE))</f>
        <v/>
      </c>
      <c r="BZ16" s="85" t="str">
        <f>IF(AC16="---","",VLOOKUP(AC16,List1678101112[],2,FALSE))</f>
        <v/>
      </c>
      <c r="CA16" s="85" t="str">
        <f>IF(AD16="---","",VLOOKUP(AD16,List1678101112[],2,FALSE))</f>
        <v/>
      </c>
      <c r="CB16" s="85" t="str">
        <f>IF(AE16="---","",VLOOKUP(AE16,List1678101112[],2,FALSE))</f>
        <v/>
      </c>
      <c r="CC16" s="85" t="str">
        <f>IF(AF16="---","",VLOOKUP(AF16,List1678101112[],2,FALSE))</f>
        <v/>
      </c>
      <c r="CD16" s="85" t="str">
        <f>IF(AG16="---","",VLOOKUP(AG16,List1678101112[],2,FALSE))</f>
        <v/>
      </c>
      <c r="CE16" s="85" t="str">
        <f>IF(AH16="---","",VLOOKUP(AH16,List1678101112[],2,FALSE))</f>
        <v/>
      </c>
    </row>
    <row r="17" spans="2:91" s="49" customFormat="1" ht="13.5" customHeight="1" thickBot="1" x14ac:dyDescent="0.2">
      <c r="B17" s="276"/>
      <c r="C17" s="280"/>
      <c r="D17" s="281"/>
      <c r="E17" s="71" t="s">
        <v>131</v>
      </c>
      <c r="F17" s="72"/>
      <c r="G17" s="73"/>
      <c r="H17" s="75" t="s">
        <v>97</v>
      </c>
      <c r="I17" s="75" t="s">
        <v>97</v>
      </c>
      <c r="J17" s="75" t="s">
        <v>97</v>
      </c>
      <c r="K17" s="75" t="s">
        <v>97</v>
      </c>
      <c r="L17" s="75" t="s">
        <v>97</v>
      </c>
      <c r="M17" s="75" t="s">
        <v>97</v>
      </c>
      <c r="N17" s="75" t="s">
        <v>97</v>
      </c>
      <c r="O17" s="75" t="s">
        <v>97</v>
      </c>
      <c r="P17" s="75" t="s">
        <v>97</v>
      </c>
      <c r="Q17" s="75" t="s">
        <v>97</v>
      </c>
      <c r="R17" s="86" t="s">
        <v>97</v>
      </c>
      <c r="S17" s="42"/>
      <c r="T17" s="42"/>
      <c r="U17" s="42"/>
      <c r="V17" s="42"/>
      <c r="W17" s="42"/>
      <c r="X17" s="42"/>
      <c r="Y17" s="75" t="s">
        <v>97</v>
      </c>
      <c r="Z17" s="75" t="s">
        <v>97</v>
      </c>
      <c r="AA17" s="75" t="s">
        <v>97</v>
      </c>
      <c r="AB17" s="75" t="s">
        <v>97</v>
      </c>
      <c r="AC17" s="86" t="s">
        <v>97</v>
      </c>
      <c r="AD17" s="78" t="s">
        <v>97</v>
      </c>
      <c r="AE17" s="78" t="s">
        <v>97</v>
      </c>
      <c r="AF17" s="78" t="s">
        <v>97</v>
      </c>
      <c r="AG17" s="78" t="s">
        <v>97</v>
      </c>
      <c r="AH17" s="78" t="s">
        <v>97</v>
      </c>
      <c r="AK17" s="79" t="str">
        <f t="shared" si="0"/>
        <v/>
      </c>
      <c r="AL17" s="79" t="str">
        <f t="shared" si="0"/>
        <v/>
      </c>
      <c r="AM17" s="79" t="str">
        <f t="shared" si="0"/>
        <v/>
      </c>
      <c r="AN17" s="79" t="str">
        <f t="shared" si="0"/>
        <v/>
      </c>
      <c r="AO17" s="79" t="str">
        <f t="shared" si="0"/>
        <v/>
      </c>
      <c r="AP17" s="79" t="str">
        <f t="shared" si="0"/>
        <v/>
      </c>
      <c r="AQ17" s="79" t="str">
        <f t="shared" si="0"/>
        <v/>
      </c>
      <c r="AR17" s="79" t="str">
        <f t="shared" si="0"/>
        <v/>
      </c>
      <c r="AS17" s="79" t="str">
        <f t="shared" si="0"/>
        <v/>
      </c>
      <c r="AT17" s="79" t="str">
        <f t="shared" si="0"/>
        <v/>
      </c>
      <c r="AU17" s="42"/>
      <c r="AV17" s="80"/>
      <c r="AW17" s="81" t="s">
        <v>132</v>
      </c>
      <c r="AX17" s="82" t="str">
        <f t="shared" si="1"/>
        <v>---</v>
      </c>
      <c r="AY17" s="83" t="e">
        <f>VALUE(IF(AX17="---","",VLOOKUP(AX17,List1678101112[],2,FALSE)))</f>
        <v>#VALUE!</v>
      </c>
      <c r="AZ17" s="42" t="str">
        <f t="shared" si="2"/>
        <v>---</v>
      </c>
      <c r="BA17" s="42" t="e">
        <f>VALUE(IF(AZ17="---","",VLOOKUP(AZ17,List1678101112[],2,FALSE)))</f>
        <v>#VALUE!</v>
      </c>
      <c r="BB17" s="42" t="str">
        <f t="shared" si="3"/>
        <v>---</v>
      </c>
      <c r="BC17" s="42" t="str">
        <f t="shared" si="4"/>
        <v>---</v>
      </c>
      <c r="BD17" s="42"/>
      <c r="BE17" s="42"/>
      <c r="BF17" s="42"/>
      <c r="BG17" s="42"/>
      <c r="BH17" s="42"/>
      <c r="BI17" s="81" t="s">
        <v>132</v>
      </c>
      <c r="BJ17" s="85" t="str">
        <f>IF(H17="---","",VLOOKUP(H17,List1678101112[],2,FALSE))</f>
        <v/>
      </c>
      <c r="BK17" s="85" t="str">
        <f>IF(I17="---","",VLOOKUP(I17,List1678101112[],2,FALSE))</f>
        <v/>
      </c>
      <c r="BL17" s="85" t="str">
        <f>IF(J17="---","",VLOOKUP(J17,List1678101112[],2,FALSE))</f>
        <v/>
      </c>
      <c r="BM17" s="85" t="str">
        <f>IF(K17="---","",VLOOKUP(K17,List1678101112[],2,FALSE))</f>
        <v/>
      </c>
      <c r="BN17" s="85" t="str">
        <f>IF(L17="---","",VLOOKUP(L17,List1678101112[],2,FALSE))</f>
        <v/>
      </c>
      <c r="BO17" s="85" t="str">
        <f>IF(M17="---","",VLOOKUP(M17,List1678101112[],2,FALSE))</f>
        <v/>
      </c>
      <c r="BP17" s="85" t="str">
        <f>IF(N17="---","",VLOOKUP(N17,List1678101112[],2,FALSE))</f>
        <v/>
      </c>
      <c r="BQ17" s="85" t="str">
        <f>IF(O17="---","",VLOOKUP(O17,List1678101112[],2,FALSE))</f>
        <v/>
      </c>
      <c r="BR17" s="85" t="str">
        <f>IF(P17="---","",VLOOKUP(P17,List1678101112[],2,FALSE))</f>
        <v/>
      </c>
      <c r="BS17" s="85" t="str">
        <f>IF(Q17="---","",VLOOKUP(Q17,List1678101112[],2,FALSE))</f>
        <v/>
      </c>
      <c r="BT17" s="85" t="str">
        <f>IF(R17="---","",VLOOKUP(R17,List1678101112[],2,FALSE))</f>
        <v/>
      </c>
      <c r="BU17" s="81" t="s">
        <v>132</v>
      </c>
      <c r="BV17" s="85" t="str">
        <f>IF(Y17="---","",VLOOKUP(Y17,List1678101112[],2,FALSE))</f>
        <v/>
      </c>
      <c r="BW17" s="85" t="str">
        <f>IF(Z17="---","",VLOOKUP(Z17,List1678101112[],2,FALSE))</f>
        <v/>
      </c>
      <c r="BX17" s="85" t="str">
        <f>IF(AA17="---","",VLOOKUP(AA17,List1678101112[],2,FALSE))</f>
        <v/>
      </c>
      <c r="BY17" s="85" t="str">
        <f>IF(AB17="---","",VLOOKUP(AB17,List1678101112[],2,FALSE))</f>
        <v/>
      </c>
      <c r="BZ17" s="85" t="str">
        <f>IF(AC17="---","",VLOOKUP(AC17,List1678101112[],2,FALSE))</f>
        <v/>
      </c>
      <c r="CA17" s="85" t="str">
        <f>IF(AD17="---","",VLOOKUP(AD17,List1678101112[],2,FALSE))</f>
        <v/>
      </c>
      <c r="CB17" s="85" t="str">
        <f>IF(AE17="---","",VLOOKUP(AE17,List1678101112[],2,FALSE))</f>
        <v/>
      </c>
      <c r="CC17" s="85" t="str">
        <f>IF(AF17="---","",VLOOKUP(AF17,List1678101112[],2,FALSE))</f>
        <v/>
      </c>
      <c r="CD17" s="85" t="str">
        <f>IF(AG17="---","",VLOOKUP(AG17,List1678101112[],2,FALSE))</f>
        <v/>
      </c>
      <c r="CE17" s="85" t="str">
        <f>IF(AH17="---","",VLOOKUP(AH17,List1678101112[],2,FALSE))</f>
        <v/>
      </c>
      <c r="CG17" s="42"/>
      <c r="CI17" s="42"/>
      <c r="CK17" s="42"/>
      <c r="CM17" s="42"/>
    </row>
    <row r="18" spans="2:91" s="49" customFormat="1" ht="13.5" customHeight="1" thickBot="1" x14ac:dyDescent="0.2">
      <c r="B18" s="276"/>
      <c r="C18" s="280" t="s">
        <v>133</v>
      </c>
      <c r="D18" s="281"/>
      <c r="E18" s="71" t="s">
        <v>134</v>
      </c>
      <c r="F18" s="72"/>
      <c r="G18" s="73"/>
      <c r="H18" s="75" t="s">
        <v>97</v>
      </c>
      <c r="I18" s="75" t="s">
        <v>97</v>
      </c>
      <c r="J18" s="75" t="s">
        <v>97</v>
      </c>
      <c r="K18" s="75" t="s">
        <v>97</v>
      </c>
      <c r="L18" s="75" t="s">
        <v>97</v>
      </c>
      <c r="M18" s="75" t="s">
        <v>97</v>
      </c>
      <c r="N18" s="75" t="s">
        <v>97</v>
      </c>
      <c r="O18" s="75" t="s">
        <v>97</v>
      </c>
      <c r="P18" s="75" t="s">
        <v>97</v>
      </c>
      <c r="Q18" s="75" t="s">
        <v>97</v>
      </c>
      <c r="R18" s="86" t="s">
        <v>97</v>
      </c>
      <c r="S18" s="42"/>
      <c r="T18" s="42"/>
      <c r="U18" s="42"/>
      <c r="V18" s="42"/>
      <c r="W18" s="42"/>
      <c r="X18" s="42"/>
      <c r="Y18" s="75" t="s">
        <v>97</v>
      </c>
      <c r="Z18" s="75" t="s">
        <v>97</v>
      </c>
      <c r="AA18" s="75" t="s">
        <v>97</v>
      </c>
      <c r="AB18" s="75" t="s">
        <v>97</v>
      </c>
      <c r="AC18" s="86" t="s">
        <v>97</v>
      </c>
      <c r="AD18" s="78" t="s">
        <v>97</v>
      </c>
      <c r="AE18" s="78" t="s">
        <v>97</v>
      </c>
      <c r="AF18" s="78" t="s">
        <v>97</v>
      </c>
      <c r="AG18" s="78" t="s">
        <v>97</v>
      </c>
      <c r="AH18" s="78" t="s">
        <v>97</v>
      </c>
      <c r="AK18" s="79" t="str">
        <f t="shared" si="0"/>
        <v/>
      </c>
      <c r="AL18" s="79" t="str">
        <f t="shared" si="0"/>
        <v/>
      </c>
      <c r="AM18" s="79" t="str">
        <f t="shared" si="0"/>
        <v/>
      </c>
      <c r="AN18" s="79" t="str">
        <f t="shared" si="0"/>
        <v/>
      </c>
      <c r="AO18" s="79" t="str">
        <f t="shared" si="0"/>
        <v/>
      </c>
      <c r="AP18" s="79" t="str">
        <f t="shared" si="0"/>
        <v/>
      </c>
      <c r="AQ18" s="79" t="str">
        <f t="shared" si="0"/>
        <v/>
      </c>
      <c r="AR18" s="79" t="str">
        <f t="shared" si="0"/>
        <v/>
      </c>
      <c r="AS18" s="79" t="str">
        <f t="shared" si="0"/>
        <v/>
      </c>
      <c r="AT18" s="79" t="str">
        <f t="shared" si="0"/>
        <v/>
      </c>
      <c r="AU18" s="42"/>
      <c r="AV18" s="80"/>
      <c r="AW18" s="81" t="s">
        <v>135</v>
      </c>
      <c r="AX18" s="82" t="str">
        <f t="shared" si="1"/>
        <v>---</v>
      </c>
      <c r="AY18" s="83" t="e">
        <f>VALUE(IF(AX18="---","",VLOOKUP(AX18,List1678101112[],2,FALSE)))</f>
        <v>#VALUE!</v>
      </c>
      <c r="AZ18" s="42" t="str">
        <f t="shared" si="2"/>
        <v>---</v>
      </c>
      <c r="BA18" s="42" t="e">
        <f>VALUE(IF(AZ18="---","",VLOOKUP(AZ18,List1678101112[],2,FALSE)))</f>
        <v>#VALUE!</v>
      </c>
      <c r="BB18" s="42" t="str">
        <f t="shared" si="3"/>
        <v>---</v>
      </c>
      <c r="BC18" s="42" t="str">
        <f t="shared" si="4"/>
        <v>---</v>
      </c>
      <c r="BD18" s="42"/>
      <c r="BE18" s="42"/>
      <c r="BF18" s="42"/>
      <c r="BG18" s="42"/>
      <c r="BH18" s="42"/>
      <c r="BI18" s="81" t="s">
        <v>135</v>
      </c>
      <c r="BJ18" s="85" t="str">
        <f>IF(H18="---","",VLOOKUP(H18,List1678101112[],2,FALSE))</f>
        <v/>
      </c>
      <c r="BK18" s="85" t="str">
        <f>IF(I18="---","",VLOOKUP(I18,List1678101112[],2,FALSE))</f>
        <v/>
      </c>
      <c r="BL18" s="85" t="str">
        <f>IF(J18="---","",VLOOKUP(J18,List1678101112[],2,FALSE))</f>
        <v/>
      </c>
      <c r="BM18" s="85" t="str">
        <f>IF(K18="---","",VLOOKUP(K18,List1678101112[],2,FALSE))</f>
        <v/>
      </c>
      <c r="BN18" s="85" t="str">
        <f>IF(L18="---","",VLOOKUP(L18,List1678101112[],2,FALSE))</f>
        <v/>
      </c>
      <c r="BO18" s="85" t="str">
        <f>IF(M18="---","",VLOOKUP(M18,List1678101112[],2,FALSE))</f>
        <v/>
      </c>
      <c r="BP18" s="85" t="str">
        <f>IF(N18="---","",VLOOKUP(N18,List1678101112[],2,FALSE))</f>
        <v/>
      </c>
      <c r="BQ18" s="85" t="str">
        <f>IF(O18="---","",VLOOKUP(O18,List1678101112[],2,FALSE))</f>
        <v/>
      </c>
      <c r="BR18" s="85" t="str">
        <f>IF(P18="---","",VLOOKUP(P18,List1678101112[],2,FALSE))</f>
        <v/>
      </c>
      <c r="BS18" s="85" t="str">
        <f>IF(Q18="---","",VLOOKUP(Q18,List1678101112[],2,FALSE))</f>
        <v/>
      </c>
      <c r="BT18" s="85" t="str">
        <f>IF(R18="---","",VLOOKUP(R18,List1678101112[],2,FALSE))</f>
        <v/>
      </c>
      <c r="BU18" s="81" t="s">
        <v>135</v>
      </c>
      <c r="BV18" s="85" t="str">
        <f>IF(Y18="---","",VLOOKUP(Y18,List1678101112[],2,FALSE))</f>
        <v/>
      </c>
      <c r="BW18" s="85" t="str">
        <f>IF(Z18="---","",VLOOKUP(Z18,List1678101112[],2,FALSE))</f>
        <v/>
      </c>
      <c r="BX18" s="85" t="str">
        <f>IF(AA18="---","",VLOOKUP(AA18,List1678101112[],2,FALSE))</f>
        <v/>
      </c>
      <c r="BY18" s="85" t="str">
        <f>IF(AB18="---","",VLOOKUP(AB18,List1678101112[],2,FALSE))</f>
        <v/>
      </c>
      <c r="BZ18" s="85" t="str">
        <f>IF(AC18="---","",VLOOKUP(AC18,List1678101112[],2,FALSE))</f>
        <v/>
      </c>
      <c r="CA18" s="85" t="str">
        <f>IF(AD18="---","",VLOOKUP(AD18,List1678101112[],2,FALSE))</f>
        <v/>
      </c>
      <c r="CB18" s="85" t="str">
        <f>IF(AE18="---","",VLOOKUP(AE18,List1678101112[],2,FALSE))</f>
        <v/>
      </c>
      <c r="CC18" s="85" t="str">
        <f>IF(AF18="---","",VLOOKUP(AF18,List1678101112[],2,FALSE))</f>
        <v/>
      </c>
      <c r="CD18" s="85" t="str">
        <f>IF(AG18="---","",VLOOKUP(AG18,List1678101112[],2,FALSE))</f>
        <v/>
      </c>
      <c r="CE18" s="85" t="str">
        <f>IF(AH18="---","",VLOOKUP(AH18,List1678101112[],2,FALSE))</f>
        <v/>
      </c>
      <c r="CG18" s="42"/>
      <c r="CI18" s="42"/>
      <c r="CK18" s="42"/>
      <c r="CM18" s="42"/>
    </row>
    <row r="19" spans="2:91" s="49" customFormat="1" ht="13.5" customHeight="1" thickBot="1" x14ac:dyDescent="0.2">
      <c r="B19" s="276"/>
      <c r="C19" s="280"/>
      <c r="D19" s="281"/>
      <c r="E19" s="71" t="s">
        <v>136</v>
      </c>
      <c r="F19" s="72"/>
      <c r="G19" s="73"/>
      <c r="H19" s="75" t="s">
        <v>97</v>
      </c>
      <c r="I19" s="75" t="s">
        <v>97</v>
      </c>
      <c r="J19" s="75" t="s">
        <v>97</v>
      </c>
      <c r="K19" s="75" t="s">
        <v>97</v>
      </c>
      <c r="L19" s="75" t="s">
        <v>97</v>
      </c>
      <c r="M19" s="75" t="s">
        <v>97</v>
      </c>
      <c r="N19" s="75" t="s">
        <v>97</v>
      </c>
      <c r="O19" s="75" t="s">
        <v>97</v>
      </c>
      <c r="P19" s="75" t="s">
        <v>97</v>
      </c>
      <c r="Q19" s="75" t="s">
        <v>97</v>
      </c>
      <c r="R19" s="86" t="s">
        <v>97</v>
      </c>
      <c r="S19" s="42"/>
      <c r="T19" s="42"/>
      <c r="U19" s="42"/>
      <c r="V19" s="42"/>
      <c r="W19" s="42"/>
      <c r="X19" s="42"/>
      <c r="Y19" s="75" t="s">
        <v>97</v>
      </c>
      <c r="Z19" s="75" t="s">
        <v>97</v>
      </c>
      <c r="AA19" s="75" t="s">
        <v>97</v>
      </c>
      <c r="AB19" s="75" t="s">
        <v>97</v>
      </c>
      <c r="AC19" s="86" t="s">
        <v>97</v>
      </c>
      <c r="AD19" s="78" t="s">
        <v>97</v>
      </c>
      <c r="AE19" s="78" t="s">
        <v>97</v>
      </c>
      <c r="AF19" s="78" t="s">
        <v>97</v>
      </c>
      <c r="AG19" s="78" t="s">
        <v>97</v>
      </c>
      <c r="AH19" s="78" t="s">
        <v>97</v>
      </c>
      <c r="AK19" s="79" t="str">
        <f t="shared" si="0"/>
        <v/>
      </c>
      <c r="AL19" s="79" t="str">
        <f t="shared" si="0"/>
        <v/>
      </c>
      <c r="AM19" s="79" t="str">
        <f t="shared" si="0"/>
        <v/>
      </c>
      <c r="AN19" s="79" t="str">
        <f t="shared" si="0"/>
        <v/>
      </c>
      <c r="AO19" s="79" t="str">
        <f t="shared" si="0"/>
        <v/>
      </c>
      <c r="AP19" s="79" t="str">
        <f t="shared" si="0"/>
        <v/>
      </c>
      <c r="AQ19" s="79" t="str">
        <f t="shared" si="0"/>
        <v/>
      </c>
      <c r="AR19" s="79" t="str">
        <f t="shared" si="0"/>
        <v/>
      </c>
      <c r="AS19" s="79" t="str">
        <f t="shared" si="0"/>
        <v/>
      </c>
      <c r="AT19" s="79" t="str">
        <f t="shared" si="0"/>
        <v/>
      </c>
      <c r="AU19" s="42"/>
      <c r="AV19" s="80"/>
      <c r="AW19" s="81" t="s">
        <v>137</v>
      </c>
      <c r="AX19" s="82" t="str">
        <f t="shared" si="1"/>
        <v>---</v>
      </c>
      <c r="AY19" s="83" t="e">
        <f>VALUE(IF(AX19="---","",VLOOKUP(AX19,List1678101112[],2,FALSE)))</f>
        <v>#VALUE!</v>
      </c>
      <c r="AZ19" s="42" t="str">
        <f t="shared" si="2"/>
        <v>---</v>
      </c>
      <c r="BA19" s="42" t="e">
        <f>VALUE(IF(AZ19="---","",VLOOKUP(AZ19,List1678101112[],2,FALSE)))</f>
        <v>#VALUE!</v>
      </c>
      <c r="BB19" s="42" t="str">
        <f t="shared" si="3"/>
        <v>---</v>
      </c>
      <c r="BC19" s="42" t="str">
        <f t="shared" si="4"/>
        <v>---</v>
      </c>
      <c r="BD19" s="42"/>
      <c r="BE19" s="42"/>
      <c r="BF19" s="42"/>
      <c r="BG19" s="42"/>
      <c r="BH19" s="42"/>
      <c r="BI19" s="81" t="s">
        <v>137</v>
      </c>
      <c r="BJ19" s="85" t="str">
        <f>IF(H19="---","",VLOOKUP(H19,List1678101112[],2,FALSE))</f>
        <v/>
      </c>
      <c r="BK19" s="85" t="str">
        <f>IF(I19="---","",VLOOKUP(I19,List1678101112[],2,FALSE))</f>
        <v/>
      </c>
      <c r="BL19" s="85" t="str">
        <f>IF(J19="---","",VLOOKUP(J19,List1678101112[],2,FALSE))</f>
        <v/>
      </c>
      <c r="BM19" s="85" t="str">
        <f>IF(K19="---","",VLOOKUP(K19,List1678101112[],2,FALSE))</f>
        <v/>
      </c>
      <c r="BN19" s="85" t="str">
        <f>IF(L19="---","",VLOOKUP(L19,List1678101112[],2,FALSE))</f>
        <v/>
      </c>
      <c r="BO19" s="85" t="str">
        <f>IF(M19="---","",VLOOKUP(M19,List1678101112[],2,FALSE))</f>
        <v/>
      </c>
      <c r="BP19" s="85" t="str">
        <f>IF(N19="---","",VLOOKUP(N19,List1678101112[],2,FALSE))</f>
        <v/>
      </c>
      <c r="BQ19" s="85" t="str">
        <f>IF(O19="---","",VLOOKUP(O19,List1678101112[],2,FALSE))</f>
        <v/>
      </c>
      <c r="BR19" s="85" t="str">
        <f>IF(P19="---","",VLOOKUP(P19,List1678101112[],2,FALSE))</f>
        <v/>
      </c>
      <c r="BS19" s="85" t="str">
        <f>IF(Q19="---","",VLOOKUP(Q19,List1678101112[],2,FALSE))</f>
        <v/>
      </c>
      <c r="BT19" s="85" t="str">
        <f>IF(R19="---","",VLOOKUP(R19,List1678101112[],2,FALSE))</f>
        <v/>
      </c>
      <c r="BU19" s="81" t="s">
        <v>137</v>
      </c>
      <c r="BV19" s="85" t="str">
        <f>IF(Y19="---","",VLOOKUP(Y19,List1678101112[],2,FALSE))</f>
        <v/>
      </c>
      <c r="BW19" s="85" t="str">
        <f>IF(Z19="---","",VLOOKUP(Z19,List1678101112[],2,FALSE))</f>
        <v/>
      </c>
      <c r="BX19" s="85" t="str">
        <f>IF(AA19="---","",VLOOKUP(AA19,List1678101112[],2,FALSE))</f>
        <v/>
      </c>
      <c r="BY19" s="85" t="str">
        <f>IF(AB19="---","",VLOOKUP(AB19,List1678101112[],2,FALSE))</f>
        <v/>
      </c>
      <c r="BZ19" s="85" t="str">
        <f>IF(AC19="---","",VLOOKUP(AC19,List1678101112[],2,FALSE))</f>
        <v/>
      </c>
      <c r="CA19" s="85" t="str">
        <f>IF(AD19="---","",VLOOKUP(AD19,List1678101112[],2,FALSE))</f>
        <v/>
      </c>
      <c r="CB19" s="85" t="str">
        <f>IF(AE19="---","",VLOOKUP(AE19,List1678101112[],2,FALSE))</f>
        <v/>
      </c>
      <c r="CC19" s="85" t="str">
        <f>IF(AF19="---","",VLOOKUP(AF19,List1678101112[],2,FALSE))</f>
        <v/>
      </c>
      <c r="CD19" s="85" t="str">
        <f>IF(AG19="---","",VLOOKUP(AG19,List1678101112[],2,FALSE))</f>
        <v/>
      </c>
      <c r="CE19" s="85" t="str">
        <f>IF(AH19="---","",VLOOKUP(AH19,List1678101112[],2,FALSE))</f>
        <v/>
      </c>
      <c r="CG19" s="42"/>
      <c r="CI19" s="42"/>
      <c r="CK19" s="42"/>
      <c r="CM19" s="42"/>
    </row>
    <row r="20" spans="2:91" s="49" customFormat="1" ht="13.5" customHeight="1" thickBot="1" x14ac:dyDescent="0.2">
      <c r="B20" s="276"/>
      <c r="C20" s="280"/>
      <c r="D20" s="281"/>
      <c r="E20" s="71" t="s">
        <v>138</v>
      </c>
      <c r="F20" s="72"/>
      <c r="G20" s="73"/>
      <c r="H20" s="75" t="s">
        <v>97</v>
      </c>
      <c r="I20" s="75" t="s">
        <v>97</v>
      </c>
      <c r="J20" s="75" t="s">
        <v>97</v>
      </c>
      <c r="K20" s="75" t="s">
        <v>97</v>
      </c>
      <c r="L20" s="75" t="s">
        <v>97</v>
      </c>
      <c r="M20" s="75" t="s">
        <v>97</v>
      </c>
      <c r="N20" s="75" t="s">
        <v>97</v>
      </c>
      <c r="O20" s="75" t="s">
        <v>97</v>
      </c>
      <c r="P20" s="75" t="s">
        <v>97</v>
      </c>
      <c r="Q20" s="75" t="s">
        <v>97</v>
      </c>
      <c r="R20" s="86" t="s">
        <v>97</v>
      </c>
      <c r="S20" s="42"/>
      <c r="T20" s="42"/>
      <c r="U20" s="42"/>
      <c r="V20" s="42"/>
      <c r="W20" s="42"/>
      <c r="X20" s="42"/>
      <c r="Y20" s="75" t="s">
        <v>97</v>
      </c>
      <c r="Z20" s="75" t="s">
        <v>97</v>
      </c>
      <c r="AA20" s="75" t="s">
        <v>97</v>
      </c>
      <c r="AB20" s="75" t="s">
        <v>97</v>
      </c>
      <c r="AC20" s="86" t="s">
        <v>97</v>
      </c>
      <c r="AD20" s="78" t="s">
        <v>97</v>
      </c>
      <c r="AE20" s="78" t="s">
        <v>97</v>
      </c>
      <c r="AF20" s="78" t="s">
        <v>97</v>
      </c>
      <c r="AG20" s="78" t="s">
        <v>97</v>
      </c>
      <c r="AH20" s="78" t="s">
        <v>97</v>
      </c>
      <c r="AK20" s="79" t="str">
        <f t="shared" si="0"/>
        <v/>
      </c>
      <c r="AL20" s="79" t="str">
        <f t="shared" si="0"/>
        <v/>
      </c>
      <c r="AM20" s="79" t="str">
        <f t="shared" si="0"/>
        <v/>
      </c>
      <c r="AN20" s="79" t="str">
        <f t="shared" si="0"/>
        <v/>
      </c>
      <c r="AO20" s="79" t="str">
        <f t="shared" si="0"/>
        <v/>
      </c>
      <c r="AP20" s="79" t="str">
        <f t="shared" si="0"/>
        <v/>
      </c>
      <c r="AQ20" s="79" t="str">
        <f t="shared" si="0"/>
        <v/>
      </c>
      <c r="AR20" s="79" t="str">
        <f t="shared" si="0"/>
        <v/>
      </c>
      <c r="AS20" s="79" t="str">
        <f t="shared" si="0"/>
        <v/>
      </c>
      <c r="AT20" s="79" t="str">
        <f t="shared" si="0"/>
        <v/>
      </c>
      <c r="AU20" s="42"/>
      <c r="AV20" s="80"/>
      <c r="AW20" s="81" t="s">
        <v>139</v>
      </c>
      <c r="AX20" s="82" t="str">
        <f t="shared" si="1"/>
        <v>---</v>
      </c>
      <c r="AY20" s="83" t="e">
        <f>VALUE(IF(AX20="---","",VLOOKUP(AX20,List1678101112[],2,FALSE)))</f>
        <v>#VALUE!</v>
      </c>
      <c r="AZ20" s="42" t="str">
        <f t="shared" si="2"/>
        <v>---</v>
      </c>
      <c r="BA20" s="42" t="e">
        <f>VALUE(IF(AZ20="---","",VLOOKUP(AZ20,List1678101112[],2,FALSE)))</f>
        <v>#VALUE!</v>
      </c>
      <c r="BB20" s="42" t="str">
        <f t="shared" si="3"/>
        <v>---</v>
      </c>
      <c r="BC20" s="42" t="str">
        <f t="shared" si="4"/>
        <v>---</v>
      </c>
      <c r="BD20" s="42"/>
      <c r="BE20" s="42"/>
      <c r="BF20" s="42"/>
      <c r="BG20" s="42"/>
      <c r="BH20" s="42"/>
      <c r="BI20" s="81" t="s">
        <v>139</v>
      </c>
      <c r="BJ20" s="85" t="str">
        <f>IF(H20="---","",VLOOKUP(H20,List1678101112[],2,FALSE))</f>
        <v/>
      </c>
      <c r="BK20" s="85" t="str">
        <f>IF(I20="---","",VLOOKUP(I20,List1678101112[],2,FALSE))</f>
        <v/>
      </c>
      <c r="BL20" s="85" t="str">
        <f>IF(J20="---","",VLOOKUP(J20,List1678101112[],2,FALSE))</f>
        <v/>
      </c>
      <c r="BM20" s="85" t="str">
        <f>IF(K20="---","",VLOOKUP(K20,List1678101112[],2,FALSE))</f>
        <v/>
      </c>
      <c r="BN20" s="85" t="str">
        <f>IF(L20="---","",VLOOKUP(L20,List1678101112[],2,FALSE))</f>
        <v/>
      </c>
      <c r="BO20" s="85" t="str">
        <f>IF(M20="---","",VLOOKUP(M20,List1678101112[],2,FALSE))</f>
        <v/>
      </c>
      <c r="BP20" s="85" t="str">
        <f>IF(N20="---","",VLOOKUP(N20,List1678101112[],2,FALSE))</f>
        <v/>
      </c>
      <c r="BQ20" s="85" t="str">
        <f>IF(O20="---","",VLOOKUP(O20,List1678101112[],2,FALSE))</f>
        <v/>
      </c>
      <c r="BR20" s="85" t="str">
        <f>IF(P20="---","",VLOOKUP(P20,List1678101112[],2,FALSE))</f>
        <v/>
      </c>
      <c r="BS20" s="85" t="str">
        <f>IF(Q20="---","",VLOOKUP(Q20,List1678101112[],2,FALSE))</f>
        <v/>
      </c>
      <c r="BT20" s="85" t="str">
        <f>IF(R20="---","",VLOOKUP(R20,List1678101112[],2,FALSE))</f>
        <v/>
      </c>
      <c r="BU20" s="81" t="s">
        <v>139</v>
      </c>
      <c r="BV20" s="85" t="str">
        <f>IF(Y20="---","",VLOOKUP(Y20,List1678101112[],2,FALSE))</f>
        <v/>
      </c>
      <c r="BW20" s="85" t="str">
        <f>IF(Z20="---","",VLOOKUP(Z20,List1678101112[],2,FALSE))</f>
        <v/>
      </c>
      <c r="BX20" s="85" t="str">
        <f>IF(AA20="---","",VLOOKUP(AA20,List1678101112[],2,FALSE))</f>
        <v/>
      </c>
      <c r="BY20" s="85" t="str">
        <f>IF(AB20="---","",VLOOKUP(AB20,List1678101112[],2,FALSE))</f>
        <v/>
      </c>
      <c r="BZ20" s="85" t="str">
        <f>IF(AC20="---","",VLOOKUP(AC20,List1678101112[],2,FALSE))</f>
        <v/>
      </c>
      <c r="CA20" s="85" t="str">
        <f>IF(AD20="---","",VLOOKUP(AD20,List1678101112[],2,FALSE))</f>
        <v/>
      </c>
      <c r="CB20" s="85" t="str">
        <f>IF(AE20="---","",VLOOKUP(AE20,List1678101112[],2,FALSE))</f>
        <v/>
      </c>
      <c r="CC20" s="85" t="str">
        <f>IF(AF20="---","",VLOOKUP(AF20,List1678101112[],2,FALSE))</f>
        <v/>
      </c>
      <c r="CD20" s="85" t="str">
        <f>IF(AG20="---","",VLOOKUP(AG20,List1678101112[],2,FALSE))</f>
        <v/>
      </c>
      <c r="CE20" s="85" t="str">
        <f>IF(AH20="---","",VLOOKUP(AH20,List1678101112[],2,FALSE))</f>
        <v/>
      </c>
      <c r="CG20" s="42"/>
      <c r="CI20" s="42"/>
      <c r="CK20" s="42"/>
      <c r="CM20" s="42"/>
    </row>
    <row r="21" spans="2:91" s="49" customFormat="1" ht="13.5" customHeight="1" thickBot="1" x14ac:dyDescent="0.2">
      <c r="B21" s="276"/>
      <c r="C21" s="280" t="s">
        <v>140</v>
      </c>
      <c r="D21" s="281"/>
      <c r="E21" s="71" t="s">
        <v>141</v>
      </c>
      <c r="F21" s="72"/>
      <c r="G21" s="73"/>
      <c r="H21" s="75" t="s">
        <v>97</v>
      </c>
      <c r="I21" s="75" t="s">
        <v>97</v>
      </c>
      <c r="J21" s="75" t="s">
        <v>97</v>
      </c>
      <c r="K21" s="75" t="s">
        <v>97</v>
      </c>
      <c r="L21" s="75" t="s">
        <v>97</v>
      </c>
      <c r="M21" s="75" t="s">
        <v>97</v>
      </c>
      <c r="N21" s="75" t="s">
        <v>97</v>
      </c>
      <c r="O21" s="75" t="s">
        <v>97</v>
      </c>
      <c r="P21" s="75" t="s">
        <v>97</v>
      </c>
      <c r="Q21" s="75" t="s">
        <v>97</v>
      </c>
      <c r="R21" s="86" t="s">
        <v>97</v>
      </c>
      <c r="S21" s="42"/>
      <c r="T21" s="42"/>
      <c r="U21" s="42"/>
      <c r="V21" s="42"/>
      <c r="W21" s="42"/>
      <c r="X21" s="42"/>
      <c r="Y21" s="75" t="s">
        <v>97</v>
      </c>
      <c r="Z21" s="75" t="s">
        <v>97</v>
      </c>
      <c r="AA21" s="75" t="s">
        <v>97</v>
      </c>
      <c r="AB21" s="75" t="s">
        <v>97</v>
      </c>
      <c r="AC21" s="86" t="s">
        <v>97</v>
      </c>
      <c r="AD21" s="78" t="s">
        <v>97</v>
      </c>
      <c r="AE21" s="78" t="s">
        <v>97</v>
      </c>
      <c r="AF21" s="78" t="s">
        <v>97</v>
      </c>
      <c r="AG21" s="78" t="s">
        <v>97</v>
      </c>
      <c r="AH21" s="78" t="s">
        <v>97</v>
      </c>
      <c r="AK21" s="79" t="str">
        <f t="shared" si="0"/>
        <v/>
      </c>
      <c r="AL21" s="79" t="str">
        <f t="shared" si="0"/>
        <v/>
      </c>
      <c r="AM21" s="79" t="str">
        <f t="shared" si="0"/>
        <v/>
      </c>
      <c r="AN21" s="79" t="str">
        <f t="shared" si="0"/>
        <v/>
      </c>
      <c r="AO21" s="79" t="str">
        <f t="shared" si="0"/>
        <v/>
      </c>
      <c r="AP21" s="79" t="str">
        <f t="shared" si="0"/>
        <v/>
      </c>
      <c r="AQ21" s="79" t="str">
        <f t="shared" si="0"/>
        <v/>
      </c>
      <c r="AR21" s="79" t="str">
        <f t="shared" si="0"/>
        <v/>
      </c>
      <c r="AS21" s="79" t="str">
        <f t="shared" si="0"/>
        <v/>
      </c>
      <c r="AT21" s="79" t="str">
        <f t="shared" si="0"/>
        <v/>
      </c>
      <c r="AU21" s="42"/>
      <c r="AV21" s="80"/>
      <c r="AW21" s="81" t="s">
        <v>142</v>
      </c>
      <c r="AX21" s="82" t="str">
        <f t="shared" si="1"/>
        <v>---</v>
      </c>
      <c r="AY21" s="83" t="e">
        <f>VALUE(IF(AX21="---","",VLOOKUP(AX21,List1678101112[],2,FALSE)))</f>
        <v>#VALUE!</v>
      </c>
      <c r="AZ21" s="42" t="str">
        <f t="shared" si="2"/>
        <v>---</v>
      </c>
      <c r="BA21" s="42" t="e">
        <f>VALUE(IF(AZ21="---","",VLOOKUP(AZ21,List1678101112[],2,FALSE)))</f>
        <v>#VALUE!</v>
      </c>
      <c r="BB21" s="42" t="str">
        <f t="shared" si="3"/>
        <v>---</v>
      </c>
      <c r="BC21" s="42" t="str">
        <f t="shared" si="4"/>
        <v>---</v>
      </c>
      <c r="BD21" s="42"/>
      <c r="BE21" s="42"/>
      <c r="BF21" s="42"/>
      <c r="BG21" s="42"/>
      <c r="BH21" s="42"/>
      <c r="BI21" s="81" t="s">
        <v>142</v>
      </c>
      <c r="BJ21" s="85" t="str">
        <f>IF(H21="---","",VLOOKUP(H21,List1678101112[],2,FALSE))</f>
        <v/>
      </c>
      <c r="BK21" s="85" t="str">
        <f>IF(I21="---","",VLOOKUP(I21,List1678101112[],2,FALSE))</f>
        <v/>
      </c>
      <c r="BL21" s="85" t="str">
        <f>IF(J21="---","",VLOOKUP(J21,List1678101112[],2,FALSE))</f>
        <v/>
      </c>
      <c r="BM21" s="85" t="str">
        <f>IF(K21="---","",VLOOKUP(K21,List1678101112[],2,FALSE))</f>
        <v/>
      </c>
      <c r="BN21" s="85" t="str">
        <f>IF(L21="---","",VLOOKUP(L21,List1678101112[],2,FALSE))</f>
        <v/>
      </c>
      <c r="BO21" s="85" t="str">
        <f>IF(M21="---","",VLOOKUP(M21,List1678101112[],2,FALSE))</f>
        <v/>
      </c>
      <c r="BP21" s="85" t="str">
        <f>IF(N21="---","",VLOOKUP(N21,List1678101112[],2,FALSE))</f>
        <v/>
      </c>
      <c r="BQ21" s="85" t="str">
        <f>IF(O21="---","",VLOOKUP(O21,List1678101112[],2,FALSE))</f>
        <v/>
      </c>
      <c r="BR21" s="85" t="str">
        <f>IF(P21="---","",VLOOKUP(P21,List1678101112[],2,FALSE))</f>
        <v/>
      </c>
      <c r="BS21" s="85" t="str">
        <f>IF(Q21="---","",VLOOKUP(Q21,List1678101112[],2,FALSE))</f>
        <v/>
      </c>
      <c r="BT21" s="85" t="str">
        <f>IF(R21="---","",VLOOKUP(R21,List1678101112[],2,FALSE))</f>
        <v/>
      </c>
      <c r="BU21" s="81" t="s">
        <v>142</v>
      </c>
      <c r="BV21" s="85" t="str">
        <f>IF(Y21="---","",VLOOKUP(Y21,List1678101112[],2,FALSE))</f>
        <v/>
      </c>
      <c r="BW21" s="85" t="str">
        <f>IF(Z21="---","",VLOOKUP(Z21,List1678101112[],2,FALSE))</f>
        <v/>
      </c>
      <c r="BX21" s="85" t="str">
        <f>IF(AA21="---","",VLOOKUP(AA21,List1678101112[],2,FALSE))</f>
        <v/>
      </c>
      <c r="BY21" s="85" t="str">
        <f>IF(AB21="---","",VLOOKUP(AB21,List1678101112[],2,FALSE))</f>
        <v/>
      </c>
      <c r="BZ21" s="85" t="str">
        <f>IF(AC21="---","",VLOOKUP(AC21,List1678101112[],2,FALSE))</f>
        <v/>
      </c>
      <c r="CA21" s="85" t="str">
        <f>IF(AD21="---","",VLOOKUP(AD21,List1678101112[],2,FALSE))</f>
        <v/>
      </c>
      <c r="CB21" s="85" t="str">
        <f>IF(AE21="---","",VLOOKUP(AE21,List1678101112[],2,FALSE))</f>
        <v/>
      </c>
      <c r="CC21" s="85" t="str">
        <f>IF(AF21="---","",VLOOKUP(AF21,List1678101112[],2,FALSE))</f>
        <v/>
      </c>
      <c r="CD21" s="85" t="str">
        <f>IF(AG21="---","",VLOOKUP(AG21,List1678101112[],2,FALSE))</f>
        <v/>
      </c>
      <c r="CE21" s="85" t="str">
        <f>IF(AH21="---","",VLOOKUP(AH21,List1678101112[],2,FALSE))</f>
        <v/>
      </c>
      <c r="CG21" s="42"/>
      <c r="CI21" s="42"/>
      <c r="CK21" s="42"/>
      <c r="CM21" s="42"/>
    </row>
    <row r="22" spans="2:91" s="49" customFormat="1" ht="13.5" customHeight="1" thickBot="1" x14ac:dyDescent="0.2">
      <c r="B22" s="276"/>
      <c r="C22" s="280"/>
      <c r="D22" s="281"/>
      <c r="E22" s="71" t="s">
        <v>143</v>
      </c>
      <c r="F22" s="72"/>
      <c r="G22" s="73"/>
      <c r="H22" s="75" t="s">
        <v>97</v>
      </c>
      <c r="I22" s="75" t="s">
        <v>97</v>
      </c>
      <c r="J22" s="75" t="s">
        <v>97</v>
      </c>
      <c r="K22" s="75" t="s">
        <v>97</v>
      </c>
      <c r="L22" s="75" t="s">
        <v>97</v>
      </c>
      <c r="M22" s="75" t="s">
        <v>97</v>
      </c>
      <c r="N22" s="75" t="s">
        <v>97</v>
      </c>
      <c r="O22" s="75" t="s">
        <v>97</v>
      </c>
      <c r="P22" s="75" t="s">
        <v>97</v>
      </c>
      <c r="Q22" s="75" t="s">
        <v>97</v>
      </c>
      <c r="R22" s="86" t="s">
        <v>97</v>
      </c>
      <c r="S22" s="42"/>
      <c r="T22" s="42"/>
      <c r="U22" s="42"/>
      <c r="V22" s="42"/>
      <c r="W22" s="42"/>
      <c r="X22" s="42"/>
      <c r="Y22" s="75" t="s">
        <v>97</v>
      </c>
      <c r="Z22" s="75" t="s">
        <v>97</v>
      </c>
      <c r="AA22" s="75" t="s">
        <v>97</v>
      </c>
      <c r="AB22" s="75" t="s">
        <v>97</v>
      </c>
      <c r="AC22" s="86" t="s">
        <v>97</v>
      </c>
      <c r="AD22" s="78" t="s">
        <v>97</v>
      </c>
      <c r="AE22" s="78" t="s">
        <v>97</v>
      </c>
      <c r="AF22" s="78" t="s">
        <v>97</v>
      </c>
      <c r="AG22" s="78" t="s">
        <v>97</v>
      </c>
      <c r="AH22" s="78" t="s">
        <v>97</v>
      </c>
      <c r="AK22" s="79" t="str">
        <f t="shared" si="0"/>
        <v/>
      </c>
      <c r="AL22" s="79" t="str">
        <f t="shared" si="0"/>
        <v/>
      </c>
      <c r="AM22" s="79" t="str">
        <f t="shared" si="0"/>
        <v/>
      </c>
      <c r="AN22" s="79" t="str">
        <f t="shared" si="0"/>
        <v/>
      </c>
      <c r="AO22" s="79" t="str">
        <f t="shared" si="0"/>
        <v/>
      </c>
      <c r="AP22" s="79" t="str">
        <f t="shared" si="0"/>
        <v/>
      </c>
      <c r="AQ22" s="79" t="str">
        <f t="shared" si="0"/>
        <v/>
      </c>
      <c r="AR22" s="79" t="str">
        <f t="shared" si="0"/>
        <v/>
      </c>
      <c r="AS22" s="79" t="str">
        <f t="shared" si="0"/>
        <v/>
      </c>
      <c r="AT22" s="79" t="str">
        <f t="shared" si="0"/>
        <v/>
      </c>
      <c r="AU22" s="42"/>
      <c r="AV22" s="80"/>
      <c r="AW22" s="81" t="s">
        <v>144</v>
      </c>
      <c r="AX22" s="82" t="str">
        <f t="shared" si="1"/>
        <v>---</v>
      </c>
      <c r="AY22" s="83" t="e">
        <f>VALUE(IF(AX22="---","",VLOOKUP(AX22,List1678101112[],2,FALSE)))</f>
        <v>#VALUE!</v>
      </c>
      <c r="AZ22" s="42" t="str">
        <f t="shared" si="2"/>
        <v>---</v>
      </c>
      <c r="BA22" s="42" t="e">
        <f>VALUE(IF(AZ22="---","",VLOOKUP(AZ22,List1678101112[],2,FALSE)))</f>
        <v>#VALUE!</v>
      </c>
      <c r="BB22" s="42" t="str">
        <f t="shared" si="3"/>
        <v>---</v>
      </c>
      <c r="BC22" s="42" t="str">
        <f t="shared" si="4"/>
        <v>---</v>
      </c>
      <c r="BD22" s="42"/>
      <c r="BE22" s="42"/>
      <c r="BF22" s="42"/>
      <c r="BG22" s="42"/>
      <c r="BH22" s="42"/>
      <c r="BI22" s="81" t="s">
        <v>144</v>
      </c>
      <c r="BJ22" s="85" t="str">
        <f>IF(H22="---","",VLOOKUP(H22,List1678101112[],2,FALSE))</f>
        <v/>
      </c>
      <c r="BK22" s="85" t="str">
        <f>IF(I22="---","",VLOOKUP(I22,List1678101112[],2,FALSE))</f>
        <v/>
      </c>
      <c r="BL22" s="85" t="str">
        <f>IF(J22="---","",VLOOKUP(J22,List1678101112[],2,FALSE))</f>
        <v/>
      </c>
      <c r="BM22" s="85" t="str">
        <f>IF(K22="---","",VLOOKUP(K22,List1678101112[],2,FALSE))</f>
        <v/>
      </c>
      <c r="BN22" s="85" t="str">
        <f>IF(L22="---","",VLOOKUP(L22,List1678101112[],2,FALSE))</f>
        <v/>
      </c>
      <c r="BO22" s="85" t="str">
        <f>IF(M22="---","",VLOOKUP(M22,List1678101112[],2,FALSE))</f>
        <v/>
      </c>
      <c r="BP22" s="85" t="str">
        <f>IF(N22="---","",VLOOKUP(N22,List1678101112[],2,FALSE))</f>
        <v/>
      </c>
      <c r="BQ22" s="85" t="str">
        <f>IF(O22="---","",VLOOKUP(O22,List1678101112[],2,FALSE))</f>
        <v/>
      </c>
      <c r="BR22" s="85" t="str">
        <f>IF(P22="---","",VLOOKUP(P22,List1678101112[],2,FALSE))</f>
        <v/>
      </c>
      <c r="BS22" s="85" t="str">
        <f>IF(Q22="---","",VLOOKUP(Q22,List1678101112[],2,FALSE))</f>
        <v/>
      </c>
      <c r="BT22" s="85" t="str">
        <f>IF(R22="---","",VLOOKUP(R22,List1678101112[],2,FALSE))</f>
        <v/>
      </c>
      <c r="BU22" s="81" t="s">
        <v>144</v>
      </c>
      <c r="BV22" s="85" t="str">
        <f>IF(Y22="---","",VLOOKUP(Y22,List1678101112[],2,FALSE))</f>
        <v/>
      </c>
      <c r="BW22" s="85" t="str">
        <f>IF(Z22="---","",VLOOKUP(Z22,List1678101112[],2,FALSE))</f>
        <v/>
      </c>
      <c r="BX22" s="85" t="str">
        <f>IF(AA22="---","",VLOOKUP(AA22,List1678101112[],2,FALSE))</f>
        <v/>
      </c>
      <c r="BY22" s="85" t="str">
        <f>IF(AB22="---","",VLOOKUP(AB22,List1678101112[],2,FALSE))</f>
        <v/>
      </c>
      <c r="BZ22" s="85" t="str">
        <f>IF(AC22="---","",VLOOKUP(AC22,List1678101112[],2,FALSE))</f>
        <v/>
      </c>
      <c r="CA22" s="85" t="str">
        <f>IF(AD22="---","",VLOOKUP(AD22,List1678101112[],2,FALSE))</f>
        <v/>
      </c>
      <c r="CB22" s="85" t="str">
        <f>IF(AE22="---","",VLOOKUP(AE22,List1678101112[],2,FALSE))</f>
        <v/>
      </c>
      <c r="CC22" s="85" t="str">
        <f>IF(AF22="---","",VLOOKUP(AF22,List1678101112[],2,FALSE))</f>
        <v/>
      </c>
      <c r="CD22" s="85" t="str">
        <f>IF(AG22="---","",VLOOKUP(AG22,List1678101112[],2,FALSE))</f>
        <v/>
      </c>
      <c r="CE22" s="85" t="str">
        <f>IF(AH22="---","",VLOOKUP(AH22,List1678101112[],2,FALSE))</f>
        <v/>
      </c>
      <c r="CG22" s="42"/>
      <c r="CI22" s="42"/>
      <c r="CK22" s="42"/>
      <c r="CM22" s="42"/>
    </row>
    <row r="23" spans="2:91" s="49" customFormat="1" ht="13.5" customHeight="1" thickBot="1" x14ac:dyDescent="0.2">
      <c r="B23" s="277"/>
      <c r="C23" s="280"/>
      <c r="D23" s="281"/>
      <c r="E23" s="71" t="s">
        <v>145</v>
      </c>
      <c r="F23" s="72"/>
      <c r="G23" s="73"/>
      <c r="H23" s="75" t="s">
        <v>97</v>
      </c>
      <c r="I23" s="75" t="s">
        <v>97</v>
      </c>
      <c r="J23" s="75" t="s">
        <v>97</v>
      </c>
      <c r="K23" s="75" t="s">
        <v>97</v>
      </c>
      <c r="L23" s="75" t="s">
        <v>97</v>
      </c>
      <c r="M23" s="75" t="s">
        <v>97</v>
      </c>
      <c r="N23" s="75" t="s">
        <v>97</v>
      </c>
      <c r="O23" s="75" t="s">
        <v>97</v>
      </c>
      <c r="P23" s="75" t="s">
        <v>97</v>
      </c>
      <c r="Q23" s="75" t="s">
        <v>97</v>
      </c>
      <c r="R23" s="86" t="s">
        <v>97</v>
      </c>
      <c r="S23" s="42"/>
      <c r="T23" s="42"/>
      <c r="U23" s="42"/>
      <c r="V23" s="42"/>
      <c r="W23" s="42"/>
      <c r="X23" s="42"/>
      <c r="Y23" s="75" t="s">
        <v>97</v>
      </c>
      <c r="Z23" s="75" t="s">
        <v>97</v>
      </c>
      <c r="AA23" s="75" t="s">
        <v>97</v>
      </c>
      <c r="AB23" s="75" t="s">
        <v>97</v>
      </c>
      <c r="AC23" s="86" t="s">
        <v>97</v>
      </c>
      <c r="AD23" s="78" t="s">
        <v>97</v>
      </c>
      <c r="AE23" s="78" t="s">
        <v>97</v>
      </c>
      <c r="AF23" s="78" t="s">
        <v>97</v>
      </c>
      <c r="AG23" s="78" t="s">
        <v>97</v>
      </c>
      <c r="AH23" s="78" t="s">
        <v>97</v>
      </c>
      <c r="AK23" s="79" t="str">
        <f t="shared" si="0"/>
        <v/>
      </c>
      <c r="AL23" s="79" t="str">
        <f t="shared" si="0"/>
        <v/>
      </c>
      <c r="AM23" s="79" t="str">
        <f t="shared" si="0"/>
        <v/>
      </c>
      <c r="AN23" s="79" t="str">
        <f t="shared" si="0"/>
        <v/>
      </c>
      <c r="AO23" s="79" t="str">
        <f t="shared" si="0"/>
        <v/>
      </c>
      <c r="AP23" s="79" t="str">
        <f t="shared" si="0"/>
        <v/>
      </c>
      <c r="AQ23" s="79" t="str">
        <f t="shared" si="0"/>
        <v/>
      </c>
      <c r="AR23" s="79" t="str">
        <f t="shared" si="0"/>
        <v/>
      </c>
      <c r="AS23" s="79" t="str">
        <f t="shared" si="0"/>
        <v/>
      </c>
      <c r="AT23" s="79" t="str">
        <f t="shared" si="0"/>
        <v/>
      </c>
      <c r="AU23" s="42"/>
      <c r="AV23" s="80"/>
      <c r="AW23" s="81" t="s">
        <v>146</v>
      </c>
      <c r="AX23" s="82" t="str">
        <f t="shared" si="1"/>
        <v>---</v>
      </c>
      <c r="AY23" s="83" t="e">
        <f>VALUE(IF(AX23="---","",VLOOKUP(AX23,List1678101112[],2,FALSE)))</f>
        <v>#VALUE!</v>
      </c>
      <c r="AZ23" s="42" t="str">
        <f t="shared" si="2"/>
        <v>---</v>
      </c>
      <c r="BA23" s="42" t="e">
        <f>VALUE(IF(AZ23="---","",VLOOKUP(AZ23,List1678101112[],2,FALSE)))</f>
        <v>#VALUE!</v>
      </c>
      <c r="BB23" s="42" t="str">
        <f t="shared" si="3"/>
        <v>---</v>
      </c>
      <c r="BC23" s="42" t="str">
        <f t="shared" si="4"/>
        <v>---</v>
      </c>
      <c r="BD23" s="42"/>
      <c r="BE23" s="42"/>
      <c r="BF23" s="42"/>
      <c r="BG23" s="42"/>
      <c r="BH23" s="42"/>
      <c r="BI23" s="81" t="s">
        <v>146</v>
      </c>
      <c r="BJ23" s="85" t="str">
        <f>IF(H23="---","",VLOOKUP(H23,List1678101112[],2,FALSE))</f>
        <v/>
      </c>
      <c r="BK23" s="85" t="str">
        <f>IF(I23="---","",VLOOKUP(I23,List1678101112[],2,FALSE))</f>
        <v/>
      </c>
      <c r="BL23" s="85" t="str">
        <f>IF(J23="---","",VLOOKUP(J23,List1678101112[],2,FALSE))</f>
        <v/>
      </c>
      <c r="BM23" s="85" t="str">
        <f>IF(K23="---","",VLOOKUP(K23,List1678101112[],2,FALSE))</f>
        <v/>
      </c>
      <c r="BN23" s="85" t="str">
        <f>IF(L23="---","",VLOOKUP(L23,List1678101112[],2,FALSE))</f>
        <v/>
      </c>
      <c r="BO23" s="85" t="str">
        <f>IF(M23="---","",VLOOKUP(M23,List1678101112[],2,FALSE))</f>
        <v/>
      </c>
      <c r="BP23" s="85" t="str">
        <f>IF(N23="---","",VLOOKUP(N23,List1678101112[],2,FALSE))</f>
        <v/>
      </c>
      <c r="BQ23" s="85" t="str">
        <f>IF(O23="---","",VLOOKUP(O23,List1678101112[],2,FALSE))</f>
        <v/>
      </c>
      <c r="BR23" s="85" t="str">
        <f>IF(P23="---","",VLOOKUP(P23,List1678101112[],2,FALSE))</f>
        <v/>
      </c>
      <c r="BS23" s="85" t="str">
        <f>IF(Q23="---","",VLOOKUP(Q23,List1678101112[],2,FALSE))</f>
        <v/>
      </c>
      <c r="BT23" s="85" t="str">
        <f>IF(R23="---","",VLOOKUP(R23,List1678101112[],2,FALSE))</f>
        <v/>
      </c>
      <c r="BU23" s="81" t="s">
        <v>146</v>
      </c>
      <c r="BV23" s="85" t="str">
        <f>IF(Y23="---","",VLOOKUP(Y23,List1678101112[],2,FALSE))</f>
        <v/>
      </c>
      <c r="BW23" s="85" t="str">
        <f>IF(Z23="---","",VLOOKUP(Z23,List1678101112[],2,FALSE))</f>
        <v/>
      </c>
      <c r="BX23" s="85" t="str">
        <f>IF(AA23="---","",VLOOKUP(AA23,List1678101112[],2,FALSE))</f>
        <v/>
      </c>
      <c r="BY23" s="85" t="str">
        <f>IF(AB23="---","",VLOOKUP(AB23,List1678101112[],2,FALSE))</f>
        <v/>
      </c>
      <c r="BZ23" s="85" t="str">
        <f>IF(AC23="---","",VLOOKUP(AC23,List1678101112[],2,FALSE))</f>
        <v/>
      </c>
      <c r="CA23" s="85" t="str">
        <f>IF(AD23="---","",VLOOKUP(AD23,List1678101112[],2,FALSE))</f>
        <v/>
      </c>
      <c r="CB23" s="85" t="str">
        <f>IF(AE23="---","",VLOOKUP(AE23,List1678101112[],2,FALSE))</f>
        <v/>
      </c>
      <c r="CC23" s="85" t="str">
        <f>IF(AF23="---","",VLOOKUP(AF23,List1678101112[],2,FALSE))</f>
        <v/>
      </c>
      <c r="CD23" s="85" t="str">
        <f>IF(AG23="---","",VLOOKUP(AG23,List1678101112[],2,FALSE))</f>
        <v/>
      </c>
      <c r="CE23" s="85" t="str">
        <f>IF(AH23="---","",VLOOKUP(AH23,List1678101112[],2,FALSE))</f>
        <v/>
      </c>
      <c r="CG23" s="42"/>
      <c r="CI23" s="42"/>
      <c r="CK23" s="42"/>
      <c r="CM23" s="42"/>
    </row>
    <row r="24" spans="2:91" s="49" customFormat="1" ht="13.5" customHeight="1" thickBot="1" x14ac:dyDescent="0.2">
      <c r="B24" s="275">
        <v>3</v>
      </c>
      <c r="C24" s="278" t="s">
        <v>147</v>
      </c>
      <c r="D24" s="279"/>
      <c r="E24" s="71" t="s">
        <v>148</v>
      </c>
      <c r="F24" s="72"/>
      <c r="G24" s="73"/>
      <c r="H24" s="75" t="s">
        <v>97</v>
      </c>
      <c r="I24" s="75" t="s">
        <v>97</v>
      </c>
      <c r="J24" s="75" t="s">
        <v>97</v>
      </c>
      <c r="K24" s="75" t="s">
        <v>97</v>
      </c>
      <c r="L24" s="75" t="s">
        <v>97</v>
      </c>
      <c r="M24" s="75" t="s">
        <v>97</v>
      </c>
      <c r="N24" s="75" t="s">
        <v>97</v>
      </c>
      <c r="O24" s="75" t="s">
        <v>97</v>
      </c>
      <c r="P24" s="75" t="s">
        <v>97</v>
      </c>
      <c r="Q24" s="75" t="s">
        <v>97</v>
      </c>
      <c r="R24" s="86" t="s">
        <v>97</v>
      </c>
      <c r="S24" s="42"/>
      <c r="T24" s="42"/>
      <c r="U24" s="42"/>
      <c r="V24" s="42"/>
      <c r="W24" s="42"/>
      <c r="X24" s="42"/>
      <c r="Y24" s="75" t="s">
        <v>97</v>
      </c>
      <c r="Z24" s="75" t="s">
        <v>97</v>
      </c>
      <c r="AA24" s="75" t="s">
        <v>97</v>
      </c>
      <c r="AB24" s="75" t="s">
        <v>97</v>
      </c>
      <c r="AC24" s="86" t="s">
        <v>97</v>
      </c>
      <c r="AD24" s="78" t="s">
        <v>97</v>
      </c>
      <c r="AE24" s="78" t="s">
        <v>97</v>
      </c>
      <c r="AF24" s="78" t="s">
        <v>97</v>
      </c>
      <c r="AG24" s="78" t="s">
        <v>97</v>
      </c>
      <c r="AH24" s="78" t="s">
        <v>97</v>
      </c>
      <c r="AK24" s="79" t="str">
        <f t="shared" si="0"/>
        <v/>
      </c>
      <c r="AL24" s="79" t="str">
        <f t="shared" si="0"/>
        <v/>
      </c>
      <c r="AM24" s="79" t="str">
        <f t="shared" si="0"/>
        <v/>
      </c>
      <c r="AN24" s="79" t="str">
        <f t="shared" si="0"/>
        <v/>
      </c>
      <c r="AO24" s="79" t="str">
        <f t="shared" si="0"/>
        <v/>
      </c>
      <c r="AP24" s="79" t="str">
        <f t="shared" si="0"/>
        <v/>
      </c>
      <c r="AQ24" s="79" t="str">
        <f t="shared" si="0"/>
        <v/>
      </c>
      <c r="AR24" s="79" t="str">
        <f t="shared" si="0"/>
        <v/>
      </c>
      <c r="AS24" s="79" t="str">
        <f t="shared" si="0"/>
        <v/>
      </c>
      <c r="AT24" s="79" t="str">
        <f t="shared" si="0"/>
        <v/>
      </c>
      <c r="AU24" s="42"/>
      <c r="AV24" s="80"/>
      <c r="AW24" s="81" t="s">
        <v>149</v>
      </c>
      <c r="AX24" s="82" t="str">
        <f t="shared" si="1"/>
        <v>---</v>
      </c>
      <c r="AY24" s="83" t="e">
        <f>VALUE(IF(AX24="---","",VLOOKUP(AX24,List1678101112[],2,FALSE)))</f>
        <v>#VALUE!</v>
      </c>
      <c r="AZ24" s="42" t="str">
        <f t="shared" si="2"/>
        <v>---</v>
      </c>
      <c r="BA24" s="42" t="e">
        <f>VALUE(IF(AZ24="---","",VLOOKUP(AZ24,List1678101112[],2,FALSE)))</f>
        <v>#VALUE!</v>
      </c>
      <c r="BB24" s="42" t="str">
        <f t="shared" si="3"/>
        <v>---</v>
      </c>
      <c r="BC24" s="42" t="str">
        <f t="shared" si="4"/>
        <v>---</v>
      </c>
      <c r="BD24" s="42"/>
      <c r="BE24" s="42"/>
      <c r="BF24" s="42"/>
      <c r="BG24" s="42"/>
      <c r="BH24" s="42"/>
      <c r="BI24" s="81" t="s">
        <v>149</v>
      </c>
      <c r="BJ24" s="85" t="str">
        <f>IF(H24="---","",VLOOKUP(H24,List1678101112[],2,FALSE))</f>
        <v/>
      </c>
      <c r="BK24" s="85" t="str">
        <f>IF(I24="---","",VLOOKUP(I24,List1678101112[],2,FALSE))</f>
        <v/>
      </c>
      <c r="BL24" s="85" t="str">
        <f>IF(J24="---","",VLOOKUP(J24,List1678101112[],2,FALSE))</f>
        <v/>
      </c>
      <c r="BM24" s="85" t="str">
        <f>IF(K24="---","",VLOOKUP(K24,List1678101112[],2,FALSE))</f>
        <v/>
      </c>
      <c r="BN24" s="85" t="str">
        <f>IF(L24="---","",VLOOKUP(L24,List1678101112[],2,FALSE))</f>
        <v/>
      </c>
      <c r="BO24" s="85" t="str">
        <f>IF(M24="---","",VLOOKUP(M24,List1678101112[],2,FALSE))</f>
        <v/>
      </c>
      <c r="BP24" s="85" t="str">
        <f>IF(N24="---","",VLOOKUP(N24,List1678101112[],2,FALSE))</f>
        <v/>
      </c>
      <c r="BQ24" s="85" t="str">
        <f>IF(O24="---","",VLOOKUP(O24,List1678101112[],2,FALSE))</f>
        <v/>
      </c>
      <c r="BR24" s="85" t="str">
        <f>IF(P24="---","",VLOOKUP(P24,List1678101112[],2,FALSE))</f>
        <v/>
      </c>
      <c r="BS24" s="85" t="str">
        <f>IF(Q24="---","",VLOOKUP(Q24,List1678101112[],2,FALSE))</f>
        <v/>
      </c>
      <c r="BT24" s="85" t="str">
        <f>IF(R24="---","",VLOOKUP(R24,List1678101112[],2,FALSE))</f>
        <v/>
      </c>
      <c r="BU24" s="81" t="s">
        <v>149</v>
      </c>
      <c r="BV24" s="85" t="str">
        <f>IF(Y24="---","",VLOOKUP(Y24,List1678101112[],2,FALSE))</f>
        <v/>
      </c>
      <c r="BW24" s="85" t="str">
        <f>IF(Z24="---","",VLOOKUP(Z24,List1678101112[],2,FALSE))</f>
        <v/>
      </c>
      <c r="BX24" s="85" t="str">
        <f>IF(AA24="---","",VLOOKUP(AA24,List1678101112[],2,FALSE))</f>
        <v/>
      </c>
      <c r="BY24" s="85" t="str">
        <f>IF(AB24="---","",VLOOKUP(AB24,List1678101112[],2,FALSE))</f>
        <v/>
      </c>
      <c r="BZ24" s="85" t="str">
        <f>IF(AC24="---","",VLOOKUP(AC24,List1678101112[],2,FALSE))</f>
        <v/>
      </c>
      <c r="CA24" s="85" t="str">
        <f>IF(AD24="---","",VLOOKUP(AD24,List1678101112[],2,FALSE))</f>
        <v/>
      </c>
      <c r="CB24" s="85" t="str">
        <f>IF(AE24="---","",VLOOKUP(AE24,List1678101112[],2,FALSE))</f>
        <v/>
      </c>
      <c r="CC24" s="85" t="str">
        <f>IF(AF24="---","",VLOOKUP(AF24,List1678101112[],2,FALSE))</f>
        <v/>
      </c>
      <c r="CD24" s="85" t="str">
        <f>IF(AG24="---","",VLOOKUP(AG24,List1678101112[],2,FALSE))</f>
        <v/>
      </c>
      <c r="CE24" s="85" t="str">
        <f>IF(AH24="---","",VLOOKUP(AH24,List1678101112[],2,FALSE))</f>
        <v/>
      </c>
      <c r="CG24" s="42"/>
      <c r="CI24" s="42"/>
      <c r="CK24" s="42"/>
      <c r="CM24" s="42"/>
    </row>
    <row r="25" spans="2:91" s="49" customFormat="1" ht="12.6" thickBot="1" x14ac:dyDescent="0.2">
      <c r="B25" s="276"/>
      <c r="C25" s="278"/>
      <c r="D25" s="279"/>
      <c r="E25" s="71" t="s">
        <v>150</v>
      </c>
      <c r="F25" s="72"/>
      <c r="G25" s="73"/>
      <c r="H25" s="75" t="s">
        <v>97</v>
      </c>
      <c r="I25" s="75" t="s">
        <v>97</v>
      </c>
      <c r="J25" s="75" t="s">
        <v>97</v>
      </c>
      <c r="K25" s="75" t="s">
        <v>97</v>
      </c>
      <c r="L25" s="75" t="s">
        <v>97</v>
      </c>
      <c r="M25" s="75" t="s">
        <v>97</v>
      </c>
      <c r="N25" s="75" t="s">
        <v>97</v>
      </c>
      <c r="O25" s="75" t="s">
        <v>97</v>
      </c>
      <c r="P25" s="75" t="s">
        <v>97</v>
      </c>
      <c r="Q25" s="75" t="s">
        <v>97</v>
      </c>
      <c r="R25" s="86" t="s">
        <v>97</v>
      </c>
      <c r="S25" s="42"/>
      <c r="T25" s="42"/>
      <c r="U25" s="42"/>
      <c r="V25" s="42"/>
      <c r="W25" s="42"/>
      <c r="X25" s="42"/>
      <c r="Y25" s="75" t="s">
        <v>97</v>
      </c>
      <c r="Z25" s="75" t="s">
        <v>97</v>
      </c>
      <c r="AA25" s="75" t="s">
        <v>97</v>
      </c>
      <c r="AB25" s="75" t="s">
        <v>97</v>
      </c>
      <c r="AC25" s="86" t="s">
        <v>97</v>
      </c>
      <c r="AD25" s="78" t="s">
        <v>97</v>
      </c>
      <c r="AE25" s="78" t="s">
        <v>97</v>
      </c>
      <c r="AF25" s="78" t="s">
        <v>97</v>
      </c>
      <c r="AG25" s="78" t="s">
        <v>97</v>
      </c>
      <c r="AH25" s="78" t="s">
        <v>97</v>
      </c>
      <c r="AK25" s="79" t="str">
        <f t="shared" si="0"/>
        <v/>
      </c>
      <c r="AL25" s="79" t="str">
        <f t="shared" si="0"/>
        <v/>
      </c>
      <c r="AM25" s="79" t="str">
        <f t="shared" si="0"/>
        <v/>
      </c>
      <c r="AN25" s="79" t="str">
        <f t="shared" si="0"/>
        <v/>
      </c>
      <c r="AO25" s="79" t="str">
        <f t="shared" si="0"/>
        <v/>
      </c>
      <c r="AP25" s="79" t="str">
        <f t="shared" si="0"/>
        <v/>
      </c>
      <c r="AQ25" s="79" t="str">
        <f t="shared" si="0"/>
        <v/>
      </c>
      <c r="AR25" s="79" t="str">
        <f t="shared" si="0"/>
        <v/>
      </c>
      <c r="AS25" s="79" t="str">
        <f t="shared" si="0"/>
        <v/>
      </c>
      <c r="AT25" s="79" t="str">
        <f t="shared" si="0"/>
        <v/>
      </c>
      <c r="AU25" s="42"/>
      <c r="AV25" s="80"/>
      <c r="AW25" s="81" t="s">
        <v>151</v>
      </c>
      <c r="AX25" s="82" t="str">
        <f t="shared" si="1"/>
        <v>---</v>
      </c>
      <c r="AY25" s="83" t="e">
        <f>VALUE(IF(AX25="---","",VLOOKUP(AX25,List1678101112[],2,FALSE)))</f>
        <v>#VALUE!</v>
      </c>
      <c r="AZ25" s="42" t="str">
        <f t="shared" si="2"/>
        <v>---</v>
      </c>
      <c r="BA25" s="42" t="e">
        <f>VALUE(IF(AZ25="---","",VLOOKUP(AZ25,List1678101112[],2,FALSE)))</f>
        <v>#VALUE!</v>
      </c>
      <c r="BB25" s="42" t="str">
        <f t="shared" si="3"/>
        <v>---</v>
      </c>
      <c r="BC25" s="42" t="str">
        <f t="shared" si="4"/>
        <v>---</v>
      </c>
      <c r="BD25" s="42"/>
      <c r="BE25" s="42"/>
      <c r="BF25" s="42"/>
      <c r="BG25" s="42"/>
      <c r="BH25" s="42"/>
      <c r="BI25" s="81" t="s">
        <v>151</v>
      </c>
      <c r="BJ25" s="85" t="str">
        <f>IF(H25="---","",VLOOKUP(H25,List1678101112[],2,FALSE))</f>
        <v/>
      </c>
      <c r="BK25" s="85" t="str">
        <f>IF(I25="---","",VLOOKUP(I25,List1678101112[],2,FALSE))</f>
        <v/>
      </c>
      <c r="BL25" s="85" t="str">
        <f>IF(J25="---","",VLOOKUP(J25,List1678101112[],2,FALSE))</f>
        <v/>
      </c>
      <c r="BM25" s="85" t="str">
        <f>IF(K25="---","",VLOOKUP(K25,List1678101112[],2,FALSE))</f>
        <v/>
      </c>
      <c r="BN25" s="85" t="str">
        <f>IF(L25="---","",VLOOKUP(L25,List1678101112[],2,FALSE))</f>
        <v/>
      </c>
      <c r="BO25" s="85" t="str">
        <f>IF(M25="---","",VLOOKUP(M25,List1678101112[],2,FALSE))</f>
        <v/>
      </c>
      <c r="BP25" s="85" t="str">
        <f>IF(N25="---","",VLOOKUP(N25,List1678101112[],2,FALSE))</f>
        <v/>
      </c>
      <c r="BQ25" s="85" t="str">
        <f>IF(O25="---","",VLOOKUP(O25,List1678101112[],2,FALSE))</f>
        <v/>
      </c>
      <c r="BR25" s="85" t="str">
        <f>IF(P25="---","",VLOOKUP(P25,List1678101112[],2,FALSE))</f>
        <v/>
      </c>
      <c r="BS25" s="85" t="str">
        <f>IF(Q25="---","",VLOOKUP(Q25,List1678101112[],2,FALSE))</f>
        <v/>
      </c>
      <c r="BT25" s="85" t="str">
        <f>IF(R25="---","",VLOOKUP(R25,List1678101112[],2,FALSE))</f>
        <v/>
      </c>
      <c r="BU25" s="81" t="s">
        <v>151</v>
      </c>
      <c r="BV25" s="85" t="str">
        <f>IF(Y25="---","",VLOOKUP(Y25,List1678101112[],2,FALSE))</f>
        <v/>
      </c>
      <c r="BW25" s="85" t="str">
        <f>IF(Z25="---","",VLOOKUP(Z25,List1678101112[],2,FALSE))</f>
        <v/>
      </c>
      <c r="BX25" s="85" t="str">
        <f>IF(AA25="---","",VLOOKUP(AA25,List1678101112[],2,FALSE))</f>
        <v/>
      </c>
      <c r="BY25" s="85" t="str">
        <f>IF(AB25="---","",VLOOKUP(AB25,List1678101112[],2,FALSE))</f>
        <v/>
      </c>
      <c r="BZ25" s="85" t="str">
        <f>IF(AC25="---","",VLOOKUP(AC25,List1678101112[],2,FALSE))</f>
        <v/>
      </c>
      <c r="CA25" s="85" t="str">
        <f>IF(AD25="---","",VLOOKUP(AD25,List1678101112[],2,FALSE))</f>
        <v/>
      </c>
      <c r="CB25" s="85" t="str">
        <f>IF(AE25="---","",VLOOKUP(AE25,List1678101112[],2,FALSE))</f>
        <v/>
      </c>
      <c r="CC25" s="85" t="str">
        <f>IF(AF25="---","",VLOOKUP(AF25,List1678101112[],2,FALSE))</f>
        <v/>
      </c>
      <c r="CD25" s="85" t="str">
        <f>IF(AG25="---","",VLOOKUP(AG25,List1678101112[],2,FALSE))</f>
        <v/>
      </c>
      <c r="CE25" s="85" t="str">
        <f>IF(AH25="---","",VLOOKUP(AH25,List1678101112[],2,FALSE))</f>
        <v/>
      </c>
      <c r="CG25" s="42"/>
      <c r="CI25" s="42"/>
      <c r="CK25" s="42"/>
      <c r="CM25" s="42"/>
    </row>
    <row r="26" spans="2:91" s="49" customFormat="1" ht="13.5" customHeight="1" thickBot="1" x14ac:dyDescent="0.2">
      <c r="B26" s="276"/>
      <c r="C26" s="278"/>
      <c r="D26" s="279"/>
      <c r="E26" s="71" t="s">
        <v>152</v>
      </c>
      <c r="F26" s="72"/>
      <c r="G26" s="73"/>
      <c r="H26" s="75" t="s">
        <v>97</v>
      </c>
      <c r="I26" s="75" t="s">
        <v>97</v>
      </c>
      <c r="J26" s="75" t="s">
        <v>97</v>
      </c>
      <c r="K26" s="75" t="s">
        <v>97</v>
      </c>
      <c r="L26" s="75" t="s">
        <v>97</v>
      </c>
      <c r="M26" s="75" t="s">
        <v>97</v>
      </c>
      <c r="N26" s="75" t="s">
        <v>97</v>
      </c>
      <c r="O26" s="75" t="s">
        <v>97</v>
      </c>
      <c r="P26" s="75" t="s">
        <v>97</v>
      </c>
      <c r="Q26" s="75" t="s">
        <v>97</v>
      </c>
      <c r="R26" s="86" t="s">
        <v>97</v>
      </c>
      <c r="S26" s="42"/>
      <c r="T26" s="42"/>
      <c r="U26" s="42"/>
      <c r="V26" s="42"/>
      <c r="W26" s="42"/>
      <c r="X26" s="42"/>
      <c r="Y26" s="75" t="s">
        <v>97</v>
      </c>
      <c r="Z26" s="75" t="s">
        <v>97</v>
      </c>
      <c r="AA26" s="75" t="s">
        <v>97</v>
      </c>
      <c r="AB26" s="75" t="s">
        <v>97</v>
      </c>
      <c r="AC26" s="86" t="s">
        <v>97</v>
      </c>
      <c r="AD26" s="78" t="s">
        <v>97</v>
      </c>
      <c r="AE26" s="78" t="s">
        <v>97</v>
      </c>
      <c r="AF26" s="78" t="s">
        <v>97</v>
      </c>
      <c r="AG26" s="78" t="s">
        <v>97</v>
      </c>
      <c r="AH26" s="78" t="s">
        <v>97</v>
      </c>
      <c r="AK26" s="79" t="str">
        <f t="shared" si="0"/>
        <v/>
      </c>
      <c r="AL26" s="79" t="str">
        <f t="shared" si="0"/>
        <v/>
      </c>
      <c r="AM26" s="79" t="str">
        <f t="shared" si="0"/>
        <v/>
      </c>
      <c r="AN26" s="79" t="str">
        <f t="shared" si="0"/>
        <v/>
      </c>
      <c r="AO26" s="79" t="str">
        <f t="shared" si="0"/>
        <v/>
      </c>
      <c r="AP26" s="79" t="str">
        <f t="shared" si="0"/>
        <v/>
      </c>
      <c r="AQ26" s="79" t="str">
        <f t="shared" si="0"/>
        <v/>
      </c>
      <c r="AR26" s="79" t="str">
        <f t="shared" si="0"/>
        <v/>
      </c>
      <c r="AS26" s="79" t="str">
        <f t="shared" si="0"/>
        <v/>
      </c>
      <c r="AT26" s="79" t="str">
        <f t="shared" si="0"/>
        <v/>
      </c>
      <c r="AU26" s="42"/>
      <c r="AV26" s="80"/>
      <c r="AW26" s="81" t="s">
        <v>153</v>
      </c>
      <c r="AX26" s="82" t="str">
        <f t="shared" si="1"/>
        <v>---</v>
      </c>
      <c r="AY26" s="83" t="e">
        <f>VALUE(IF(AX26="---","",VLOOKUP(AX26,List1678101112[],2,FALSE)))</f>
        <v>#VALUE!</v>
      </c>
      <c r="AZ26" s="42" t="str">
        <f t="shared" si="2"/>
        <v>---</v>
      </c>
      <c r="BA26" s="42" t="e">
        <f>VALUE(IF(AZ26="---","",VLOOKUP(AZ26,List1678101112[],2,FALSE)))</f>
        <v>#VALUE!</v>
      </c>
      <c r="BB26" s="42" t="str">
        <f t="shared" si="3"/>
        <v>---</v>
      </c>
      <c r="BC26" s="42" t="str">
        <f t="shared" si="4"/>
        <v>---</v>
      </c>
      <c r="BD26" s="42"/>
      <c r="BE26" s="42"/>
      <c r="BF26" s="42"/>
      <c r="BG26" s="42"/>
      <c r="BH26" s="42"/>
      <c r="BI26" s="81" t="s">
        <v>153</v>
      </c>
      <c r="BJ26" s="85" t="str">
        <f>IF(H26="---","",VLOOKUP(H26,List1678101112[],2,FALSE))</f>
        <v/>
      </c>
      <c r="BK26" s="85" t="str">
        <f>IF(I26="---","",VLOOKUP(I26,List1678101112[],2,FALSE))</f>
        <v/>
      </c>
      <c r="BL26" s="85" t="str">
        <f>IF(J26="---","",VLOOKUP(J26,List1678101112[],2,FALSE))</f>
        <v/>
      </c>
      <c r="BM26" s="85" t="str">
        <f>IF(K26="---","",VLOOKUP(K26,List1678101112[],2,FALSE))</f>
        <v/>
      </c>
      <c r="BN26" s="85" t="str">
        <f>IF(L26="---","",VLOOKUP(L26,List1678101112[],2,FALSE))</f>
        <v/>
      </c>
      <c r="BO26" s="85" t="str">
        <f>IF(M26="---","",VLOOKUP(M26,List1678101112[],2,FALSE))</f>
        <v/>
      </c>
      <c r="BP26" s="85" t="str">
        <f>IF(N26="---","",VLOOKUP(N26,List1678101112[],2,FALSE))</f>
        <v/>
      </c>
      <c r="BQ26" s="85" t="str">
        <f>IF(O26="---","",VLOOKUP(O26,List1678101112[],2,FALSE))</f>
        <v/>
      </c>
      <c r="BR26" s="85" t="str">
        <f>IF(P26="---","",VLOOKUP(P26,List1678101112[],2,FALSE))</f>
        <v/>
      </c>
      <c r="BS26" s="85" t="str">
        <f>IF(Q26="---","",VLOOKUP(Q26,List1678101112[],2,FALSE))</f>
        <v/>
      </c>
      <c r="BT26" s="85" t="str">
        <f>IF(R26="---","",VLOOKUP(R26,List1678101112[],2,FALSE))</f>
        <v/>
      </c>
      <c r="BU26" s="81" t="s">
        <v>153</v>
      </c>
      <c r="BV26" s="85" t="str">
        <f>IF(Y26="---","",VLOOKUP(Y26,List1678101112[],2,FALSE))</f>
        <v/>
      </c>
      <c r="BW26" s="85" t="str">
        <f>IF(Z26="---","",VLOOKUP(Z26,List1678101112[],2,FALSE))</f>
        <v/>
      </c>
      <c r="BX26" s="85" t="str">
        <f>IF(AA26="---","",VLOOKUP(AA26,List1678101112[],2,FALSE))</f>
        <v/>
      </c>
      <c r="BY26" s="85" t="str">
        <f>IF(AB26="---","",VLOOKUP(AB26,List1678101112[],2,FALSE))</f>
        <v/>
      </c>
      <c r="BZ26" s="85" t="str">
        <f>IF(AC26="---","",VLOOKUP(AC26,List1678101112[],2,FALSE))</f>
        <v/>
      </c>
      <c r="CA26" s="85" t="str">
        <f>IF(AD26="---","",VLOOKUP(AD26,List1678101112[],2,FALSE))</f>
        <v/>
      </c>
      <c r="CB26" s="85" t="str">
        <f>IF(AE26="---","",VLOOKUP(AE26,List1678101112[],2,FALSE))</f>
        <v/>
      </c>
      <c r="CC26" s="85" t="str">
        <f>IF(AF26="---","",VLOOKUP(AF26,List1678101112[],2,FALSE))</f>
        <v/>
      </c>
      <c r="CD26" s="85" t="str">
        <f>IF(AG26="---","",VLOOKUP(AG26,List1678101112[],2,FALSE))</f>
        <v/>
      </c>
      <c r="CE26" s="85" t="str">
        <f>IF(AH26="---","",VLOOKUP(AH26,List1678101112[],2,FALSE))</f>
        <v/>
      </c>
      <c r="CG26" s="42"/>
      <c r="CI26" s="42"/>
      <c r="CK26" s="42"/>
      <c r="CM26" s="42"/>
    </row>
    <row r="27" spans="2:91" s="49" customFormat="1" ht="13.95" customHeight="1" thickBot="1" x14ac:dyDescent="0.2">
      <c r="B27" s="276"/>
      <c r="C27" s="278" t="s">
        <v>154</v>
      </c>
      <c r="D27" s="279"/>
      <c r="E27" s="71" t="s">
        <v>155</v>
      </c>
      <c r="F27" s="72"/>
      <c r="G27" s="73"/>
      <c r="H27" s="75" t="s">
        <v>97</v>
      </c>
      <c r="I27" s="75" t="s">
        <v>97</v>
      </c>
      <c r="J27" s="75" t="s">
        <v>97</v>
      </c>
      <c r="K27" s="75" t="s">
        <v>97</v>
      </c>
      <c r="L27" s="75" t="s">
        <v>97</v>
      </c>
      <c r="M27" s="75" t="s">
        <v>97</v>
      </c>
      <c r="N27" s="75" t="s">
        <v>97</v>
      </c>
      <c r="O27" s="75" t="s">
        <v>97</v>
      </c>
      <c r="P27" s="75" t="s">
        <v>97</v>
      </c>
      <c r="Q27" s="75" t="s">
        <v>97</v>
      </c>
      <c r="R27" s="86" t="s">
        <v>97</v>
      </c>
      <c r="S27" s="42"/>
      <c r="T27" s="42"/>
      <c r="U27" s="42"/>
      <c r="V27" s="42"/>
      <c r="W27" s="42"/>
      <c r="X27" s="42"/>
      <c r="Y27" s="75" t="s">
        <v>97</v>
      </c>
      <c r="Z27" s="75" t="s">
        <v>97</v>
      </c>
      <c r="AA27" s="75" t="s">
        <v>97</v>
      </c>
      <c r="AB27" s="75" t="s">
        <v>97</v>
      </c>
      <c r="AC27" s="86" t="s">
        <v>97</v>
      </c>
      <c r="AD27" s="78" t="s">
        <v>97</v>
      </c>
      <c r="AE27" s="78" t="s">
        <v>97</v>
      </c>
      <c r="AF27" s="78" t="s">
        <v>97</v>
      </c>
      <c r="AG27" s="78" t="s">
        <v>97</v>
      </c>
      <c r="AH27" s="78" t="s">
        <v>97</v>
      </c>
      <c r="AK27" s="79" t="str">
        <f t="shared" si="0"/>
        <v/>
      </c>
      <c r="AL27" s="79" t="str">
        <f t="shared" si="0"/>
        <v/>
      </c>
      <c r="AM27" s="79" t="str">
        <f t="shared" si="0"/>
        <v/>
      </c>
      <c r="AN27" s="79" t="str">
        <f t="shared" si="0"/>
        <v/>
      </c>
      <c r="AO27" s="79" t="str">
        <f t="shared" si="0"/>
        <v/>
      </c>
      <c r="AP27" s="79" t="str">
        <f t="shared" si="0"/>
        <v/>
      </c>
      <c r="AQ27" s="79" t="str">
        <f t="shared" si="0"/>
        <v/>
      </c>
      <c r="AR27" s="79" t="str">
        <f t="shared" si="0"/>
        <v/>
      </c>
      <c r="AS27" s="79" t="str">
        <f t="shared" si="0"/>
        <v/>
      </c>
      <c r="AT27" s="79" t="str">
        <f t="shared" si="0"/>
        <v/>
      </c>
      <c r="AU27" s="42"/>
      <c r="AV27" s="80"/>
      <c r="AW27" s="81" t="s">
        <v>156</v>
      </c>
      <c r="AX27" s="82" t="str">
        <f t="shared" si="1"/>
        <v>---</v>
      </c>
      <c r="AY27" s="83" t="e">
        <f>VALUE(IF(AX27="---","",VLOOKUP(AX27,List1678101112[],2,FALSE)))</f>
        <v>#VALUE!</v>
      </c>
      <c r="AZ27" s="42" t="str">
        <f t="shared" si="2"/>
        <v>---</v>
      </c>
      <c r="BA27" s="42" t="e">
        <f>VALUE(IF(AZ27="---","",VLOOKUP(AZ27,List1678101112[],2,FALSE)))</f>
        <v>#VALUE!</v>
      </c>
      <c r="BB27" s="42" t="str">
        <f t="shared" si="3"/>
        <v>---</v>
      </c>
      <c r="BC27" s="42" t="str">
        <f t="shared" si="4"/>
        <v>---</v>
      </c>
      <c r="BD27" s="42"/>
      <c r="BE27" s="42"/>
      <c r="BF27" s="42"/>
      <c r="BG27" s="42"/>
      <c r="BH27" s="42"/>
      <c r="BI27" s="81" t="s">
        <v>156</v>
      </c>
      <c r="BJ27" s="85" t="str">
        <f>IF(H27="---","",VLOOKUP(H27,List1678101112[],2,FALSE))</f>
        <v/>
      </c>
      <c r="BK27" s="85" t="str">
        <f>IF(I27="---","",VLOOKUP(I27,List1678101112[],2,FALSE))</f>
        <v/>
      </c>
      <c r="BL27" s="85" t="str">
        <f>IF(J27="---","",VLOOKUP(J27,List1678101112[],2,FALSE))</f>
        <v/>
      </c>
      <c r="BM27" s="85" t="str">
        <f>IF(K27="---","",VLOOKUP(K27,List1678101112[],2,FALSE))</f>
        <v/>
      </c>
      <c r="BN27" s="85" t="str">
        <f>IF(L27="---","",VLOOKUP(L27,List1678101112[],2,FALSE))</f>
        <v/>
      </c>
      <c r="BO27" s="85" t="str">
        <f>IF(M27="---","",VLOOKUP(M27,List1678101112[],2,FALSE))</f>
        <v/>
      </c>
      <c r="BP27" s="85" t="str">
        <f>IF(N27="---","",VLOOKUP(N27,List1678101112[],2,FALSE))</f>
        <v/>
      </c>
      <c r="BQ27" s="85" t="str">
        <f>IF(O27="---","",VLOOKUP(O27,List1678101112[],2,FALSE))</f>
        <v/>
      </c>
      <c r="BR27" s="85" t="str">
        <f>IF(P27="---","",VLOOKUP(P27,List1678101112[],2,FALSE))</f>
        <v/>
      </c>
      <c r="BS27" s="85" t="str">
        <f>IF(Q27="---","",VLOOKUP(Q27,List1678101112[],2,FALSE))</f>
        <v/>
      </c>
      <c r="BT27" s="85" t="str">
        <f>IF(R27="---","",VLOOKUP(R27,List1678101112[],2,FALSE))</f>
        <v/>
      </c>
      <c r="BU27" s="81" t="s">
        <v>156</v>
      </c>
      <c r="BV27" s="85" t="str">
        <f>IF(Y27="---","",VLOOKUP(Y27,List1678101112[],2,FALSE))</f>
        <v/>
      </c>
      <c r="BW27" s="85" t="str">
        <f>IF(Z27="---","",VLOOKUP(Z27,List1678101112[],2,FALSE))</f>
        <v/>
      </c>
      <c r="BX27" s="85" t="str">
        <f>IF(AA27="---","",VLOOKUP(AA27,List1678101112[],2,FALSE))</f>
        <v/>
      </c>
      <c r="BY27" s="85" t="str">
        <f>IF(AB27="---","",VLOOKUP(AB27,List1678101112[],2,FALSE))</f>
        <v/>
      </c>
      <c r="BZ27" s="85" t="str">
        <f>IF(AC27="---","",VLOOKUP(AC27,List1678101112[],2,FALSE))</f>
        <v/>
      </c>
      <c r="CA27" s="85" t="str">
        <f>IF(AD27="---","",VLOOKUP(AD27,List1678101112[],2,FALSE))</f>
        <v/>
      </c>
      <c r="CB27" s="85" t="str">
        <f>IF(AE27="---","",VLOOKUP(AE27,List1678101112[],2,FALSE))</f>
        <v/>
      </c>
      <c r="CC27" s="85" t="str">
        <f>IF(AF27="---","",VLOOKUP(AF27,List1678101112[],2,FALSE))</f>
        <v/>
      </c>
      <c r="CD27" s="85" t="str">
        <f>IF(AG27="---","",VLOOKUP(AG27,List1678101112[],2,FALSE))</f>
        <v/>
      </c>
      <c r="CE27" s="85" t="str">
        <f>IF(AH27="---","",VLOOKUP(AH27,List1678101112[],2,FALSE))</f>
        <v/>
      </c>
      <c r="CG27" s="42"/>
      <c r="CI27" s="42"/>
      <c r="CK27" s="42"/>
      <c r="CM27" s="42"/>
    </row>
    <row r="28" spans="2:91" s="49" customFormat="1" ht="13.5" customHeight="1" thickBot="1" x14ac:dyDescent="0.2">
      <c r="B28" s="276"/>
      <c r="C28" s="278"/>
      <c r="D28" s="279"/>
      <c r="E28" s="71" t="s">
        <v>157</v>
      </c>
      <c r="F28" s="72"/>
      <c r="G28" s="73"/>
      <c r="H28" s="75" t="s">
        <v>97</v>
      </c>
      <c r="I28" s="75" t="s">
        <v>97</v>
      </c>
      <c r="J28" s="75" t="s">
        <v>97</v>
      </c>
      <c r="K28" s="75" t="s">
        <v>97</v>
      </c>
      <c r="L28" s="75" t="s">
        <v>97</v>
      </c>
      <c r="M28" s="75" t="s">
        <v>97</v>
      </c>
      <c r="N28" s="75" t="s">
        <v>97</v>
      </c>
      <c r="O28" s="75" t="s">
        <v>97</v>
      </c>
      <c r="P28" s="75" t="s">
        <v>97</v>
      </c>
      <c r="Q28" s="75" t="s">
        <v>97</v>
      </c>
      <c r="R28" s="86" t="s">
        <v>97</v>
      </c>
      <c r="S28" s="42"/>
      <c r="T28" s="42"/>
      <c r="U28" s="42"/>
      <c r="V28" s="42"/>
      <c r="W28" s="42"/>
      <c r="X28" s="42"/>
      <c r="Y28" s="75" t="s">
        <v>97</v>
      </c>
      <c r="Z28" s="75" t="s">
        <v>97</v>
      </c>
      <c r="AA28" s="75" t="s">
        <v>97</v>
      </c>
      <c r="AB28" s="75" t="s">
        <v>97</v>
      </c>
      <c r="AC28" s="86" t="s">
        <v>97</v>
      </c>
      <c r="AD28" s="78" t="s">
        <v>97</v>
      </c>
      <c r="AE28" s="78" t="s">
        <v>97</v>
      </c>
      <c r="AF28" s="78" t="s">
        <v>97</v>
      </c>
      <c r="AG28" s="78" t="s">
        <v>97</v>
      </c>
      <c r="AH28" s="78" t="s">
        <v>97</v>
      </c>
      <c r="AK28" s="79" t="str">
        <f t="shared" si="0"/>
        <v/>
      </c>
      <c r="AL28" s="79" t="str">
        <f t="shared" si="0"/>
        <v/>
      </c>
      <c r="AM28" s="79" t="str">
        <f t="shared" si="0"/>
        <v/>
      </c>
      <c r="AN28" s="79" t="str">
        <f t="shared" si="0"/>
        <v/>
      </c>
      <c r="AO28" s="79" t="str">
        <f t="shared" si="0"/>
        <v/>
      </c>
      <c r="AP28" s="79" t="str">
        <f t="shared" ref="AP28:AT30" si="5">IFERROR(IF(N28="---","",IF(AD28="---","No Target Set",IF(CA28=BP28,"On Target",IF(CA28&gt;BP28,"Behind",IF(CA28&lt;BP28,"Ahead"))))),"")</f>
        <v/>
      </c>
      <c r="AQ28" s="79" t="str">
        <f t="shared" si="5"/>
        <v/>
      </c>
      <c r="AR28" s="79" t="str">
        <f t="shared" si="5"/>
        <v/>
      </c>
      <c r="AS28" s="79" t="str">
        <f t="shared" si="5"/>
        <v/>
      </c>
      <c r="AT28" s="79" t="str">
        <f t="shared" si="5"/>
        <v/>
      </c>
      <c r="AU28" s="42"/>
      <c r="AV28" s="80"/>
      <c r="AW28" s="81" t="s">
        <v>158</v>
      </c>
      <c r="AX28" s="82" t="str">
        <f t="shared" si="1"/>
        <v>---</v>
      </c>
      <c r="AY28" s="83" t="e">
        <f>VALUE(IF(AX28="---","",VLOOKUP(AX28,List1678101112[],2,FALSE)))</f>
        <v>#VALUE!</v>
      </c>
      <c r="AZ28" s="42" t="str">
        <f t="shared" si="2"/>
        <v>---</v>
      </c>
      <c r="BA28" s="42" t="e">
        <f>VALUE(IF(AZ28="---","",VLOOKUP(AZ28,List1678101112[],2,FALSE)))</f>
        <v>#VALUE!</v>
      </c>
      <c r="BB28" s="42" t="str">
        <f t="shared" si="3"/>
        <v>---</v>
      </c>
      <c r="BC28" s="42" t="str">
        <f t="shared" si="4"/>
        <v>---</v>
      </c>
      <c r="BD28" s="42"/>
      <c r="BE28" s="42"/>
      <c r="BF28" s="42"/>
      <c r="BG28" s="42"/>
      <c r="BH28" s="42"/>
      <c r="BI28" s="81" t="s">
        <v>158</v>
      </c>
      <c r="BJ28" s="85" t="str">
        <f>IF(H28="---","",VLOOKUP(H28,List1678101112[],2,FALSE))</f>
        <v/>
      </c>
      <c r="BK28" s="85" t="str">
        <f>IF(I28="---","",VLOOKUP(I28,List1678101112[],2,FALSE))</f>
        <v/>
      </c>
      <c r="BL28" s="85" t="str">
        <f>IF(J28="---","",VLOOKUP(J28,List1678101112[],2,FALSE))</f>
        <v/>
      </c>
      <c r="BM28" s="85" t="str">
        <f>IF(K28="---","",VLOOKUP(K28,List1678101112[],2,FALSE))</f>
        <v/>
      </c>
      <c r="BN28" s="85" t="str">
        <f>IF(L28="---","",VLOOKUP(L28,List1678101112[],2,FALSE))</f>
        <v/>
      </c>
      <c r="BO28" s="85" t="str">
        <f>IF(M28="---","",VLOOKUP(M28,List1678101112[],2,FALSE))</f>
        <v/>
      </c>
      <c r="BP28" s="85" t="str">
        <f>IF(N28="---","",VLOOKUP(N28,List1678101112[],2,FALSE))</f>
        <v/>
      </c>
      <c r="BQ28" s="85" t="str">
        <f>IF(O28="---","",VLOOKUP(O28,List1678101112[],2,FALSE))</f>
        <v/>
      </c>
      <c r="BR28" s="85" t="str">
        <f>IF(P28="---","",VLOOKUP(P28,List1678101112[],2,FALSE))</f>
        <v/>
      </c>
      <c r="BS28" s="85" t="str">
        <f>IF(Q28="---","",VLOOKUP(Q28,List1678101112[],2,FALSE))</f>
        <v/>
      </c>
      <c r="BT28" s="85" t="str">
        <f>IF(R28="---","",VLOOKUP(R28,List1678101112[],2,FALSE))</f>
        <v/>
      </c>
      <c r="BU28" s="81" t="s">
        <v>158</v>
      </c>
      <c r="BV28" s="85" t="str">
        <f>IF(Y28="---","",VLOOKUP(Y28,List1678101112[],2,FALSE))</f>
        <v/>
      </c>
      <c r="BW28" s="85" t="str">
        <f>IF(Z28="---","",VLOOKUP(Z28,List1678101112[],2,FALSE))</f>
        <v/>
      </c>
      <c r="BX28" s="85" t="str">
        <f>IF(AA28="---","",VLOOKUP(AA28,List1678101112[],2,FALSE))</f>
        <v/>
      </c>
      <c r="BY28" s="85" t="str">
        <f>IF(AB28="---","",VLOOKUP(AB28,List1678101112[],2,FALSE))</f>
        <v/>
      </c>
      <c r="BZ28" s="85" t="str">
        <f>IF(AC28="---","",VLOOKUP(AC28,List1678101112[],2,FALSE))</f>
        <v/>
      </c>
      <c r="CA28" s="85" t="str">
        <f>IF(AD28="---","",VLOOKUP(AD28,List1678101112[],2,FALSE))</f>
        <v/>
      </c>
      <c r="CB28" s="85" t="str">
        <f>IF(AE28="---","",VLOOKUP(AE28,List1678101112[],2,FALSE))</f>
        <v/>
      </c>
      <c r="CC28" s="85" t="str">
        <f>IF(AF28="---","",VLOOKUP(AF28,List1678101112[],2,FALSE))</f>
        <v/>
      </c>
      <c r="CD28" s="85" t="str">
        <f>IF(AG28="---","",VLOOKUP(AG28,List1678101112[],2,FALSE))</f>
        <v/>
      </c>
      <c r="CE28" s="85" t="str">
        <f>IF(AH28="---","",VLOOKUP(AH28,List1678101112[],2,FALSE))</f>
        <v/>
      </c>
      <c r="CG28" s="42"/>
      <c r="CI28" s="42"/>
      <c r="CK28" s="42"/>
      <c r="CM28" s="42"/>
    </row>
    <row r="29" spans="2:91" s="49" customFormat="1" ht="13.5" customHeight="1" thickBot="1" x14ac:dyDescent="0.2">
      <c r="B29" s="276"/>
      <c r="C29" s="278"/>
      <c r="D29" s="279"/>
      <c r="E29" s="71" t="s">
        <v>159</v>
      </c>
      <c r="F29" s="72"/>
      <c r="G29" s="73"/>
      <c r="H29" s="75" t="s">
        <v>97</v>
      </c>
      <c r="I29" s="75" t="s">
        <v>97</v>
      </c>
      <c r="J29" s="75" t="s">
        <v>97</v>
      </c>
      <c r="K29" s="75" t="s">
        <v>97</v>
      </c>
      <c r="L29" s="75" t="s">
        <v>97</v>
      </c>
      <c r="M29" s="75" t="s">
        <v>97</v>
      </c>
      <c r="N29" s="75" t="s">
        <v>97</v>
      </c>
      <c r="O29" s="75" t="s">
        <v>97</v>
      </c>
      <c r="P29" s="75" t="s">
        <v>97</v>
      </c>
      <c r="Q29" s="75" t="s">
        <v>97</v>
      </c>
      <c r="R29" s="86" t="s">
        <v>97</v>
      </c>
      <c r="S29" s="42"/>
      <c r="T29" s="42"/>
      <c r="U29" s="42"/>
      <c r="V29" s="42"/>
      <c r="W29" s="42"/>
      <c r="X29" s="42"/>
      <c r="Y29" s="75" t="s">
        <v>97</v>
      </c>
      <c r="Z29" s="75" t="s">
        <v>97</v>
      </c>
      <c r="AA29" s="75" t="s">
        <v>97</v>
      </c>
      <c r="AB29" s="75" t="s">
        <v>97</v>
      </c>
      <c r="AC29" s="86" t="s">
        <v>97</v>
      </c>
      <c r="AD29" s="78" t="s">
        <v>97</v>
      </c>
      <c r="AE29" s="78" t="s">
        <v>97</v>
      </c>
      <c r="AF29" s="78" t="s">
        <v>97</v>
      </c>
      <c r="AG29" s="78" t="s">
        <v>97</v>
      </c>
      <c r="AH29" s="78" t="s">
        <v>97</v>
      </c>
      <c r="AK29" s="79" t="str">
        <f t="shared" ref="AK29:AO30" si="6">IFERROR(IF(I29="---","",IF(Y29="---","No Target Set",IF(BV29=BK29,"On Target",IF(BV29&gt;BK29,"Behind",IF(BV29&lt;BK29,"Ahead"))))),"")</f>
        <v/>
      </c>
      <c r="AL29" s="79" t="str">
        <f t="shared" si="6"/>
        <v/>
      </c>
      <c r="AM29" s="79" t="str">
        <f t="shared" si="6"/>
        <v/>
      </c>
      <c r="AN29" s="79" t="str">
        <f t="shared" si="6"/>
        <v/>
      </c>
      <c r="AO29" s="79" t="str">
        <f t="shared" si="6"/>
        <v/>
      </c>
      <c r="AP29" s="79" t="str">
        <f t="shared" si="5"/>
        <v/>
      </c>
      <c r="AQ29" s="79" t="str">
        <f t="shared" si="5"/>
        <v/>
      </c>
      <c r="AR29" s="79" t="str">
        <f t="shared" si="5"/>
        <v/>
      </c>
      <c r="AS29" s="79" t="str">
        <f t="shared" si="5"/>
        <v/>
      </c>
      <c r="AT29" s="79" t="str">
        <f t="shared" si="5"/>
        <v/>
      </c>
      <c r="AU29" s="42"/>
      <c r="AV29" s="80"/>
      <c r="AW29" s="81" t="s">
        <v>160</v>
      </c>
      <c r="AX29" s="82" t="str">
        <f t="shared" si="1"/>
        <v>---</v>
      </c>
      <c r="AY29" s="83" t="e">
        <f>VALUE(IF(AX29="---","",VLOOKUP(AX29,List1678101112[],2,FALSE)))</f>
        <v>#VALUE!</v>
      </c>
      <c r="AZ29" s="42" t="str">
        <f t="shared" si="2"/>
        <v>---</v>
      </c>
      <c r="BA29" s="42" t="e">
        <f>VALUE(IF(AZ29="---","",VLOOKUP(AZ29,List1678101112[],2,FALSE)))</f>
        <v>#VALUE!</v>
      </c>
      <c r="BB29" s="42" t="str">
        <f t="shared" si="3"/>
        <v>---</v>
      </c>
      <c r="BC29" s="42" t="str">
        <f t="shared" si="4"/>
        <v>---</v>
      </c>
      <c r="BD29" s="42"/>
      <c r="BE29" s="42"/>
      <c r="BF29" s="42"/>
      <c r="BG29" s="42"/>
      <c r="BH29" s="42"/>
      <c r="BI29" s="81" t="s">
        <v>160</v>
      </c>
      <c r="BJ29" s="85" t="str">
        <f>IF(H29="---","",VLOOKUP(H29,List1678101112[],2,FALSE))</f>
        <v/>
      </c>
      <c r="BK29" s="85" t="str">
        <f>IF(I29="---","",VLOOKUP(I29,List1678101112[],2,FALSE))</f>
        <v/>
      </c>
      <c r="BL29" s="85" t="str">
        <f>IF(J29="---","",VLOOKUP(J29,List1678101112[],2,FALSE))</f>
        <v/>
      </c>
      <c r="BM29" s="85" t="str">
        <f>IF(K29="---","",VLOOKUP(K29,List1678101112[],2,FALSE))</f>
        <v/>
      </c>
      <c r="BN29" s="85" t="str">
        <f>IF(L29="---","",VLOOKUP(L29,List1678101112[],2,FALSE))</f>
        <v/>
      </c>
      <c r="BO29" s="85" t="str">
        <f>IF(M29="---","",VLOOKUP(M29,List1678101112[],2,FALSE))</f>
        <v/>
      </c>
      <c r="BP29" s="85" t="str">
        <f>IF(N29="---","",VLOOKUP(N29,List1678101112[],2,FALSE))</f>
        <v/>
      </c>
      <c r="BQ29" s="85" t="str">
        <f>IF(O29="---","",VLOOKUP(O29,List1678101112[],2,FALSE))</f>
        <v/>
      </c>
      <c r="BR29" s="85" t="str">
        <f>IF(P29="---","",VLOOKUP(P29,List1678101112[],2,FALSE))</f>
        <v/>
      </c>
      <c r="BS29" s="85" t="str">
        <f>IF(Q29="---","",VLOOKUP(Q29,List1678101112[],2,FALSE))</f>
        <v/>
      </c>
      <c r="BT29" s="85" t="str">
        <f>IF(R29="---","",VLOOKUP(R29,List1678101112[],2,FALSE))</f>
        <v/>
      </c>
      <c r="BU29" s="81" t="s">
        <v>160</v>
      </c>
      <c r="BV29" s="85" t="str">
        <f>IF(Y29="---","",VLOOKUP(Y29,List1678101112[],2,FALSE))</f>
        <v/>
      </c>
      <c r="BW29" s="85" t="str">
        <f>IF(Z29="---","",VLOOKUP(Z29,List1678101112[],2,FALSE))</f>
        <v/>
      </c>
      <c r="BX29" s="85" t="str">
        <f>IF(AA29="---","",VLOOKUP(AA29,List1678101112[],2,FALSE))</f>
        <v/>
      </c>
      <c r="BY29" s="85" t="str">
        <f>IF(AB29="---","",VLOOKUP(AB29,List1678101112[],2,FALSE))</f>
        <v/>
      </c>
      <c r="BZ29" s="85" t="str">
        <f>IF(AC29="---","",VLOOKUP(AC29,List1678101112[],2,FALSE))</f>
        <v/>
      </c>
      <c r="CA29" s="85" t="str">
        <f>IF(AD29="---","",VLOOKUP(AD29,List1678101112[],2,FALSE))</f>
        <v/>
      </c>
      <c r="CB29" s="85" t="str">
        <f>IF(AE29="---","",VLOOKUP(AE29,List1678101112[],2,FALSE))</f>
        <v/>
      </c>
      <c r="CC29" s="85" t="str">
        <f>IF(AF29="---","",VLOOKUP(AF29,List1678101112[],2,FALSE))</f>
        <v/>
      </c>
      <c r="CD29" s="85" t="str">
        <f>IF(AG29="---","",VLOOKUP(AG29,List1678101112[],2,FALSE))</f>
        <v/>
      </c>
      <c r="CE29" s="85" t="str">
        <f>IF(AH29="---","",VLOOKUP(AH29,List1678101112[],2,FALSE))</f>
        <v/>
      </c>
      <c r="CG29" s="42"/>
      <c r="CI29" s="42"/>
      <c r="CK29" s="42"/>
      <c r="CM29" s="42"/>
    </row>
    <row r="30" spans="2:91" s="49" customFormat="1" ht="12.6" thickBot="1" x14ac:dyDescent="0.2">
      <c r="B30" s="277"/>
      <c r="C30" s="278"/>
      <c r="D30" s="279"/>
      <c r="E30" s="71" t="s">
        <v>161</v>
      </c>
      <c r="F30" s="72"/>
      <c r="G30" s="73"/>
      <c r="H30" s="90" t="s">
        <v>97</v>
      </c>
      <c r="I30" s="90" t="s">
        <v>97</v>
      </c>
      <c r="J30" s="90" t="s">
        <v>97</v>
      </c>
      <c r="K30" s="90" t="s">
        <v>97</v>
      </c>
      <c r="L30" s="90" t="s">
        <v>97</v>
      </c>
      <c r="M30" s="90" t="s">
        <v>97</v>
      </c>
      <c r="N30" s="90" t="s">
        <v>97</v>
      </c>
      <c r="O30" s="90" t="s">
        <v>97</v>
      </c>
      <c r="P30" s="90" t="s">
        <v>97</v>
      </c>
      <c r="Q30" s="90" t="s">
        <v>97</v>
      </c>
      <c r="R30" s="91" t="s">
        <v>97</v>
      </c>
      <c r="S30" s="42"/>
      <c r="T30" s="42"/>
      <c r="U30" s="42"/>
      <c r="V30" s="42"/>
      <c r="W30" s="42"/>
      <c r="X30" s="42"/>
      <c r="Y30" s="75" t="s">
        <v>97</v>
      </c>
      <c r="Z30" s="75" t="s">
        <v>97</v>
      </c>
      <c r="AA30" s="75" t="s">
        <v>97</v>
      </c>
      <c r="AB30" s="75" t="s">
        <v>97</v>
      </c>
      <c r="AC30" s="92" t="s">
        <v>97</v>
      </c>
      <c r="AD30" s="78" t="s">
        <v>97</v>
      </c>
      <c r="AE30" s="78" t="s">
        <v>97</v>
      </c>
      <c r="AF30" s="78" t="s">
        <v>97</v>
      </c>
      <c r="AG30" s="78" t="s">
        <v>97</v>
      </c>
      <c r="AH30" s="78" t="s">
        <v>97</v>
      </c>
      <c r="AK30" s="79" t="str">
        <f t="shared" si="6"/>
        <v/>
      </c>
      <c r="AL30" s="79" t="str">
        <f t="shared" si="6"/>
        <v/>
      </c>
      <c r="AM30" s="79" t="str">
        <f t="shared" si="6"/>
        <v/>
      </c>
      <c r="AN30" s="79" t="str">
        <f t="shared" si="6"/>
        <v/>
      </c>
      <c r="AO30" s="79" t="str">
        <f t="shared" si="6"/>
        <v/>
      </c>
      <c r="AP30" s="79" t="str">
        <f t="shared" si="5"/>
        <v/>
      </c>
      <c r="AQ30" s="79" t="str">
        <f t="shared" si="5"/>
        <v/>
      </c>
      <c r="AR30" s="79" t="str">
        <f t="shared" si="5"/>
        <v/>
      </c>
      <c r="AS30" s="79" t="str">
        <f t="shared" si="5"/>
        <v/>
      </c>
      <c r="AT30" s="79" t="str">
        <f t="shared" si="5"/>
        <v/>
      </c>
      <c r="AU30" s="42"/>
      <c r="AV30" s="80"/>
      <c r="AW30" s="81" t="s">
        <v>162</v>
      </c>
      <c r="AX30" s="82" t="str">
        <f t="shared" si="1"/>
        <v>---</v>
      </c>
      <c r="AY30" s="83" t="e">
        <f>VALUE(IF(AX30="---","",VLOOKUP(AX30,List1678101112[],2,FALSE)))</f>
        <v>#VALUE!</v>
      </c>
      <c r="AZ30" s="42" t="str">
        <f t="shared" si="2"/>
        <v>---</v>
      </c>
      <c r="BA30" s="42" t="e">
        <f>VALUE(IF(AZ30="---","",VLOOKUP(AZ30,List1678101112[],2,FALSE)))</f>
        <v>#VALUE!</v>
      </c>
      <c r="BB30" s="42" t="str">
        <f t="shared" si="3"/>
        <v>---</v>
      </c>
      <c r="BC30" s="42" t="str">
        <f t="shared" si="4"/>
        <v>---</v>
      </c>
      <c r="BD30" s="42"/>
      <c r="BE30" s="42"/>
      <c r="BF30" s="42"/>
      <c r="BG30" s="42"/>
      <c r="BH30" s="42"/>
      <c r="BI30" s="81" t="s">
        <v>162</v>
      </c>
      <c r="BJ30" s="85" t="str">
        <f>IF(H30="---","",VLOOKUP(H30,List1678101112[],2,FALSE))</f>
        <v/>
      </c>
      <c r="BK30" s="85" t="str">
        <f>IF(I30="---","",VLOOKUP(I30,List1678101112[],2,FALSE))</f>
        <v/>
      </c>
      <c r="BL30" s="85" t="str">
        <f>IF(J30="---","",VLOOKUP(J30,List1678101112[],2,FALSE))</f>
        <v/>
      </c>
      <c r="BM30" s="85" t="str">
        <f>IF(K30="---","",VLOOKUP(K30,List1678101112[],2,FALSE))</f>
        <v/>
      </c>
      <c r="BN30" s="85" t="str">
        <f>IF(L30="---","",VLOOKUP(L30,List1678101112[],2,FALSE))</f>
        <v/>
      </c>
      <c r="BO30" s="85" t="str">
        <f>IF(M30="---","",VLOOKUP(M30,List1678101112[],2,FALSE))</f>
        <v/>
      </c>
      <c r="BP30" s="85" t="str">
        <f>IF(N30="---","",VLOOKUP(N30,List1678101112[],2,FALSE))</f>
        <v/>
      </c>
      <c r="BQ30" s="85" t="str">
        <f>IF(O30="---","",VLOOKUP(O30,List1678101112[],2,FALSE))</f>
        <v/>
      </c>
      <c r="BR30" s="85" t="str">
        <f>IF(P30="---","",VLOOKUP(P30,List1678101112[],2,FALSE))</f>
        <v/>
      </c>
      <c r="BS30" s="85" t="str">
        <f>IF(Q30="---","",VLOOKUP(Q30,List1678101112[],2,FALSE))</f>
        <v/>
      </c>
      <c r="BT30" s="85" t="str">
        <f>IF(R30="---","",VLOOKUP(R30,List1678101112[],2,FALSE))</f>
        <v/>
      </c>
      <c r="BU30" s="81" t="s">
        <v>162</v>
      </c>
      <c r="BV30" s="85" t="str">
        <f>IF(Y30="---","",VLOOKUP(Y30,List1678101112[],2,FALSE))</f>
        <v/>
      </c>
      <c r="BW30" s="85" t="str">
        <f>IF(Z30="---","",VLOOKUP(Z30,List1678101112[],2,FALSE))</f>
        <v/>
      </c>
      <c r="BX30" s="85" t="str">
        <f>IF(AA30="---","",VLOOKUP(AA30,List1678101112[],2,FALSE))</f>
        <v/>
      </c>
      <c r="BY30" s="85" t="str">
        <f>IF(AB30="---","",VLOOKUP(AB30,List1678101112[],2,FALSE))</f>
        <v/>
      </c>
      <c r="BZ30" s="85" t="str">
        <f>IF(AC30="---","",VLOOKUP(AC30,List1678101112[],2,FALSE))</f>
        <v/>
      </c>
      <c r="CA30" s="85" t="str">
        <f>IF(AD30="---","",VLOOKUP(AD30,List1678101112[],2,FALSE))</f>
        <v/>
      </c>
      <c r="CB30" s="85" t="str">
        <f>IF(AE30="---","",VLOOKUP(AE30,List1678101112[],2,FALSE))</f>
        <v/>
      </c>
      <c r="CC30" s="85" t="str">
        <f>IF(AF30="---","",VLOOKUP(AF30,List1678101112[],2,FALSE))</f>
        <v/>
      </c>
      <c r="CD30" s="85" t="str">
        <f>IF(AG30="---","",VLOOKUP(AG30,List1678101112[],2,FALSE))</f>
        <v/>
      </c>
      <c r="CE30" s="85" t="str">
        <f>IF(AH30="---","",VLOOKUP(AH30,List1678101112[],2,FALSE))</f>
        <v/>
      </c>
      <c r="CG30" s="42"/>
      <c r="CI30" s="42"/>
      <c r="CK30" s="42"/>
      <c r="CM30" s="42"/>
    </row>
    <row r="31" spans="2:91" s="49" customFormat="1" ht="13.5" customHeight="1" thickBot="1" x14ac:dyDescent="0.2">
      <c r="B31" s="272" t="s">
        <v>163</v>
      </c>
      <c r="C31" s="273"/>
      <c r="D31" s="273"/>
      <c r="E31" s="273"/>
      <c r="F31" s="273"/>
      <c r="G31" s="274"/>
      <c r="H31" s="93">
        <f>COUNTIF(Year0Range,BE4)</f>
        <v>0</v>
      </c>
      <c r="I31" s="93" t="str">
        <f>IF(COUNTIF(Year1Range,BE4)=0,"",COUNTIF(Year1Range,BE4))</f>
        <v/>
      </c>
      <c r="J31" s="93" t="str">
        <f>IF(COUNTIF(Year2Range,BE4)=0,"",COUNTIF(Year2Range,BE4))</f>
        <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0</v>
      </c>
      <c r="Z31" s="93" t="str">
        <f>IF(COUNTIF(Year2Expected,$BE$4)=0,"",COUNTIF(Year2Expected,$BE$4))</f>
        <v/>
      </c>
      <c r="AA31" s="93" t="str">
        <f>IF(COUNTIF(Year3Expected,$BE$4)=0,"",COUNTIF(Year3Expected,$BE$4))</f>
        <v/>
      </c>
      <c r="AB31" s="93" t="str">
        <f>IF(COUNTIF(Year4Expected,$BE$4)=0,"",COUNTIF(Year4Expected,$BE$4))</f>
        <v/>
      </c>
      <c r="AC31" s="93" t="str">
        <f>IF(COUNTIF(Year5Expected,$BE$4)=0,"",COUNTIF(Year5Expected,$BE$4))</f>
        <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K31" s="42"/>
      <c r="AL31" s="42"/>
      <c r="AM31" s="42"/>
      <c r="AN31" s="42"/>
      <c r="AO31" s="42"/>
      <c r="AP31" s="42"/>
      <c r="AQ31" s="42"/>
      <c r="AR31" s="42"/>
      <c r="AS31" s="42"/>
      <c r="AT31" s="42"/>
      <c r="AU31" s="42"/>
      <c r="AV31" s="42"/>
      <c r="AW31" s="42"/>
      <c r="AX31" s="42" t="e">
        <f>LOOKUP(2,1/(H34:R34&lt;&gt;""),H$2:R$2)</f>
        <v>#N/A</v>
      </c>
      <c r="AY31" s="42"/>
      <c r="AZ31" s="42" t="e">
        <f>AX31</f>
        <v>#N/A</v>
      </c>
      <c r="BA31" s="42"/>
      <c r="BB31" s="42"/>
      <c r="BC31" s="42"/>
      <c r="BD31" s="42"/>
      <c r="BE31" s="42"/>
      <c r="BF31" s="42"/>
      <c r="BG31" s="42"/>
      <c r="BH31" s="42"/>
      <c r="BI31" s="81" t="s">
        <v>164</v>
      </c>
      <c r="BJ31" s="94">
        <f t="shared" ref="BJ31:BT31" si="7">COUNTIF(BJ3:BJ30,1)</f>
        <v>0</v>
      </c>
      <c r="BK31" s="94">
        <f t="shared" si="7"/>
        <v>0</v>
      </c>
      <c r="BL31" s="94">
        <f t="shared" si="7"/>
        <v>0</v>
      </c>
      <c r="BM31" s="94">
        <f t="shared" si="7"/>
        <v>0</v>
      </c>
      <c r="BN31" s="94">
        <f t="shared" si="7"/>
        <v>0</v>
      </c>
      <c r="BO31" s="94">
        <f t="shared" si="7"/>
        <v>0</v>
      </c>
      <c r="BP31" s="94">
        <f t="shared" si="7"/>
        <v>0</v>
      </c>
      <c r="BQ31" s="94">
        <f t="shared" si="7"/>
        <v>0</v>
      </c>
      <c r="BR31" s="94">
        <f t="shared" si="7"/>
        <v>0</v>
      </c>
      <c r="BS31" s="94">
        <f t="shared" si="7"/>
        <v>0</v>
      </c>
      <c r="BT31" s="94">
        <f t="shared" si="7"/>
        <v>0</v>
      </c>
      <c r="BU31" s="81" t="s">
        <v>164</v>
      </c>
      <c r="BV31" s="95">
        <f t="shared" ref="BV31:CE31" si="8">COUNTIF(BV3:BV30,1)</f>
        <v>0</v>
      </c>
      <c r="BW31" s="95">
        <f t="shared" si="8"/>
        <v>0</v>
      </c>
      <c r="BX31" s="95">
        <f t="shared" si="8"/>
        <v>0</v>
      </c>
      <c r="BY31" s="95">
        <f t="shared" si="8"/>
        <v>0</v>
      </c>
      <c r="BZ31" s="95">
        <f t="shared" si="8"/>
        <v>0</v>
      </c>
      <c r="CA31" s="95">
        <f t="shared" si="8"/>
        <v>0</v>
      </c>
      <c r="CB31" s="95">
        <f t="shared" si="8"/>
        <v>0</v>
      </c>
      <c r="CC31" s="95">
        <f t="shared" si="8"/>
        <v>0</v>
      </c>
      <c r="CD31" s="95">
        <f t="shared" si="8"/>
        <v>0</v>
      </c>
      <c r="CE31" s="95">
        <f t="shared" si="8"/>
        <v>0</v>
      </c>
      <c r="CG31" s="42"/>
      <c r="CI31" s="42"/>
      <c r="CK31" s="42"/>
      <c r="CM31" s="42"/>
    </row>
    <row r="32" spans="2:91" s="49" customFormat="1" ht="13.5" customHeight="1" thickBot="1" x14ac:dyDescent="0.2">
      <c r="B32" s="272" t="s">
        <v>165</v>
      </c>
      <c r="C32" s="273"/>
      <c r="D32" s="273"/>
      <c r="E32" s="273"/>
      <c r="F32" s="273"/>
      <c r="G32" s="274"/>
      <c r="H32" s="93">
        <f>COUNTIF(Year0Range,BE5)</f>
        <v>0</v>
      </c>
      <c r="I32" s="96" t="str">
        <f>IF(COUNTIF(Year1Range,BE5)=0,"",COUNTIF(Year1Range,BE5))</f>
        <v/>
      </c>
      <c r="J32" s="96" t="str">
        <f>IF(COUNTIF(Year2Range,BE5)=0,"",COUNTIF(Year2Range,BE5))</f>
        <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0</v>
      </c>
      <c r="Z32" s="93" t="str">
        <f>IF(COUNTIF(Year2Expected,$BE$5)=0,"",COUNTIF(Year2Expected,$BE$5))</f>
        <v/>
      </c>
      <c r="AA32" s="93" t="str">
        <f>IF(COUNTIF(Year3Expected,$BE$5)=0,"",COUNTIF(Year3Expected,$BE$5))</f>
        <v/>
      </c>
      <c r="AB32" s="93" t="str">
        <f>IF(COUNTIF(Year4Expected,$BE$5)=0,"",COUNTIF(Year4Expected,$BE$5))</f>
        <v/>
      </c>
      <c r="AC32" s="93" t="str">
        <f>IF(COUNTIF(Year5Expected,$BE$5)=0,"",COUNTIF(Year5Expected,$BE$5))</f>
        <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9">COUNTIF(BJ3:BJ30,0.5)</f>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si="9"/>
        <v>0</v>
      </c>
      <c r="BU32" s="81" t="s">
        <v>166</v>
      </c>
      <c r="BV32" s="95">
        <f t="shared" ref="BV32:CE32" si="10">COUNTIF(BV3:BV30,0.5)</f>
        <v>0</v>
      </c>
      <c r="BW32" s="95">
        <f t="shared" si="10"/>
        <v>0</v>
      </c>
      <c r="BX32" s="95">
        <f t="shared" si="10"/>
        <v>0</v>
      </c>
      <c r="BY32" s="95">
        <f t="shared" si="10"/>
        <v>0</v>
      </c>
      <c r="BZ32" s="95">
        <f t="shared" si="10"/>
        <v>0</v>
      </c>
      <c r="CA32" s="95">
        <f t="shared" si="10"/>
        <v>0</v>
      </c>
      <c r="CB32" s="95">
        <f t="shared" si="10"/>
        <v>0</v>
      </c>
      <c r="CC32" s="95">
        <f t="shared" si="10"/>
        <v>0</v>
      </c>
      <c r="CD32" s="95">
        <f t="shared" si="10"/>
        <v>0</v>
      </c>
      <c r="CE32" s="95">
        <f t="shared" si="10"/>
        <v>0</v>
      </c>
      <c r="CG32" s="42"/>
      <c r="CI32" s="42"/>
      <c r="CK32" s="42"/>
      <c r="CM32" s="42"/>
    </row>
    <row r="33" spans="1:92" ht="13.5" customHeight="1" thickBot="1" x14ac:dyDescent="0.2">
      <c r="B33" s="272" t="s">
        <v>167</v>
      </c>
      <c r="C33" s="273"/>
      <c r="D33" s="273"/>
      <c r="E33" s="273"/>
      <c r="F33" s="273"/>
      <c r="G33" s="274"/>
      <c r="H33" s="93">
        <f>COUNTIF(Year0Range,"*60")</f>
        <v>0</v>
      </c>
      <c r="I33" s="96" t="str">
        <f>IF(COUNTIF(Year1Range,"*60")=0,"",COUNTIF(Year1Range,"*60"))</f>
        <v/>
      </c>
      <c r="J33" s="96" t="str">
        <f>IF(COUNTIF(Year2Range,"*60")=0,"",COUNTIF(Year2Range,"*60"))</f>
        <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0</v>
      </c>
      <c r="Z33" s="93" t="str">
        <f>IF(COUNTIF(Year2Expected,"*60")=0,"",COUNTIF(Year2Expected,"*60"))</f>
        <v/>
      </c>
      <c r="AA33" s="93" t="str">
        <f>IF(COUNTIF(Year3Expected,"*60")=0,"",COUNTIF(Year3Expected,"*60"))</f>
        <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1">COUNTIF(BJ3:BJ30,0)</f>
        <v>0</v>
      </c>
      <c r="BK33" s="94">
        <f t="shared" si="11"/>
        <v>0</v>
      </c>
      <c r="BL33" s="94">
        <f t="shared" si="11"/>
        <v>0</v>
      </c>
      <c r="BM33" s="94">
        <f t="shared" si="11"/>
        <v>0</v>
      </c>
      <c r="BN33" s="94">
        <f t="shared" si="11"/>
        <v>0</v>
      </c>
      <c r="BO33" s="94">
        <f t="shared" si="11"/>
        <v>0</v>
      </c>
      <c r="BP33" s="94">
        <f t="shared" si="11"/>
        <v>0</v>
      </c>
      <c r="BQ33" s="94">
        <f t="shared" si="11"/>
        <v>0</v>
      </c>
      <c r="BR33" s="94">
        <f t="shared" si="11"/>
        <v>0</v>
      </c>
      <c r="BS33" s="94">
        <f t="shared" si="11"/>
        <v>0</v>
      </c>
      <c r="BT33" s="94">
        <f t="shared" si="11"/>
        <v>0</v>
      </c>
      <c r="BU33" s="81" t="s">
        <v>168</v>
      </c>
      <c r="BV33" s="95">
        <f t="shared" ref="BV33:CE33" si="12">COUNTIF(BV3:BV30,0)</f>
        <v>0</v>
      </c>
      <c r="BW33" s="95">
        <f t="shared" si="12"/>
        <v>0</v>
      </c>
      <c r="BX33" s="95">
        <f t="shared" si="12"/>
        <v>0</v>
      </c>
      <c r="BY33" s="95">
        <f t="shared" si="12"/>
        <v>0</v>
      </c>
      <c r="BZ33" s="95">
        <f t="shared" si="12"/>
        <v>0</v>
      </c>
      <c r="CA33" s="95">
        <f t="shared" si="12"/>
        <v>0</v>
      </c>
      <c r="CB33" s="95">
        <f t="shared" si="12"/>
        <v>0</v>
      </c>
      <c r="CC33" s="95">
        <f t="shared" si="12"/>
        <v>0</v>
      </c>
      <c r="CD33" s="95">
        <f t="shared" si="12"/>
        <v>0</v>
      </c>
      <c r="CE33" s="95">
        <f t="shared" si="12"/>
        <v>0</v>
      </c>
    </row>
    <row r="34" spans="1:92" ht="13.5" customHeight="1" thickBot="1" x14ac:dyDescent="0.2">
      <c r="B34" s="298" t="s">
        <v>169</v>
      </c>
      <c r="C34" s="299"/>
      <c r="D34" s="299"/>
      <c r="E34" s="299"/>
      <c r="F34" s="300"/>
      <c r="G34" s="97"/>
      <c r="H34" s="98" t="str">
        <f t="shared" ref="H34:R34" si="13">IF(ISERROR(AVERAGE(BJ24:BJ30,BJ9:BJ23, BJ3:BJ8)),"",AVERAGE(BJ24:BJ30,BJ9:BJ23, BJ3:BJ8))</f>
        <v/>
      </c>
      <c r="I34" s="98" t="str">
        <f t="shared" si="13"/>
        <v/>
      </c>
      <c r="J34" s="98" t="str">
        <f t="shared" si="13"/>
        <v/>
      </c>
      <c r="K34" s="98" t="str">
        <f>IF(ISERROR(AVERAGE(BM24:BM30,BM9:BM23, BM3:BM8)),"",AVERAGE(BM24:BM30,BM9:BM23, BM3:BM8))</f>
        <v/>
      </c>
      <c r="L34" s="98" t="str">
        <f t="shared" si="13"/>
        <v/>
      </c>
      <c r="M34" s="98" t="str">
        <f t="shared" si="13"/>
        <v/>
      </c>
      <c r="N34" s="98" t="str">
        <f t="shared" si="13"/>
        <v/>
      </c>
      <c r="O34" s="98" t="str">
        <f t="shared" si="13"/>
        <v/>
      </c>
      <c r="P34" s="98" t="str">
        <f t="shared" si="13"/>
        <v/>
      </c>
      <c r="Q34" s="98" t="str">
        <f t="shared" si="13"/>
        <v/>
      </c>
      <c r="R34" s="98" t="str">
        <f t="shared" si="13"/>
        <v/>
      </c>
      <c r="Y34" s="98" t="str">
        <f t="shared" ref="Y34:AH34" si="14">IF(ISERROR(AVERAGE(BV24:BV30,BV9:BV23, BV3:BV8)),"",AVERAGE(BV24:BV30,BV9:BV23, BV3:BV8))</f>
        <v/>
      </c>
      <c r="Z34" s="98" t="str">
        <f t="shared" si="14"/>
        <v/>
      </c>
      <c r="AA34" s="98" t="str">
        <f t="shared" si="14"/>
        <v/>
      </c>
      <c r="AB34" s="98" t="str">
        <f t="shared" si="14"/>
        <v/>
      </c>
      <c r="AC34" s="98" t="str">
        <f t="shared" si="14"/>
        <v/>
      </c>
      <c r="AD34" s="98" t="str">
        <f t="shared" si="14"/>
        <v/>
      </c>
      <c r="AE34" s="98" t="str">
        <f t="shared" si="14"/>
        <v/>
      </c>
      <c r="AF34" s="98" t="str">
        <f t="shared" si="14"/>
        <v/>
      </c>
      <c r="AG34" s="98" t="str">
        <f t="shared" si="14"/>
        <v/>
      </c>
      <c r="AH34" s="98" t="str">
        <f t="shared" si="14"/>
        <v/>
      </c>
      <c r="AI34" s="42"/>
      <c r="AJ34" s="42"/>
      <c r="BB34" s="99"/>
      <c r="BC34" s="99"/>
      <c r="BD34" s="99"/>
      <c r="BE34" s="99"/>
      <c r="BG34" s="49"/>
      <c r="BH34" s="49"/>
      <c r="BI34" s="81" t="s">
        <v>170</v>
      </c>
      <c r="BJ34" s="100" t="str">
        <f>IF(ISERROR(AVERAGE(BJ24:BJ30,BJ9:BJ23,BJ3:BJ8)),"",(AVERAGE(BJ24:BJ30,BJ9:BJ23,BJ3:BJ8)))</f>
        <v/>
      </c>
      <c r="BK34" s="100" t="str">
        <f t="shared" ref="BK34:BT34" si="15">IF(ISERROR(AVERAGE(BK24:BK30,BK9:BK23,BK3:BK8)),"",(AVERAGE(BK24:BK30,BK9:BK23,BK3:BK8)))</f>
        <v/>
      </c>
      <c r="BL34" s="100" t="str">
        <f t="shared" si="15"/>
        <v/>
      </c>
      <c r="BM34" s="100" t="str">
        <f t="shared" si="15"/>
        <v/>
      </c>
      <c r="BN34" s="100" t="str">
        <f t="shared" si="15"/>
        <v/>
      </c>
      <c r="BO34" s="100" t="str">
        <f t="shared" si="15"/>
        <v/>
      </c>
      <c r="BP34" s="100" t="str">
        <f t="shared" si="15"/>
        <v/>
      </c>
      <c r="BQ34" s="100" t="str">
        <f t="shared" si="15"/>
        <v/>
      </c>
      <c r="BR34" s="100" t="str">
        <f t="shared" si="15"/>
        <v/>
      </c>
      <c r="BS34" s="100" t="str">
        <f t="shared" si="15"/>
        <v/>
      </c>
      <c r="BT34" s="100" t="str">
        <f t="shared" si="15"/>
        <v/>
      </c>
      <c r="BU34" s="81" t="s">
        <v>170</v>
      </c>
      <c r="BV34" s="100" t="str">
        <f t="shared" ref="BV34:CE34" si="16">IF(ISERROR(AVERAGE(BV24:BV30,BV9:BV23,BV3:BV8)),"",(AVERAGE(BV24:BV30,BV9:BV23,BV3:BV8)))</f>
        <v/>
      </c>
      <c r="BW34" s="100" t="str">
        <f t="shared" si="16"/>
        <v/>
      </c>
      <c r="BX34" s="100" t="str">
        <f t="shared" si="16"/>
        <v/>
      </c>
      <c r="BY34" s="100" t="str">
        <f t="shared" si="16"/>
        <v/>
      </c>
      <c r="BZ34" s="100" t="str">
        <f t="shared" si="16"/>
        <v/>
      </c>
      <c r="CA34" s="100" t="str">
        <f t="shared" si="16"/>
        <v/>
      </c>
      <c r="CB34" s="100" t="str">
        <f t="shared" si="16"/>
        <v/>
      </c>
      <c r="CC34" s="100" t="str">
        <f t="shared" si="16"/>
        <v/>
      </c>
      <c r="CD34" s="100" t="str">
        <f t="shared" si="16"/>
        <v/>
      </c>
      <c r="CE34" s="100" t="str">
        <f t="shared" si="16"/>
        <v/>
      </c>
      <c r="CF34" s="42"/>
      <c r="CH34" s="42"/>
      <c r="CJ34" s="42"/>
      <c r="CL34" s="42"/>
      <c r="CN34" s="42"/>
    </row>
    <row r="35" spans="1:92" ht="13.5" customHeight="1" thickBot="1" x14ac:dyDescent="0.2">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t="str">
        <f>IF(ISERROR(AVERAGE(BJ3:BJ8)),"",(AVERAGE(BJ3:BJ8)))</f>
        <v/>
      </c>
      <c r="BK35" s="106" t="str">
        <f t="shared" ref="BK35:BT35" si="17">IF(ISERROR(AVERAGE(BK3:BK8)),"",(AVERAGE(BK3:BK8)))</f>
        <v/>
      </c>
      <c r="BL35" s="106" t="str">
        <f t="shared" si="17"/>
        <v/>
      </c>
      <c r="BM35" s="106" t="str">
        <f t="shared" si="17"/>
        <v/>
      </c>
      <c r="BN35" s="106" t="str">
        <f t="shared" si="17"/>
        <v/>
      </c>
      <c r="BO35" s="106" t="str">
        <f t="shared" si="17"/>
        <v/>
      </c>
      <c r="BP35" s="106" t="str">
        <f t="shared" si="17"/>
        <v/>
      </c>
      <c r="BQ35" s="106" t="str">
        <f t="shared" si="17"/>
        <v/>
      </c>
      <c r="BR35" s="106" t="str">
        <f t="shared" si="17"/>
        <v/>
      </c>
      <c r="BS35" s="106" t="str">
        <f t="shared" si="17"/>
        <v/>
      </c>
      <c r="BT35" s="106" t="str">
        <f t="shared" si="17"/>
        <v/>
      </c>
      <c r="BU35" s="81" t="s">
        <v>172</v>
      </c>
      <c r="BV35" s="106" t="str">
        <f t="shared" ref="BV35:CE35" si="18">IF(ISERROR(AVERAGE(BV3:BV8)),"",(AVERAGE(BV3:BV8)))</f>
        <v/>
      </c>
      <c r="BW35" s="106" t="str">
        <f t="shared" si="18"/>
        <v/>
      </c>
      <c r="BX35" s="106" t="str">
        <f t="shared" si="18"/>
        <v/>
      </c>
      <c r="BY35" s="106" t="str">
        <f t="shared" si="18"/>
        <v/>
      </c>
      <c r="BZ35" s="106" t="str">
        <f t="shared" si="18"/>
        <v/>
      </c>
      <c r="CA35" s="106" t="str">
        <f t="shared" si="18"/>
        <v/>
      </c>
      <c r="CB35" s="106" t="str">
        <f t="shared" si="18"/>
        <v/>
      </c>
      <c r="CC35" s="106" t="str">
        <f t="shared" si="18"/>
        <v/>
      </c>
      <c r="CD35" s="106" t="str">
        <f t="shared" si="18"/>
        <v/>
      </c>
      <c r="CE35" s="106" t="str">
        <f t="shared" si="18"/>
        <v/>
      </c>
      <c r="CF35" s="102"/>
      <c r="CH35" s="102"/>
      <c r="CJ35" s="102"/>
      <c r="CL35" s="102"/>
      <c r="CN35" s="102"/>
    </row>
    <row r="36" spans="1:92" ht="13.8" thickBot="1" x14ac:dyDescent="0.2">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0</v>
      </c>
      <c r="AZ36" s="83">
        <f>VALUE(COUNTIF(AY3:AY8,0))</f>
        <v>0</v>
      </c>
      <c r="BA36" s="83" t="e">
        <f>AVERAGEIF(AY3:AY8,"&gt;=0")</f>
        <v>#DIV/0!</v>
      </c>
      <c r="BI36" s="81" t="s">
        <v>175</v>
      </c>
      <c r="BJ36" s="108" t="str">
        <f>IF(ISERROR(AVERAGE(BJ9:BJ23)),"",(AVERAGE(BJ9:BJ23)))</f>
        <v/>
      </c>
      <c r="BK36" s="108" t="str">
        <f>IF(ISERROR(AVERAGE(BK9:BK23)),"",(AVERAGE(BK9:BK23)))</f>
        <v/>
      </c>
      <c r="BL36" s="108" t="str">
        <f>IF(ISERROR(AVERAGE(BL9:BL23)),"",(AVERAGE(BL9:BL23)))</f>
        <v/>
      </c>
      <c r="BM36" s="108" t="str">
        <f>IF(ISERROR(AVERAGE(BM9:BM23)),"",(AVERAGE(BM9:BM23)))</f>
        <v/>
      </c>
      <c r="BN36" s="108" t="str">
        <f t="shared" ref="BN36:BT36" si="19">IF(ISERROR(AVERAGE(BN9:BN23)),"",(AVERAGE(BN9:BN23)))</f>
        <v/>
      </c>
      <c r="BO36" s="108" t="str">
        <f t="shared" si="19"/>
        <v/>
      </c>
      <c r="BP36" s="108" t="str">
        <f t="shared" si="19"/>
        <v/>
      </c>
      <c r="BQ36" s="108" t="str">
        <f t="shared" si="19"/>
        <v/>
      </c>
      <c r="BR36" s="108" t="str">
        <f t="shared" si="19"/>
        <v/>
      </c>
      <c r="BS36" s="108" t="str">
        <f t="shared" si="19"/>
        <v/>
      </c>
      <c r="BT36" s="108" t="str">
        <f t="shared" si="19"/>
        <v/>
      </c>
      <c r="BU36" s="81" t="s">
        <v>175</v>
      </c>
      <c r="BV36" s="108" t="str">
        <f>IF(ISERROR(AVERAGE(BV9:BV23)),"",(AVERAGE(BV9:BV23)))</f>
        <v/>
      </c>
      <c r="BW36" s="108" t="str">
        <f t="shared" ref="BW36:CE36" si="20">IF(ISERROR(AVERAGE(BW9:BW23)),"",(AVERAGE(BW9:BW23)))</f>
        <v/>
      </c>
      <c r="BX36" s="108" t="str">
        <f t="shared" si="20"/>
        <v/>
      </c>
      <c r="BY36" s="108" t="str">
        <f t="shared" si="20"/>
        <v/>
      </c>
      <c r="BZ36" s="108" t="str">
        <f t="shared" si="20"/>
        <v/>
      </c>
      <c r="CA36" s="108" t="str">
        <f t="shared" si="20"/>
        <v/>
      </c>
      <c r="CB36" s="108" t="str">
        <f t="shared" si="20"/>
        <v/>
      </c>
      <c r="CC36" s="108" t="str">
        <f t="shared" si="20"/>
        <v/>
      </c>
      <c r="CD36" s="108" t="str">
        <f t="shared" si="20"/>
        <v/>
      </c>
      <c r="CE36" s="108" t="str">
        <f t="shared" si="20"/>
        <v/>
      </c>
      <c r="CF36" s="102"/>
      <c r="CH36" s="102"/>
      <c r="CJ36" s="102"/>
      <c r="CL36" s="102"/>
      <c r="CN36" s="102"/>
    </row>
    <row r="37" spans="1:92" ht="13.5" customHeight="1" thickBot="1" x14ac:dyDescent="0.25">
      <c r="B37" s="301"/>
      <c r="C37" s="301"/>
      <c r="D37" s="109"/>
      <c r="E37" s="109"/>
      <c r="F37" s="49"/>
      <c r="G37" s="49"/>
      <c r="AW37" s="107" t="s">
        <v>176</v>
      </c>
      <c r="AX37" s="83">
        <f>COUNTIF(AY9:AY23,BF4)</f>
        <v>0</v>
      </c>
      <c r="AY37" s="83">
        <f>VALUE(COUNTIF(AY9:AY23,BF5))</f>
        <v>0</v>
      </c>
      <c r="AZ37" s="83">
        <f>VALUE(COUNTIF(AY9:AY23,0))</f>
        <v>0</v>
      </c>
      <c r="BA37" s="83" t="e">
        <f>AVERAGEIF(AY9:AY23,"&gt;=0")</f>
        <v>#DIV/0!</v>
      </c>
      <c r="BI37" s="81" t="s">
        <v>177</v>
      </c>
      <c r="BJ37" s="110" t="str">
        <f>IF(ISERROR(AVERAGE(BJ24:BJ30)),"",(AVERAGE(BJ24:BJ30)))</f>
        <v/>
      </c>
      <c r="BK37" s="110" t="str">
        <f t="shared" ref="BK37:BT37" si="21">IF(ISERROR(AVERAGE(BK24:BK30)),"",(AVERAGE(BK24:BK30)))</f>
        <v/>
      </c>
      <c r="BL37" s="110" t="str">
        <f t="shared" si="21"/>
        <v/>
      </c>
      <c r="BM37" s="110" t="str">
        <f t="shared" si="21"/>
        <v/>
      </c>
      <c r="BN37" s="110" t="str">
        <f t="shared" si="21"/>
        <v/>
      </c>
      <c r="BO37" s="110" t="str">
        <f t="shared" si="21"/>
        <v/>
      </c>
      <c r="BP37" s="110" t="str">
        <f t="shared" si="21"/>
        <v/>
      </c>
      <c r="BQ37" s="110" t="str">
        <f t="shared" si="21"/>
        <v/>
      </c>
      <c r="BR37" s="110" t="str">
        <f t="shared" si="21"/>
        <v/>
      </c>
      <c r="BS37" s="110" t="str">
        <f t="shared" si="21"/>
        <v/>
      </c>
      <c r="BT37" s="110" t="str">
        <f t="shared" si="21"/>
        <v/>
      </c>
      <c r="BU37" s="81" t="s">
        <v>177</v>
      </c>
      <c r="BV37" s="110" t="str">
        <f t="shared" ref="BV37:CE37" si="22">IF(ISERROR(AVERAGE(BV24:BV30)),"",(AVERAGE(BV24:BV30)))</f>
        <v/>
      </c>
      <c r="BW37" s="110" t="str">
        <f t="shared" si="22"/>
        <v/>
      </c>
      <c r="BX37" s="110" t="str">
        <f t="shared" si="22"/>
        <v/>
      </c>
      <c r="BY37" s="110" t="str">
        <f t="shared" si="22"/>
        <v/>
      </c>
      <c r="BZ37" s="110" t="str">
        <f t="shared" si="22"/>
        <v/>
      </c>
      <c r="CA37" s="110" t="str">
        <f t="shared" si="22"/>
        <v/>
      </c>
      <c r="CB37" s="110" t="str">
        <f t="shared" si="22"/>
        <v/>
      </c>
      <c r="CC37" s="110" t="str">
        <f t="shared" si="22"/>
        <v/>
      </c>
      <c r="CD37" s="110" t="str">
        <f t="shared" si="22"/>
        <v/>
      </c>
      <c r="CE37" s="110" t="str">
        <f t="shared" si="22"/>
        <v/>
      </c>
    </row>
    <row r="38" spans="1:92" ht="22.95" customHeight="1" x14ac:dyDescent="0.15">
      <c r="B38" s="305" t="s">
        <v>178</v>
      </c>
      <c r="C38" s="306"/>
      <c r="D38" s="306"/>
      <c r="E38" s="306"/>
      <c r="F38" s="306"/>
      <c r="G38" s="306"/>
      <c r="H38" s="306"/>
      <c r="I38" s="306"/>
      <c r="J38" s="306"/>
      <c r="K38" s="307"/>
      <c r="AW38" s="107" t="s">
        <v>179</v>
      </c>
      <c r="AX38" s="83">
        <f>COUNTIF(AY24:AY30,BF4)</f>
        <v>0</v>
      </c>
      <c r="AY38" s="83">
        <f>COUNTIF(AY24:AY30,BF5)</f>
        <v>0</v>
      </c>
      <c r="AZ38" s="83">
        <f>VALUE(COUNTIF(AY24:AY30,0))</f>
        <v>0</v>
      </c>
      <c r="BA38" s="83" t="e">
        <f>AVERAGEIF(AY24:AY30,"&gt;=0")</f>
        <v>#DIV/0!</v>
      </c>
      <c r="BG38" s="49"/>
      <c r="BH38" s="49"/>
      <c r="BI38" s="49"/>
      <c r="BJ38" s="49"/>
      <c r="BK38" s="49"/>
      <c r="BO38" s="42"/>
      <c r="BP38" s="42"/>
      <c r="BQ38" s="42"/>
      <c r="BR38" s="42"/>
      <c r="BS38" s="42"/>
      <c r="BT38" s="42"/>
      <c r="CB38" s="42"/>
    </row>
    <row r="39" spans="1:92" ht="21" customHeight="1" x14ac:dyDescent="0.15">
      <c r="A39" s="49"/>
      <c r="B39" s="308" t="s">
        <v>4</v>
      </c>
      <c r="C39" s="309"/>
      <c r="D39" s="310"/>
      <c r="E39" s="311" t="s">
        <v>269</v>
      </c>
      <c r="F39" s="312"/>
      <c r="G39" s="312"/>
      <c r="H39" s="313"/>
      <c r="I39" s="311" t="s">
        <v>180</v>
      </c>
      <c r="J39" s="312"/>
      <c r="K39" s="313"/>
      <c r="AW39" s="42" t="s">
        <v>181</v>
      </c>
      <c r="AX39" s="83">
        <f>VALUE(SUM(AX36:AX38))</f>
        <v>0</v>
      </c>
      <c r="AY39" s="83">
        <f>VALUE(SUM(AY36:AY38))</f>
        <v>0</v>
      </c>
      <c r="AZ39" s="83">
        <f>VALUE(SUM(AZ36:AZ38))</f>
        <v>0</v>
      </c>
      <c r="BA39" s="83" t="e">
        <f>AVERAGEIF(AY3:AY30,"&gt;=0")</f>
        <v>#DIV/0!</v>
      </c>
    </row>
    <row r="40" spans="1:92" ht="22.2" customHeight="1" x14ac:dyDescent="0.15">
      <c r="A40" s="49"/>
      <c r="B40" s="314"/>
      <c r="C40" s="315"/>
      <c r="D40" s="316"/>
      <c r="E40" s="317"/>
      <c r="F40" s="318"/>
      <c r="G40" s="318"/>
      <c r="H40" s="319"/>
      <c r="I40" s="320"/>
      <c r="J40" s="318"/>
      <c r="K40" s="319"/>
      <c r="AW40" s="107" t="s">
        <v>182</v>
      </c>
      <c r="BA40" s="83" t="str">
        <f>IF(ISERROR(AVERAGE(AY24:AY30,AY9:AY23,AY3:AY8)),"",(AVERAGE(AY24:AY30,AY9:AY23,AY3:AY8)))</f>
        <v/>
      </c>
      <c r="BK40" s="49"/>
      <c r="CB40" s="42"/>
    </row>
    <row r="41" spans="1:92" x14ac:dyDescent="0.15">
      <c r="A41" s="49"/>
      <c r="B41" s="49"/>
      <c r="C41" s="49"/>
      <c r="D41" s="49"/>
      <c r="E41" s="49"/>
      <c r="F41" s="49"/>
      <c r="G41" s="49"/>
      <c r="AK41" s="107"/>
      <c r="AX41" s="103" t="s">
        <v>101</v>
      </c>
      <c r="AY41" s="104" t="s">
        <v>105</v>
      </c>
      <c r="AZ41" s="105" t="s">
        <v>107</v>
      </c>
      <c r="BA41" s="42" t="s">
        <v>171</v>
      </c>
      <c r="BK41" s="49"/>
      <c r="CB41" s="42"/>
    </row>
    <row r="42" spans="1:92" ht="19.2" customHeight="1" x14ac:dyDescent="0.15">
      <c r="B42" s="111" t="s">
        <v>183</v>
      </c>
      <c r="C42" s="112"/>
      <c r="D42" s="113"/>
      <c r="E42" s="113"/>
      <c r="F42" s="113"/>
      <c r="G42" s="113"/>
      <c r="H42" s="113"/>
      <c r="AW42" s="107" t="s">
        <v>184</v>
      </c>
      <c r="AX42" s="83">
        <f>COUNTIF(BA3:BA8,BF4)</f>
        <v>0</v>
      </c>
      <c r="AY42" s="83">
        <f>COUNTIF(BA3:BA8,BF5)</f>
        <v>0</v>
      </c>
      <c r="AZ42" s="83">
        <f>COUNTIF(BA3:BA8,0)</f>
        <v>0</v>
      </c>
      <c r="BA42" s="83" t="e">
        <f>AVERAGEIF(AY9:AY14,"&gt;=0")</f>
        <v>#DIV/0!</v>
      </c>
      <c r="BK42" s="49"/>
      <c r="CB42" s="42"/>
    </row>
    <row r="43" spans="1:92" ht="15" thickBot="1" x14ac:dyDescent="0.2">
      <c r="B43" s="114" t="s">
        <v>185</v>
      </c>
      <c r="C43" s="114"/>
      <c r="D43" s="115" t="str">
        <f>_xlfn.IFNA(AX31,"")</f>
        <v/>
      </c>
      <c r="E43" s="115"/>
      <c r="F43" s="113"/>
      <c r="G43" s="116"/>
      <c r="H43" s="116"/>
      <c r="AW43" s="107" t="s">
        <v>186</v>
      </c>
      <c r="AX43" s="83">
        <f>COUNTIF(BA9:BA23,BF4)</f>
        <v>0</v>
      </c>
      <c r="AY43" s="83">
        <f>COUNTIF(BA9:BA23,BF5)</f>
        <v>0</v>
      </c>
      <c r="AZ43" s="83">
        <f>COUNTIF(BA9:BA23,0)</f>
        <v>0</v>
      </c>
      <c r="BA43" s="83" t="e">
        <f>AVERAGEIF(BA9:BA23,"&gt;=0")</f>
        <v>#DIV/0!</v>
      </c>
      <c r="BK43" s="49"/>
      <c r="CB43" s="42"/>
    </row>
    <row r="44" spans="1:92" ht="14.4" x14ac:dyDescent="0.15">
      <c r="B44" s="117"/>
      <c r="C44" s="118"/>
      <c r="D44" s="119" t="s">
        <v>187</v>
      </c>
      <c r="E44" s="120"/>
      <c r="F44" s="121" t="s">
        <v>188</v>
      </c>
      <c r="G44" s="122"/>
      <c r="H44" s="121" t="s">
        <v>189</v>
      </c>
      <c r="I44" s="122"/>
      <c r="J44" s="121" t="s">
        <v>190</v>
      </c>
      <c r="K44" s="123"/>
      <c r="AW44" s="107" t="s">
        <v>191</v>
      </c>
      <c r="AX44" s="83">
        <f>COUNTIF(BA24:BA30,BF4)</f>
        <v>0</v>
      </c>
      <c r="AY44" s="83">
        <f>COUNTIF(BA24:BA30,BF5)</f>
        <v>0</v>
      </c>
      <c r="AZ44" s="83">
        <f>COUNTIF(BA24:BA30,0)</f>
        <v>0</v>
      </c>
      <c r="BA44" s="83" t="e">
        <f>AVERAGEIF(BA24:BA30,"&gt;=0")</f>
        <v>#DIV/0!</v>
      </c>
      <c r="BK44" s="49"/>
      <c r="CB44" s="42"/>
    </row>
    <row r="45" spans="1:92" ht="14.4" x14ac:dyDescent="0.15">
      <c r="B45" s="124" t="s">
        <v>192</v>
      </c>
      <c r="C45" s="125"/>
      <c r="D45" s="126"/>
      <c r="E45" s="127"/>
      <c r="F45" s="128" t="s">
        <v>193</v>
      </c>
      <c r="G45" s="129"/>
      <c r="H45" s="128" t="s">
        <v>193</v>
      </c>
      <c r="I45" s="129"/>
      <c r="J45" s="128" t="s">
        <v>193</v>
      </c>
      <c r="K45" s="130"/>
      <c r="AW45" s="42" t="s">
        <v>194</v>
      </c>
      <c r="AX45" s="83">
        <f>SUM(AX42:AX44)</f>
        <v>0</v>
      </c>
      <c r="AY45" s="83">
        <f>SUM(AY42:AY44)</f>
        <v>0</v>
      </c>
      <c r="AZ45" s="83">
        <f>SUM(AZ42:AZ44)</f>
        <v>0</v>
      </c>
      <c r="BA45" s="83"/>
      <c r="BK45" s="49"/>
      <c r="CB45" s="42"/>
    </row>
    <row r="46" spans="1:92" ht="14.4" x14ac:dyDescent="0.15">
      <c r="B46" s="131" t="str">
        <f>BE4</f>
        <v>≥80</v>
      </c>
      <c r="C46" s="132"/>
      <c r="D46" s="133" t="e">
        <f>IF(AX39=0,NA(),AX39)</f>
        <v>#N/A</v>
      </c>
      <c r="E46" s="133"/>
      <c r="F46" s="133" t="e">
        <f>IF(AX36=0,NA(),AX36)</f>
        <v>#N/A</v>
      </c>
      <c r="G46" s="133"/>
      <c r="H46" s="133" t="e">
        <f>IF(AX37=0,NA(),AX37)</f>
        <v>#N/A</v>
      </c>
      <c r="I46" s="133"/>
      <c r="J46" s="133" t="e">
        <f>IF(AX38=0,NA(),AX38)</f>
        <v>#N/A</v>
      </c>
      <c r="K46" s="133"/>
      <c r="AW46" s="107" t="s">
        <v>195</v>
      </c>
      <c r="AX46" s="83"/>
      <c r="AY46" s="83"/>
      <c r="AZ46" s="83"/>
      <c r="BA46" s="83" t="str">
        <f>IF(ISERROR(AVERAGE(BA24:BA30,BA9:BA23,BA3:BA8)),"",(AVERAGE(BA24:BA30,BA9:BA23,BA3:BA8)))</f>
        <v/>
      </c>
      <c r="BK46" s="49"/>
      <c r="CB46" s="42"/>
    </row>
    <row r="47" spans="1:92" ht="14.4" x14ac:dyDescent="0.15">
      <c r="B47" s="134" t="str">
        <f>BE5</f>
        <v>60-79</v>
      </c>
      <c r="C47" s="135"/>
      <c r="D47" s="133" t="e">
        <f>IF(AY39=0,NA(),AY39)</f>
        <v>#N/A</v>
      </c>
      <c r="E47" s="133"/>
      <c r="F47" s="133" t="e">
        <f>IF(AY36=0,NA(),AY36)</f>
        <v>#N/A</v>
      </c>
      <c r="G47" s="133"/>
      <c r="H47" s="133" t="e">
        <f>IF(AY37=0,NA(),AY37)</f>
        <v>#N/A</v>
      </c>
      <c r="I47" s="133"/>
      <c r="J47" s="133" t="e">
        <f>IF(AY38=0,NA(),AY38)</f>
        <v>#N/A</v>
      </c>
      <c r="K47" s="133"/>
      <c r="AQ47" s="49"/>
      <c r="BK47" s="49"/>
      <c r="CB47" s="42"/>
    </row>
    <row r="48" spans="1:92" ht="14.4" x14ac:dyDescent="0.15">
      <c r="B48" s="136" t="str">
        <f>BE6</f>
        <v>&lt;60</v>
      </c>
      <c r="C48" s="137"/>
      <c r="D48" s="133" t="e">
        <f>IF(AZ39=0,NA(),AZ39)</f>
        <v>#N/A</v>
      </c>
      <c r="E48" s="133"/>
      <c r="F48" s="133" t="e">
        <f>IF(AZ36=0,NA(),AZ36)</f>
        <v>#N/A</v>
      </c>
      <c r="G48" s="133"/>
      <c r="H48" s="133" t="e">
        <f>IF(AZ37=0,NA(),AZ37)</f>
        <v>#N/A</v>
      </c>
      <c r="I48" s="133"/>
      <c r="J48" s="133" t="e">
        <f>IF(AZ38=0,NA(),AZ38)</f>
        <v>#N/A</v>
      </c>
      <c r="K48" s="133"/>
      <c r="AQ48" s="49"/>
      <c r="BK48" s="49"/>
      <c r="CB48" s="42"/>
    </row>
    <row r="49" spans="2:91" s="49" customFormat="1" ht="15" thickBot="1" x14ac:dyDescent="0.2">
      <c r="B49" s="138" t="s">
        <v>196</v>
      </c>
      <c r="C49" s="139"/>
      <c r="D49" s="140" t="str">
        <f>IFERROR(BA39,"n/a")</f>
        <v>n/a</v>
      </c>
      <c r="E49" s="141"/>
      <c r="F49" s="140" t="str">
        <f>IFERROR(BA36,"n/a")</f>
        <v>n/a</v>
      </c>
      <c r="G49" s="141"/>
      <c r="H49" s="140" t="str">
        <f>IFERROR(BA37,"n/a")</f>
        <v>n/a</v>
      </c>
      <c r="I49" s="141"/>
      <c r="J49" s="140" t="str">
        <f>IFERROR(BA38,"n/a")</f>
        <v>n/a</v>
      </c>
      <c r="K49" s="142"/>
      <c r="Q49" s="42"/>
      <c r="R49" s="42"/>
      <c r="S49" s="42"/>
      <c r="T49" s="42"/>
      <c r="U49" s="42"/>
      <c r="V49" s="42"/>
      <c r="W49" s="42"/>
      <c r="X49" s="42"/>
      <c r="Y49" s="42"/>
      <c r="Z49" s="42"/>
      <c r="AB49" s="42"/>
      <c r="AC49" s="42"/>
      <c r="AK49" s="42"/>
      <c r="AL49" s="42"/>
      <c r="AM49" s="42"/>
      <c r="AN49" s="42"/>
      <c r="AO49" s="42"/>
      <c r="AP49" s="42"/>
      <c r="AR49" s="42"/>
      <c r="AS49" s="42"/>
      <c r="AT49" s="42"/>
      <c r="AU49" s="42"/>
      <c r="AV49" s="42"/>
      <c r="AW49" s="42"/>
      <c r="AX49" s="42"/>
      <c r="AY49" s="42"/>
      <c r="AZ49" s="42"/>
      <c r="BA49" s="42"/>
      <c r="BB49" s="42"/>
      <c r="BC49" s="42"/>
      <c r="BD49" s="42"/>
      <c r="BE49" s="42"/>
      <c r="BF49" s="42"/>
      <c r="BG49" s="42"/>
      <c r="BH49" s="42"/>
      <c r="BI49" s="42"/>
      <c r="BJ49" s="42"/>
      <c r="CB49" s="42"/>
      <c r="CG49" s="42"/>
      <c r="CI49" s="42"/>
      <c r="CK49" s="42"/>
      <c r="CM49" s="42"/>
    </row>
    <row r="50" spans="2:91" s="49" customFormat="1" x14ac:dyDescent="0.15">
      <c r="B50" s="102"/>
      <c r="C50" s="102"/>
      <c r="D50" s="42"/>
      <c r="E50" s="42"/>
      <c r="F50" s="42"/>
      <c r="G50" s="42"/>
      <c r="L50" s="102"/>
      <c r="Q50" s="42"/>
      <c r="R50" s="42"/>
      <c r="S50" s="42"/>
      <c r="T50" s="42"/>
      <c r="U50" s="42"/>
      <c r="V50" s="42"/>
      <c r="W50" s="42"/>
      <c r="X50" s="42"/>
      <c r="Y50" s="42"/>
      <c r="Z50" s="42"/>
      <c r="AB50" s="42"/>
      <c r="AC50" s="42"/>
      <c r="AK50" s="42"/>
      <c r="AL50" s="42"/>
      <c r="AM50" s="42"/>
      <c r="AN50" s="42"/>
      <c r="AO50" s="42"/>
      <c r="AP50" s="42"/>
      <c r="AR50" s="42"/>
      <c r="AS50" s="42"/>
      <c r="AT50" s="42"/>
      <c r="AU50" s="42"/>
      <c r="AV50" s="42"/>
      <c r="AW50" s="42"/>
      <c r="AX50" s="42"/>
      <c r="AY50" s="42"/>
      <c r="AZ50" s="42"/>
      <c r="BA50" s="42"/>
      <c r="BB50" s="42"/>
      <c r="BC50" s="42"/>
      <c r="BD50" s="42"/>
      <c r="BE50" s="42"/>
      <c r="BF50" s="42"/>
      <c r="BG50" s="42"/>
      <c r="BH50" s="42"/>
      <c r="BI50" s="42"/>
      <c r="BJ50" s="42"/>
      <c r="CB50" s="42"/>
      <c r="CG50" s="42"/>
      <c r="CI50" s="42"/>
      <c r="CK50" s="42"/>
      <c r="CM50" s="42"/>
    </row>
    <row r="51" spans="2:91" s="49" customFormat="1" x14ac:dyDescent="0.15">
      <c r="B51" s="42"/>
      <c r="C51" s="42"/>
      <c r="D51" s="42"/>
      <c r="E51" s="42"/>
      <c r="F51" s="42"/>
      <c r="G51" s="42"/>
      <c r="Q51" s="42"/>
      <c r="R51" s="42"/>
      <c r="S51" s="42"/>
      <c r="T51" s="42"/>
      <c r="U51" s="42"/>
      <c r="V51" s="42"/>
      <c r="W51" s="42"/>
      <c r="X51" s="42"/>
      <c r="Y51" s="42"/>
      <c r="Z51" s="42"/>
      <c r="AB51" s="42"/>
      <c r="AC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CB51" s="42"/>
      <c r="CG51" s="42"/>
      <c r="CI51" s="42"/>
      <c r="CK51" s="42"/>
      <c r="CM51" s="42"/>
    </row>
    <row r="52" spans="2:91" s="49" customFormat="1" x14ac:dyDescent="0.15">
      <c r="B52" s="42"/>
      <c r="C52" s="42"/>
      <c r="D52" s="42"/>
      <c r="E52" s="42"/>
      <c r="F52" s="42"/>
      <c r="G52" s="42"/>
      <c r="Q52" s="42"/>
      <c r="R52" s="42"/>
      <c r="S52" s="42"/>
      <c r="T52" s="42"/>
      <c r="U52" s="42"/>
      <c r="V52" s="42"/>
      <c r="W52" s="42"/>
      <c r="X52" s="42"/>
      <c r="Y52" s="42"/>
      <c r="Z52" s="42"/>
      <c r="AB52" s="42"/>
      <c r="AC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CB52" s="42"/>
      <c r="CG52" s="42"/>
      <c r="CI52" s="42"/>
      <c r="CK52" s="42"/>
      <c r="CM52" s="42"/>
    </row>
    <row r="53" spans="2:91" s="49" customFormat="1" x14ac:dyDescent="0.15">
      <c r="B53" s="42"/>
      <c r="C53" s="42"/>
      <c r="D53" s="42"/>
      <c r="E53" s="42"/>
      <c r="F53" s="42"/>
      <c r="G53" s="42"/>
      <c r="Q53" s="42"/>
      <c r="R53" s="42"/>
      <c r="S53" s="42"/>
      <c r="T53" s="42"/>
      <c r="U53" s="42"/>
      <c r="V53" s="42"/>
      <c r="W53" s="42"/>
      <c r="X53" s="42"/>
      <c r="Y53" s="42"/>
      <c r="Z53" s="42"/>
      <c r="AB53" s="42"/>
      <c r="AC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CB53" s="42"/>
      <c r="CG53" s="42"/>
      <c r="CI53" s="42"/>
      <c r="CK53" s="42"/>
      <c r="CM53" s="42"/>
    </row>
    <row r="54" spans="2:91" s="49" customFormat="1" x14ac:dyDescent="0.15">
      <c r="B54" s="42"/>
      <c r="C54" s="42"/>
      <c r="D54" s="42"/>
      <c r="E54" s="42"/>
      <c r="F54" s="42"/>
      <c r="G54" s="42"/>
      <c r="Q54" s="42"/>
      <c r="R54" s="42"/>
      <c r="S54" s="42"/>
      <c r="T54" s="42"/>
      <c r="U54" s="42"/>
      <c r="V54" s="42"/>
      <c r="W54" s="42"/>
      <c r="X54" s="42"/>
      <c r="Y54" s="42"/>
      <c r="Z54" s="42"/>
      <c r="AB54" s="42"/>
      <c r="AC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CB54" s="42"/>
      <c r="CG54" s="42"/>
      <c r="CI54" s="42"/>
      <c r="CK54" s="42"/>
      <c r="CM54" s="42"/>
    </row>
    <row r="55" spans="2:91" s="49" customFormat="1" x14ac:dyDescent="0.15">
      <c r="B55" s="42"/>
      <c r="C55" s="42"/>
      <c r="D55" s="42"/>
      <c r="E55" s="42"/>
      <c r="F55" s="42"/>
      <c r="G55" s="42"/>
      <c r="Q55" s="42"/>
      <c r="R55" s="42"/>
      <c r="S55" s="42"/>
      <c r="T55" s="42"/>
      <c r="U55" s="42"/>
      <c r="V55" s="42"/>
      <c r="W55" s="42"/>
      <c r="X55" s="42"/>
      <c r="Y55" s="107"/>
      <c r="Z55" s="42"/>
      <c r="AA55" s="42"/>
      <c r="AB55" s="42"/>
      <c r="AC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CB55" s="42"/>
      <c r="CG55" s="42"/>
      <c r="CI55" s="42"/>
      <c r="CK55" s="42"/>
      <c r="CM55" s="42"/>
    </row>
    <row r="56" spans="2:91" s="49" customFormat="1" x14ac:dyDescent="0.15">
      <c r="B56" s="42"/>
      <c r="C56" s="42"/>
      <c r="D56" s="42"/>
      <c r="E56" s="42"/>
      <c r="F56" s="42"/>
      <c r="G56" s="42"/>
      <c r="Q56" s="42"/>
      <c r="R56" s="42"/>
      <c r="S56" s="42"/>
      <c r="T56" s="42"/>
      <c r="U56" s="42"/>
      <c r="V56" s="42"/>
      <c r="W56" s="42"/>
      <c r="X56" s="42"/>
      <c r="Y56" s="42"/>
      <c r="Z56" s="42"/>
      <c r="AB56" s="42"/>
      <c r="AC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CB56" s="42"/>
      <c r="CG56" s="42"/>
      <c r="CI56" s="42"/>
      <c r="CK56" s="42"/>
      <c r="CM56" s="42"/>
    </row>
    <row r="57" spans="2:91" s="49" customFormat="1" x14ac:dyDescent="0.15">
      <c r="B57" s="42"/>
      <c r="C57" s="42"/>
      <c r="D57" s="42"/>
      <c r="E57" s="42"/>
      <c r="F57" s="42"/>
      <c r="G57" s="42"/>
      <c r="Q57" s="42"/>
      <c r="R57" s="42"/>
      <c r="S57" s="42"/>
      <c r="T57" s="42"/>
      <c r="U57" s="42"/>
      <c r="V57" s="42"/>
      <c r="W57" s="42"/>
      <c r="X57" s="42"/>
      <c r="Y57" s="42"/>
      <c r="Z57" s="42"/>
      <c r="AB57" s="42"/>
      <c r="AC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CB57" s="42"/>
      <c r="CG57" s="42"/>
      <c r="CI57" s="42"/>
      <c r="CK57" s="42"/>
      <c r="CM57" s="42"/>
    </row>
    <row r="58" spans="2:91" s="49" customFormat="1" x14ac:dyDescent="0.15">
      <c r="B58" s="42"/>
      <c r="C58" s="42"/>
      <c r="F58" s="42"/>
      <c r="G58" s="42"/>
      <c r="H58" s="42"/>
      <c r="I58" s="42"/>
      <c r="J58" s="42"/>
      <c r="K58" s="42"/>
      <c r="Q58" s="42"/>
      <c r="R58" s="42"/>
      <c r="S58" s="42"/>
      <c r="T58" s="42"/>
      <c r="U58" s="42"/>
      <c r="V58" s="42"/>
      <c r="W58" s="42"/>
      <c r="X58" s="42"/>
      <c r="Y58" s="42"/>
      <c r="Z58" s="42"/>
      <c r="AB58" s="42"/>
      <c r="AC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CB58" s="42"/>
      <c r="CG58" s="42"/>
      <c r="CI58" s="42"/>
      <c r="CK58" s="42"/>
      <c r="CM58" s="42"/>
    </row>
    <row r="59" spans="2:91" s="49" customFormat="1" x14ac:dyDescent="0.15">
      <c r="B59" s="42"/>
      <c r="C59" s="42"/>
      <c r="I59" s="42"/>
      <c r="J59" s="42"/>
      <c r="K59" s="42"/>
      <c r="L59" s="42"/>
      <c r="M59" s="42"/>
      <c r="Q59" s="42"/>
      <c r="R59" s="42"/>
      <c r="S59" s="42"/>
      <c r="T59" s="42"/>
      <c r="U59" s="42"/>
      <c r="V59" s="42"/>
      <c r="W59" s="42"/>
      <c r="X59" s="42"/>
      <c r="Y59" s="42"/>
      <c r="Z59" s="42"/>
      <c r="AB59" s="42"/>
      <c r="AC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CB59" s="42"/>
      <c r="CG59" s="42"/>
      <c r="CI59" s="42"/>
      <c r="CK59" s="42"/>
      <c r="CM59" s="42"/>
    </row>
    <row r="60" spans="2:91" s="49" customFormat="1" x14ac:dyDescent="0.15">
      <c r="B60" s="42"/>
      <c r="C60" s="42"/>
      <c r="I60" s="42"/>
      <c r="J60" s="42"/>
      <c r="K60" s="42"/>
      <c r="L60" s="42"/>
      <c r="M60" s="42"/>
      <c r="Q60" s="42"/>
      <c r="R60" s="42"/>
      <c r="S60" s="42"/>
      <c r="T60" s="42"/>
      <c r="U60" s="42"/>
      <c r="V60" s="42"/>
      <c r="W60" s="42"/>
      <c r="X60" s="42"/>
      <c r="Y60" s="42"/>
      <c r="Z60" s="42"/>
      <c r="AB60" s="42"/>
      <c r="AC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CB60" s="42"/>
      <c r="CG60" s="42"/>
      <c r="CI60" s="42"/>
      <c r="CK60" s="42"/>
      <c r="CM60" s="42"/>
    </row>
    <row r="61" spans="2:91" s="49" customFormat="1" ht="16.2" x14ac:dyDescent="0.2">
      <c r="B61" s="42"/>
      <c r="C61" s="42"/>
      <c r="F61" s="143"/>
      <c r="G61" s="143"/>
      <c r="H61" s="42"/>
      <c r="Q61" s="42"/>
      <c r="R61" s="42"/>
      <c r="S61" s="42"/>
      <c r="T61" s="42"/>
      <c r="U61" s="42"/>
      <c r="V61" s="42"/>
      <c r="W61" s="42"/>
      <c r="X61" s="42"/>
      <c r="Y61" s="42"/>
      <c r="Z61" s="42"/>
      <c r="AB61" s="42"/>
      <c r="AC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CB61" s="42"/>
      <c r="CG61" s="42"/>
      <c r="CI61" s="42"/>
      <c r="CK61" s="42"/>
      <c r="CM61" s="42"/>
    </row>
    <row r="62" spans="2:91" s="49" customFormat="1" x14ac:dyDescent="0.15">
      <c r="B62" s="42"/>
      <c r="C62" s="42"/>
      <c r="F62" s="42"/>
      <c r="G62" s="42"/>
      <c r="H62" s="42"/>
      <c r="Q62" s="42"/>
      <c r="R62" s="42"/>
      <c r="S62" s="42"/>
      <c r="T62" s="42"/>
      <c r="U62" s="42"/>
      <c r="V62" s="42"/>
      <c r="W62" s="42"/>
      <c r="X62" s="42"/>
      <c r="Y62" s="42"/>
      <c r="Z62" s="42"/>
      <c r="AB62" s="42"/>
      <c r="AC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CB62" s="42"/>
      <c r="CG62" s="42"/>
      <c r="CI62" s="42"/>
      <c r="CK62" s="42"/>
      <c r="CM62" s="42"/>
    </row>
    <row r="63" spans="2:91" s="49" customFormat="1" x14ac:dyDescent="0.15">
      <c r="B63" s="42"/>
      <c r="C63" s="42"/>
      <c r="F63" s="42"/>
      <c r="G63" s="42"/>
      <c r="H63" s="42"/>
      <c r="Q63" s="42"/>
      <c r="R63" s="42"/>
      <c r="S63" s="42"/>
      <c r="T63" s="42"/>
      <c r="U63" s="42"/>
      <c r="V63" s="42"/>
      <c r="W63" s="42"/>
      <c r="X63" s="42"/>
      <c r="Y63" s="42"/>
      <c r="Z63" s="42"/>
      <c r="AB63" s="42"/>
      <c r="AC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CB63" s="42"/>
      <c r="CG63" s="42"/>
      <c r="CI63" s="42"/>
      <c r="CK63" s="42"/>
      <c r="CM63" s="42"/>
    </row>
    <row r="64" spans="2:91" s="49" customFormat="1" x14ac:dyDescent="0.15">
      <c r="B64" s="42"/>
      <c r="C64" s="42"/>
      <c r="F64" s="42"/>
      <c r="G64" s="42"/>
      <c r="H64" s="42"/>
      <c r="Q64" s="42"/>
      <c r="R64" s="42"/>
      <c r="S64" s="42"/>
      <c r="T64" s="42"/>
      <c r="U64" s="42"/>
      <c r="V64" s="42"/>
      <c r="W64" s="42"/>
      <c r="X64" s="42"/>
      <c r="Y64" s="42"/>
      <c r="Z64" s="42"/>
      <c r="AB64" s="42"/>
      <c r="AC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CB64" s="42"/>
      <c r="CG64" s="42"/>
      <c r="CI64" s="42"/>
      <c r="CK64" s="42"/>
      <c r="CM64" s="42"/>
    </row>
    <row r="65" spans="2:91" s="49" customFormat="1" x14ac:dyDescent="0.15">
      <c r="B65" s="42"/>
      <c r="C65" s="42"/>
      <c r="F65" s="42"/>
      <c r="G65" s="42"/>
      <c r="H65" s="42"/>
      <c r="Q65" s="42"/>
      <c r="R65" s="42"/>
      <c r="S65" s="42"/>
      <c r="T65" s="42"/>
      <c r="U65" s="42"/>
      <c r="V65" s="42"/>
      <c r="W65" s="42"/>
      <c r="X65" s="42"/>
      <c r="Y65" s="42"/>
      <c r="Z65" s="42"/>
      <c r="AB65" s="42"/>
      <c r="AC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CB65" s="42"/>
      <c r="CG65" s="42"/>
      <c r="CI65" s="42"/>
      <c r="CK65" s="42"/>
      <c r="CM65" s="42"/>
    </row>
    <row r="66" spans="2:91" s="49" customFormat="1" x14ac:dyDescent="0.15">
      <c r="B66" s="42"/>
      <c r="C66" s="42"/>
      <c r="F66" s="42"/>
      <c r="G66" s="42"/>
      <c r="H66" s="42"/>
      <c r="Q66" s="42"/>
      <c r="R66" s="42"/>
      <c r="S66" s="42"/>
      <c r="T66" s="42"/>
      <c r="U66" s="42"/>
      <c r="V66" s="42"/>
      <c r="W66" s="42"/>
      <c r="X66" s="42"/>
      <c r="Y66" s="42"/>
      <c r="Z66" s="42"/>
      <c r="AB66" s="42"/>
      <c r="AC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CB66" s="42"/>
      <c r="CG66" s="42"/>
      <c r="CI66" s="42"/>
      <c r="CK66" s="42"/>
      <c r="CM66" s="42"/>
    </row>
    <row r="67" spans="2:91" s="49" customFormat="1" x14ac:dyDescent="0.15">
      <c r="B67" s="42"/>
      <c r="C67" s="42"/>
      <c r="F67" s="42"/>
      <c r="G67" s="42"/>
      <c r="H67" s="42"/>
      <c r="Q67" s="42"/>
      <c r="R67" s="42"/>
      <c r="S67" s="42"/>
      <c r="T67" s="42"/>
      <c r="U67" s="42"/>
      <c r="V67" s="42"/>
      <c r="W67" s="42"/>
      <c r="X67" s="42"/>
      <c r="Y67" s="42"/>
      <c r="Z67" s="42"/>
      <c r="AB67" s="42"/>
      <c r="AC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CK67" s="42"/>
      <c r="CM67" s="42"/>
    </row>
    <row r="68" spans="2:91" s="49" customFormat="1" x14ac:dyDescent="0.15">
      <c r="B68" s="42"/>
      <c r="C68" s="42"/>
      <c r="F68" s="42"/>
      <c r="G68" s="42"/>
      <c r="H68" s="42"/>
      <c r="Q68" s="42"/>
      <c r="R68" s="42"/>
      <c r="S68" s="42"/>
      <c r="T68" s="42"/>
      <c r="U68" s="42"/>
      <c r="V68" s="42"/>
      <c r="W68" s="42"/>
      <c r="X68" s="42"/>
      <c r="Y68" s="42"/>
      <c r="Z68" s="42"/>
      <c r="AB68" s="42"/>
      <c r="AC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CK68" s="42"/>
      <c r="CM68" s="42"/>
    </row>
    <row r="69" spans="2:91" s="49" customFormat="1" x14ac:dyDescent="0.15">
      <c r="B69" s="42"/>
      <c r="C69" s="42"/>
      <c r="F69" s="42"/>
      <c r="G69" s="42"/>
      <c r="H69" s="42"/>
      <c r="Q69" s="42"/>
      <c r="R69" s="42"/>
      <c r="S69" s="42"/>
      <c r="T69" s="42"/>
      <c r="U69" s="42"/>
      <c r="V69" s="42"/>
      <c r="W69" s="42"/>
      <c r="X69" s="42"/>
      <c r="Y69" s="42"/>
      <c r="Z69" s="42"/>
      <c r="AB69" s="42"/>
      <c r="AC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CK69" s="42"/>
      <c r="CM69" s="42"/>
    </row>
    <row r="70" spans="2:91" s="49" customFormat="1" x14ac:dyDescent="0.15">
      <c r="B70" s="42"/>
      <c r="C70" s="42"/>
      <c r="F70" s="42"/>
      <c r="G70" s="42"/>
      <c r="H70" s="42"/>
      <c r="Q70" s="42"/>
      <c r="R70" s="42"/>
      <c r="S70" s="42"/>
      <c r="T70" s="42"/>
      <c r="U70" s="42"/>
      <c r="V70" s="42"/>
      <c r="W70" s="42"/>
      <c r="X70" s="42"/>
      <c r="Y70" s="42"/>
      <c r="Z70" s="42"/>
      <c r="AB70" s="42"/>
      <c r="AC70" s="42"/>
      <c r="AK70" s="42"/>
      <c r="AL70" s="42"/>
      <c r="AM70" s="42"/>
      <c r="AN70" s="42"/>
      <c r="AO70" s="42"/>
      <c r="AP70" s="42"/>
      <c r="AR70" s="42"/>
      <c r="AS70" s="42"/>
      <c r="AT70" s="42"/>
      <c r="AU70" s="107"/>
      <c r="AV70" s="107"/>
      <c r="AW70" s="107"/>
      <c r="AX70" s="42"/>
      <c r="AY70" s="42"/>
      <c r="AZ70" s="42"/>
      <c r="BA70" s="42"/>
      <c r="BB70" s="42"/>
      <c r="BC70" s="42"/>
      <c r="BD70" s="144"/>
      <c r="BE70" s="42"/>
      <c r="BF70" s="42"/>
      <c r="BG70" s="42"/>
      <c r="BH70" s="42"/>
      <c r="BI70" s="42"/>
      <c r="BJ70" s="42"/>
      <c r="BK70" s="42"/>
      <c r="CK70" s="42"/>
      <c r="CM70" s="42"/>
    </row>
    <row r="71" spans="2:91" s="49" customFormat="1" x14ac:dyDescent="0.15">
      <c r="B71" s="42"/>
      <c r="C71" s="42"/>
      <c r="F71" s="42"/>
      <c r="G71" s="42"/>
      <c r="H71" s="42"/>
      <c r="Q71" s="42"/>
      <c r="R71" s="42"/>
      <c r="S71" s="42"/>
      <c r="T71" s="42"/>
      <c r="U71" s="42"/>
      <c r="V71" s="42"/>
      <c r="W71" s="42"/>
      <c r="X71" s="42"/>
      <c r="Y71" s="42"/>
      <c r="Z71" s="42"/>
      <c r="AB71" s="42"/>
      <c r="AC71" s="42"/>
      <c r="AK71" s="42"/>
      <c r="AL71" s="42"/>
      <c r="AM71" s="42"/>
      <c r="AN71" s="42"/>
      <c r="AO71" s="42"/>
      <c r="AP71" s="42"/>
      <c r="AR71" s="42"/>
      <c r="AS71" s="42"/>
      <c r="AT71" s="42"/>
      <c r="AU71" s="83"/>
      <c r="AV71" s="42"/>
      <c r="AW71" s="42"/>
      <c r="AX71" s="42"/>
      <c r="AY71" s="42"/>
      <c r="AZ71" s="144"/>
      <c r="BA71" s="144"/>
      <c r="BB71" s="144"/>
      <c r="BC71" s="144"/>
      <c r="BD71" s="144"/>
      <c r="BE71" s="42"/>
      <c r="BF71" s="42"/>
      <c r="BG71" s="42"/>
      <c r="BH71" s="42"/>
      <c r="BI71" s="42"/>
      <c r="BJ71" s="42"/>
      <c r="BK71" s="42"/>
      <c r="CK71" s="42"/>
      <c r="CM71" s="42"/>
    </row>
    <row r="72" spans="2:91" s="49" customFormat="1" x14ac:dyDescent="0.15">
      <c r="B72" s="42"/>
      <c r="C72" s="42"/>
      <c r="F72" s="42"/>
      <c r="G72" s="42"/>
      <c r="H72" s="42"/>
      <c r="Q72" s="42"/>
      <c r="R72" s="42"/>
      <c r="S72" s="42"/>
      <c r="T72" s="42"/>
      <c r="U72" s="42"/>
      <c r="V72" s="42"/>
      <c r="W72" s="42"/>
      <c r="X72" s="42"/>
      <c r="Y72" s="42"/>
      <c r="Z72" s="42"/>
      <c r="AB72" s="42"/>
      <c r="AC72" s="42"/>
      <c r="AK72" s="42"/>
      <c r="AL72" s="42"/>
      <c r="AM72" s="42"/>
      <c r="AN72" s="42"/>
      <c r="AO72" s="42"/>
      <c r="AP72" s="42"/>
      <c r="AR72" s="42"/>
      <c r="AS72" s="42"/>
      <c r="AT72" s="42"/>
      <c r="AU72" s="83"/>
      <c r="AV72" s="42"/>
      <c r="AW72" s="42"/>
      <c r="AX72" s="42"/>
      <c r="AY72" s="42"/>
      <c r="AZ72" s="42"/>
      <c r="BA72" s="42"/>
      <c r="BB72" s="42"/>
      <c r="BC72" s="42"/>
      <c r="BD72" s="42"/>
      <c r="BE72" s="42"/>
      <c r="BF72" s="42"/>
      <c r="BG72" s="42"/>
      <c r="BH72" s="42"/>
      <c r="BI72" s="42"/>
      <c r="BJ72" s="42"/>
      <c r="BK72" s="42"/>
      <c r="CK72" s="42"/>
      <c r="CM72" s="42"/>
    </row>
    <row r="73" spans="2:91" s="49" customFormat="1" x14ac:dyDescent="0.15">
      <c r="B73" s="42"/>
      <c r="C73" s="42"/>
      <c r="F73" s="42"/>
      <c r="G73" s="42"/>
      <c r="H73" s="42"/>
      <c r="Q73" s="42"/>
      <c r="R73" s="42"/>
      <c r="S73" s="42"/>
      <c r="T73" s="42"/>
      <c r="U73" s="42"/>
      <c r="V73" s="42"/>
      <c r="W73" s="42"/>
      <c r="X73" s="42"/>
      <c r="Y73" s="42"/>
      <c r="Z73" s="42"/>
      <c r="AB73" s="42"/>
      <c r="AC73" s="42"/>
      <c r="AK73" s="42"/>
      <c r="AL73" s="42"/>
      <c r="AM73" s="42"/>
      <c r="AN73" s="42"/>
      <c r="AO73" s="42"/>
      <c r="AP73" s="42"/>
      <c r="AR73" s="42"/>
      <c r="AS73" s="42"/>
      <c r="AT73" s="42"/>
      <c r="AU73" s="83"/>
      <c r="AV73" s="42"/>
      <c r="AW73" s="42"/>
      <c r="AX73" s="42"/>
      <c r="AY73" s="42"/>
      <c r="AZ73" s="42"/>
      <c r="BA73" s="42"/>
      <c r="BB73" s="42"/>
      <c r="BC73" s="42"/>
      <c r="BD73" s="42"/>
      <c r="BE73" s="42"/>
      <c r="BF73" s="42"/>
      <c r="BG73" s="42"/>
      <c r="BH73" s="42"/>
      <c r="BI73" s="42"/>
      <c r="BJ73" s="42"/>
      <c r="BK73" s="42"/>
      <c r="CK73" s="42"/>
      <c r="CM73" s="42"/>
    </row>
    <row r="74" spans="2:91" s="49" customFormat="1" ht="16.8" thickBot="1" x14ac:dyDescent="0.2">
      <c r="B74" s="111" t="s">
        <v>197</v>
      </c>
      <c r="C74" s="112"/>
      <c r="D74" s="113"/>
      <c r="E74" s="113"/>
      <c r="F74" s="113"/>
      <c r="G74" s="113"/>
      <c r="H74" s="113"/>
      <c r="I74" s="113"/>
      <c r="J74" s="113"/>
      <c r="Q74" s="42"/>
      <c r="R74" s="42"/>
      <c r="S74" s="42"/>
      <c r="T74" s="42"/>
      <c r="U74" s="42"/>
      <c r="V74" s="42"/>
      <c r="W74" s="42"/>
      <c r="X74" s="42"/>
      <c r="Y74" s="42"/>
      <c r="Z74" s="42"/>
      <c r="AA74" s="42"/>
      <c r="AB74" s="42"/>
      <c r="AC74" s="42"/>
      <c r="AK74" s="42"/>
      <c r="AL74" s="42"/>
      <c r="AM74" s="42"/>
      <c r="AN74" s="42"/>
      <c r="AO74" s="42"/>
      <c r="AP74" s="42"/>
      <c r="AR74" s="42"/>
      <c r="AS74" s="42"/>
      <c r="AT74" s="42"/>
      <c r="AU74" s="83"/>
      <c r="AV74" s="42"/>
      <c r="AW74" s="42"/>
      <c r="AX74" s="42"/>
      <c r="AY74" s="42"/>
      <c r="AZ74" s="42"/>
      <c r="BA74" s="42"/>
      <c r="BB74" s="42"/>
      <c r="BC74" s="42"/>
      <c r="BD74" s="42"/>
      <c r="BE74" s="42"/>
      <c r="BF74" s="42"/>
      <c r="BG74" s="42"/>
      <c r="BH74" s="42"/>
      <c r="BI74" s="42"/>
      <c r="BJ74" s="42"/>
      <c r="BK74" s="42"/>
      <c r="CG74" s="42"/>
      <c r="CI74" s="42"/>
      <c r="CK74" s="42"/>
      <c r="CM74" s="42"/>
    </row>
    <row r="75" spans="2:91" s="49" customFormat="1" ht="14.4" x14ac:dyDescent="0.15">
      <c r="B75" s="145"/>
      <c r="C75" s="146"/>
      <c r="D75" s="146"/>
      <c r="E75" s="147" t="s">
        <v>198</v>
      </c>
      <c r="F75" s="146"/>
      <c r="G75" s="148" t="s">
        <v>199</v>
      </c>
      <c r="H75" s="148"/>
      <c r="I75" s="148"/>
      <c r="J75" s="148"/>
      <c r="K75" s="149"/>
      <c r="Q75" s="42"/>
      <c r="R75" s="42"/>
      <c r="S75" s="42"/>
      <c r="T75" s="42"/>
      <c r="U75" s="42"/>
      <c r="V75" s="42"/>
      <c r="W75" s="42"/>
      <c r="X75" s="42"/>
      <c r="Y75" s="42"/>
      <c r="Z75" s="42"/>
      <c r="AA75" s="42"/>
      <c r="AB75" s="42"/>
      <c r="AC75" s="42"/>
      <c r="AK75" s="42"/>
      <c r="AL75" s="42"/>
      <c r="AM75" s="42"/>
      <c r="AN75" s="42"/>
      <c r="AO75" s="42"/>
      <c r="AP75" s="42"/>
      <c r="AR75" s="42"/>
      <c r="AS75" s="42"/>
      <c r="AT75" s="42"/>
      <c r="AU75" s="83"/>
      <c r="AV75" s="42"/>
      <c r="AW75" s="42"/>
      <c r="AX75" s="42"/>
      <c r="AY75" s="42"/>
      <c r="AZ75" s="42"/>
      <c r="BA75" s="42"/>
      <c r="BB75" s="42"/>
      <c r="BC75" s="42"/>
      <c r="BD75" s="42"/>
      <c r="CG75" s="42"/>
      <c r="CI75" s="42"/>
      <c r="CK75" s="42"/>
      <c r="CM75" s="42"/>
    </row>
    <row r="76" spans="2:91" s="49" customFormat="1" ht="14.4" x14ac:dyDescent="0.15">
      <c r="B76" s="150"/>
      <c r="C76" s="151"/>
      <c r="D76" s="152"/>
      <c r="E76" s="153"/>
      <c r="F76" s="153" t="s">
        <v>200</v>
      </c>
      <c r="G76" s="153" t="s">
        <v>201</v>
      </c>
      <c r="H76" s="153" t="s">
        <v>202</v>
      </c>
      <c r="I76" s="153" t="s">
        <v>203</v>
      </c>
      <c r="J76" s="153" t="s">
        <v>204</v>
      </c>
      <c r="K76" s="154" t="s">
        <v>205</v>
      </c>
      <c r="Q76" s="42"/>
      <c r="R76" s="42"/>
      <c r="S76" s="42"/>
      <c r="T76" s="42"/>
      <c r="U76" s="42"/>
      <c r="V76" s="42"/>
      <c r="W76" s="42"/>
      <c r="X76" s="42"/>
      <c r="Y76" s="42"/>
      <c r="Z76" s="42"/>
      <c r="AA76" s="42"/>
      <c r="AB76" s="42"/>
      <c r="AC76" s="42"/>
      <c r="AK76" s="42"/>
      <c r="AL76" s="42"/>
      <c r="AM76" s="42"/>
      <c r="AN76" s="42"/>
      <c r="AO76" s="42"/>
      <c r="AP76" s="42"/>
      <c r="AR76" s="42"/>
      <c r="AS76" s="42"/>
      <c r="AT76" s="42"/>
      <c r="AU76" s="83"/>
      <c r="AV76" s="42"/>
      <c r="AW76" s="42"/>
      <c r="AX76" s="42"/>
      <c r="AY76" s="42"/>
      <c r="AZ76" s="42"/>
      <c r="BA76" s="42"/>
      <c r="BB76" s="42"/>
      <c r="BC76" s="42"/>
      <c r="BD76" s="42"/>
      <c r="CG76" s="42"/>
      <c r="CI76" s="42"/>
      <c r="CK76" s="42"/>
      <c r="CM76" s="42"/>
    </row>
    <row r="77" spans="2:91" s="49" customFormat="1" ht="17.55" customHeight="1" x14ac:dyDescent="0.15">
      <c r="B77" s="155" t="s">
        <v>206</v>
      </c>
      <c r="C77" s="156"/>
      <c r="D77" s="157"/>
      <c r="E77" s="158" t="s">
        <v>207</v>
      </c>
      <c r="F77" s="158" t="str">
        <f>_xlfn.IFNA(S89,"")</f>
        <v/>
      </c>
      <c r="G77" s="158" t="str">
        <f>_xlfn.IFNA(S90,"")</f>
        <v/>
      </c>
      <c r="H77" s="158" t="str">
        <f>_xlfn.IFNA(S91,"")</f>
        <v/>
      </c>
      <c r="I77" s="158" t="str">
        <f>_xlfn.IFNA(S92,"")</f>
        <v/>
      </c>
      <c r="J77" s="158" t="str">
        <f>_xlfn.IFNA(S93,"")</f>
        <v/>
      </c>
      <c r="K77" s="158" t="str">
        <f>_xlfn.IFNA(S94,"")</f>
        <v/>
      </c>
      <c r="Q77" s="42"/>
      <c r="R77" s="42"/>
      <c r="S77" s="42"/>
      <c r="T77" s="42"/>
      <c r="U77" s="42"/>
      <c r="V77" s="42"/>
      <c r="W77" s="42"/>
      <c r="X77" s="42"/>
      <c r="Y77" s="42"/>
      <c r="Z77" s="42"/>
      <c r="AA77" s="42"/>
      <c r="AB77" s="42"/>
      <c r="AC77" s="42"/>
      <c r="AK77" s="42"/>
      <c r="AL77" s="42"/>
      <c r="AM77" s="42"/>
      <c r="AN77" s="42"/>
      <c r="AO77" s="42"/>
      <c r="AP77" s="42"/>
      <c r="AQ77" s="42"/>
      <c r="AR77" s="42"/>
      <c r="AT77" s="42"/>
      <c r="CG77" s="42"/>
      <c r="CI77" s="42"/>
      <c r="CK77" s="42"/>
      <c r="CM77" s="42"/>
    </row>
    <row r="78" spans="2:91" s="49" customFormat="1" ht="17.55" customHeight="1" x14ac:dyDescent="0.15">
      <c r="B78" s="159"/>
      <c r="C78" s="160"/>
      <c r="D78" s="161"/>
      <c r="E78" s="162" t="s">
        <v>208</v>
      </c>
      <c r="F78" s="162"/>
      <c r="G78" s="163" t="str">
        <f>_xlfn.IFNA(R90,"")</f>
        <v/>
      </c>
      <c r="H78" s="163" t="str">
        <f>_xlfn.IFNA(R91,"")</f>
        <v/>
      </c>
      <c r="I78" s="163" t="str">
        <f>_xlfn.IFNA(R92,"")</f>
        <v/>
      </c>
      <c r="J78" s="163" t="str">
        <f>_xlfn.IFNA(R93,"")</f>
        <v/>
      </c>
      <c r="K78" s="163" t="str">
        <f>_xlfn.IFNA(R94,"")</f>
        <v/>
      </c>
      <c r="Q78" s="42"/>
      <c r="R78" s="42"/>
      <c r="S78" s="42"/>
      <c r="T78" s="42"/>
      <c r="U78" s="42"/>
      <c r="V78" s="42"/>
      <c r="W78" s="42"/>
      <c r="X78" s="42"/>
      <c r="Y78" s="42"/>
      <c r="Z78" s="42"/>
      <c r="AA78" s="42"/>
      <c r="AB78" s="42"/>
      <c r="AC78" s="42"/>
      <c r="AK78" s="42"/>
      <c r="AL78" s="42"/>
      <c r="AO78" s="42"/>
      <c r="AP78" s="42"/>
      <c r="AQ78" s="42"/>
      <c r="AR78" s="42"/>
      <c r="AS78" s="42"/>
      <c r="AT78" s="42"/>
      <c r="CG78" s="42"/>
      <c r="CI78" s="42"/>
      <c r="CK78" s="42"/>
      <c r="CM78" s="42"/>
    </row>
    <row r="79" spans="2:91" s="49" customFormat="1" ht="17.55" customHeight="1" x14ac:dyDescent="0.15">
      <c r="B79" s="155" t="s">
        <v>209</v>
      </c>
      <c r="C79" s="156"/>
      <c r="D79" s="157"/>
      <c r="E79" s="158" t="s">
        <v>207</v>
      </c>
      <c r="F79" s="158" t="str">
        <f>_xlfn.IFNA(U89,"")</f>
        <v/>
      </c>
      <c r="G79" s="158" t="str">
        <f>_xlfn.IFNA(U90,"")</f>
        <v/>
      </c>
      <c r="H79" s="158" t="str">
        <f>_xlfn.IFNA(U91,"")</f>
        <v/>
      </c>
      <c r="I79" s="158" t="str">
        <f>_xlfn.IFNA(U92,"")</f>
        <v/>
      </c>
      <c r="J79" s="158" t="str">
        <f>_xlfn.IFNA(U93,"")</f>
        <v/>
      </c>
      <c r="K79" s="158" t="str">
        <f>_xlfn.IFNA(U94,"")</f>
        <v/>
      </c>
      <c r="Q79" s="42"/>
      <c r="R79" s="42"/>
      <c r="S79" s="42"/>
      <c r="T79" s="42"/>
      <c r="U79" s="42"/>
      <c r="V79" s="42"/>
      <c r="W79" s="42"/>
      <c r="X79" s="42"/>
      <c r="Y79" s="42"/>
      <c r="Z79" s="42"/>
      <c r="AA79" s="42"/>
      <c r="AB79" s="42"/>
      <c r="AC79" s="42"/>
      <c r="AK79" s="42"/>
      <c r="AL79" s="42"/>
      <c r="AO79" s="42"/>
      <c r="AP79" s="42"/>
      <c r="AQ79" s="42"/>
      <c r="AR79" s="42"/>
      <c r="AS79" s="42"/>
      <c r="AT79" s="42"/>
      <c r="CG79" s="42"/>
      <c r="CI79" s="42"/>
      <c r="CK79" s="42"/>
      <c r="CM79" s="42"/>
    </row>
    <row r="80" spans="2:91" s="49" customFormat="1" ht="17.55" customHeight="1" x14ac:dyDescent="0.15">
      <c r="B80" s="159"/>
      <c r="C80" s="160"/>
      <c r="D80" s="161"/>
      <c r="E80" s="162" t="s">
        <v>208</v>
      </c>
      <c r="F80" s="162"/>
      <c r="G80" s="163" t="str">
        <f>_xlfn.IFNA(T90,"")</f>
        <v/>
      </c>
      <c r="H80" s="163" t="str">
        <f>_xlfn.IFNA(T91,"")</f>
        <v/>
      </c>
      <c r="I80" s="163" t="str">
        <f>_xlfn.IFNA(T92,"")</f>
        <v/>
      </c>
      <c r="J80" s="163" t="str">
        <f>_xlfn.IFNA(T93,"")</f>
        <v/>
      </c>
      <c r="K80" s="163" t="str">
        <f>_xlfn.IFNA(T94,"")</f>
        <v/>
      </c>
      <c r="Q80" s="42"/>
      <c r="R80" s="42"/>
      <c r="S80" s="42"/>
      <c r="T80" s="42"/>
      <c r="U80" s="42"/>
      <c r="V80" s="42"/>
      <c r="W80" s="42"/>
      <c r="X80" s="42"/>
      <c r="Y80" s="42"/>
      <c r="Z80" s="42"/>
      <c r="AA80" s="42"/>
      <c r="AB80" s="42"/>
      <c r="AC80" s="42"/>
      <c r="AK80" s="42"/>
      <c r="AL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CG80" s="42"/>
      <c r="CI80" s="42"/>
      <c r="CK80" s="42"/>
      <c r="CM80" s="42"/>
    </row>
    <row r="81" spans="2:43" ht="17.55" customHeight="1" x14ac:dyDescent="0.15">
      <c r="B81" s="155" t="s">
        <v>210</v>
      </c>
      <c r="C81" s="156"/>
      <c r="D81" s="157"/>
      <c r="E81" s="158" t="s">
        <v>207</v>
      </c>
      <c r="F81" s="158" t="str">
        <f>_xlfn.IFNA(W89,"")</f>
        <v/>
      </c>
      <c r="G81" s="158" t="str">
        <f>_xlfn.IFNA(W90,"")</f>
        <v/>
      </c>
      <c r="H81" s="158" t="str">
        <f>_xlfn.IFNA(W91,"")</f>
        <v/>
      </c>
      <c r="I81" s="158" t="str">
        <f>_xlfn.IFNA(W92,"")</f>
        <v/>
      </c>
      <c r="J81" s="158" t="str">
        <f>_xlfn.IFNA(W93,"")</f>
        <v/>
      </c>
      <c r="K81" s="158" t="str">
        <f>_xlfn.IFNA(W94,"")</f>
        <v/>
      </c>
      <c r="AA81" s="42"/>
      <c r="AM81" s="49"/>
      <c r="AN81" s="49"/>
    </row>
    <row r="82" spans="2:43" ht="17.55" customHeight="1" x14ac:dyDescent="0.15">
      <c r="B82" s="159"/>
      <c r="C82" s="156"/>
      <c r="D82" s="164"/>
      <c r="E82" s="162" t="s">
        <v>208</v>
      </c>
      <c r="F82" s="162"/>
      <c r="G82" s="163" t="str">
        <f>_xlfn.IFNA(V90,"")</f>
        <v/>
      </c>
      <c r="H82" s="163" t="str">
        <f>_xlfn.IFNA(V91,"")</f>
        <v/>
      </c>
      <c r="I82" s="163" t="str">
        <f>_xlfn.IFNA(V92,"")</f>
        <v/>
      </c>
      <c r="J82" s="163" t="str">
        <f>_xlfn.IFNA(V93,"")</f>
        <v/>
      </c>
      <c r="K82" s="163" t="str">
        <f>_xlfn.IFNA(V94,"")</f>
        <v/>
      </c>
      <c r="AA82" s="42"/>
      <c r="AM82" s="49"/>
      <c r="AN82" s="49"/>
    </row>
    <row r="83" spans="2:43" ht="17.55" customHeight="1" x14ac:dyDescent="0.15">
      <c r="B83" s="165" t="s">
        <v>211</v>
      </c>
      <c r="C83" s="166"/>
      <c r="D83" s="167"/>
      <c r="E83" s="158" t="s">
        <v>207</v>
      </c>
      <c r="F83" s="158" t="str">
        <f>_xlfn.IFNA(Q89,"")</f>
        <v/>
      </c>
      <c r="G83" s="158" t="str">
        <f>_xlfn.IFNA(Q90,"")</f>
        <v/>
      </c>
      <c r="H83" s="158" t="str">
        <f>_xlfn.IFNA(Q91,"")</f>
        <v/>
      </c>
      <c r="I83" s="158" t="str">
        <f>_xlfn.IFNA(Q92,"")</f>
        <v/>
      </c>
      <c r="J83" s="158" t="str">
        <f>_xlfn.IFNA(Q93,"")</f>
        <v/>
      </c>
      <c r="K83" s="158" t="str">
        <f>_xlfn.IFNA(Q94,"")</f>
        <v/>
      </c>
      <c r="AA83" s="42"/>
      <c r="AM83" s="49"/>
      <c r="AN83" s="49"/>
    </row>
    <row r="84" spans="2:43" ht="17.55" customHeight="1" x14ac:dyDescent="0.15">
      <c r="B84" s="168"/>
      <c r="C84" s="169"/>
      <c r="D84" s="166"/>
      <c r="E84" s="162" t="s">
        <v>208</v>
      </c>
      <c r="F84" s="162"/>
      <c r="G84" s="170" t="str">
        <f>_xlfn.IFNA(P90,"")</f>
        <v/>
      </c>
      <c r="H84" s="170" t="str">
        <f>_xlfn.IFNA(P91,"")</f>
        <v/>
      </c>
      <c r="I84" s="170" t="str">
        <f>_xlfn.IFNA(P92,"")</f>
        <v/>
      </c>
      <c r="J84" s="170" t="str">
        <f>_xlfn.IFNA(P93,"")</f>
        <v/>
      </c>
      <c r="K84" s="170" t="str">
        <f>_xlfn.IFNA(P94,"")</f>
        <v/>
      </c>
      <c r="AA84" s="42"/>
      <c r="AM84" s="49"/>
      <c r="AN84" s="49"/>
      <c r="AO84" s="49"/>
      <c r="AP84" s="49"/>
      <c r="AQ84" s="49"/>
    </row>
    <row r="85" spans="2:43" x14ac:dyDescent="0.15">
      <c r="AA85" s="42"/>
      <c r="AM85" s="49"/>
      <c r="AN85" s="49"/>
      <c r="AO85" s="49"/>
      <c r="AP85" s="49"/>
      <c r="AQ85" s="49"/>
    </row>
    <row r="86" spans="2:43" x14ac:dyDescent="0.15">
      <c r="AA86" s="42"/>
      <c r="AM86" s="49"/>
      <c r="AN86" s="49"/>
      <c r="AO86" s="49"/>
      <c r="AP86" s="49"/>
      <c r="AQ86" s="49"/>
    </row>
    <row r="87" spans="2:43" x14ac:dyDescent="0.15">
      <c r="O87" s="171" t="s">
        <v>212</v>
      </c>
      <c r="P87" s="46"/>
      <c r="Q87" s="46"/>
      <c r="R87" s="46"/>
      <c r="S87" s="46"/>
      <c r="T87" s="46"/>
      <c r="U87" s="47"/>
      <c r="V87" s="46"/>
      <c r="W87" s="46"/>
      <c r="AA87" s="42"/>
    </row>
    <row r="88" spans="2:43" x14ac:dyDescent="0.15">
      <c r="O88" s="172" t="s">
        <v>71</v>
      </c>
      <c r="P88" s="172" t="s">
        <v>213</v>
      </c>
      <c r="Q88" s="172" t="s">
        <v>214</v>
      </c>
      <c r="R88" s="172" t="s">
        <v>215</v>
      </c>
      <c r="S88" s="172" t="s">
        <v>216</v>
      </c>
      <c r="T88" s="172" t="s">
        <v>217</v>
      </c>
      <c r="U88" s="173" t="s">
        <v>218</v>
      </c>
      <c r="V88" s="172" t="s">
        <v>219</v>
      </c>
      <c r="W88" s="172" t="s">
        <v>220</v>
      </c>
    </row>
    <row r="89" spans="2:43" x14ac:dyDescent="0.15">
      <c r="O89" s="172" t="s">
        <v>200</v>
      </c>
      <c r="P89" s="174"/>
      <c r="Q89" s="175" t="e">
        <f>IF(BJ34="",NA(),BJ34)</f>
        <v>#N/A</v>
      </c>
      <c r="R89" s="176"/>
      <c r="S89" s="175" t="e">
        <f>IF(BJ35="",NA(),BJ35)</f>
        <v>#N/A</v>
      </c>
      <c r="T89" s="176"/>
      <c r="U89" s="175" t="e">
        <f>IF(BJ36="",NA(),BJ36)</f>
        <v>#N/A</v>
      </c>
      <c r="V89" s="176"/>
      <c r="W89" s="175" t="e">
        <f>IF(BJ37="",NA(),BJ37)</f>
        <v>#N/A</v>
      </c>
    </row>
    <row r="90" spans="2:43" x14ac:dyDescent="0.15">
      <c r="O90" s="172" t="s">
        <v>201</v>
      </c>
      <c r="P90" s="177" t="e">
        <f>IF(BV34="",NA(),BV34)</f>
        <v>#N/A</v>
      </c>
      <c r="Q90" s="175" t="e">
        <f>IF(BK34="",NA(),BK34)</f>
        <v>#N/A</v>
      </c>
      <c r="R90" s="177" t="e">
        <f>IF(BV35="",NA(),BV35)</f>
        <v>#N/A</v>
      </c>
      <c r="S90" s="175" t="e">
        <f>IF(BK35="",NA(),BK35)</f>
        <v>#N/A</v>
      </c>
      <c r="T90" s="177" t="e">
        <f>IF(BV36="",NA(),BV36)</f>
        <v>#N/A</v>
      </c>
      <c r="U90" s="175" t="e">
        <f>IF(BK36="",NA(),BK36)</f>
        <v>#N/A</v>
      </c>
      <c r="V90" s="177" t="e">
        <f>IF(BV37="",NA(),BV37)</f>
        <v>#N/A</v>
      </c>
      <c r="W90" s="175" t="e">
        <f>IF(BK37="",NA(),BK37)</f>
        <v>#N/A</v>
      </c>
    </row>
    <row r="91" spans="2:43" x14ac:dyDescent="0.15">
      <c r="O91" s="172" t="s">
        <v>202</v>
      </c>
      <c r="P91" s="177" t="e">
        <f>IF(BW34="",NA(),BW34)</f>
        <v>#N/A</v>
      </c>
      <c r="Q91" s="175" t="e">
        <f>IF(BL34="",NA(),BL34)</f>
        <v>#N/A</v>
      </c>
      <c r="R91" s="177" t="e">
        <f>IF(BW35="",NA(),BW35)</f>
        <v>#N/A</v>
      </c>
      <c r="S91" s="175" t="e">
        <f>IF(BL35="",NA(),BL35)</f>
        <v>#N/A</v>
      </c>
      <c r="T91" s="177" t="e">
        <f>IF(BW36="",NA(),BW36)</f>
        <v>#N/A</v>
      </c>
      <c r="U91" s="175" t="e">
        <f>IF(BL36="",NA(),BL36)</f>
        <v>#N/A</v>
      </c>
      <c r="V91" s="177" t="e">
        <f>IF(BW37="",NA(),BW37)</f>
        <v>#N/A</v>
      </c>
      <c r="W91" s="175" t="e">
        <f>IF(BL37="",NA(),BL37)</f>
        <v>#N/A</v>
      </c>
    </row>
    <row r="92" spans="2:43" x14ac:dyDescent="0.15">
      <c r="O92" s="172" t="s">
        <v>203</v>
      </c>
      <c r="P92" s="177" t="e">
        <f>IF(BX34="",NA(),BX34)</f>
        <v>#N/A</v>
      </c>
      <c r="Q92" s="175" t="e">
        <f>IF(BM34="",NA(),BM34)</f>
        <v>#N/A</v>
      </c>
      <c r="R92" s="178" t="e">
        <f>IF(BX35="",NA(),BX35)</f>
        <v>#N/A</v>
      </c>
      <c r="S92" s="175" t="e">
        <f>IF(BM35="",NA(),BM35)</f>
        <v>#N/A</v>
      </c>
      <c r="T92" s="178" t="e">
        <f>IF(BX36="",NA(),BX36)</f>
        <v>#N/A</v>
      </c>
      <c r="U92" s="175" t="e">
        <f>IF(BM36="",NA(),BM36)</f>
        <v>#N/A</v>
      </c>
      <c r="V92" s="178" t="e">
        <f>IF(BX37="",NA(),BX37)</f>
        <v>#N/A</v>
      </c>
      <c r="W92" s="175" t="e">
        <f>IF(BM37="",NA(),BM37)</f>
        <v>#N/A</v>
      </c>
    </row>
    <row r="93" spans="2:43" x14ac:dyDescent="0.15">
      <c r="O93" s="172" t="s">
        <v>204</v>
      </c>
      <c r="P93" s="177" t="e">
        <f>IF(BY34="",NA(),BY34)</f>
        <v>#N/A</v>
      </c>
      <c r="Q93" s="175" t="e">
        <f>IF(BN34="",NA(),BN34)</f>
        <v>#N/A</v>
      </c>
      <c r="R93" s="178" t="e">
        <f>IF(BY35="",NA(),BY35)</f>
        <v>#N/A</v>
      </c>
      <c r="S93" s="175" t="e">
        <f>IF(BN35="",NA(),BN35)</f>
        <v>#N/A</v>
      </c>
      <c r="T93" s="178" t="e">
        <f>IF(BY36="",NA(),BY36)</f>
        <v>#N/A</v>
      </c>
      <c r="U93" s="175" t="e">
        <f>IF(BN36="",NA(),BN36)</f>
        <v>#N/A</v>
      </c>
      <c r="V93" s="178" t="e">
        <f>IF(BY37="",NA(),BY37)</f>
        <v>#N/A</v>
      </c>
      <c r="W93" s="175" t="e">
        <f>IF(BN37="",NA(),BN37)</f>
        <v>#N/A</v>
      </c>
    </row>
    <row r="94" spans="2:43" x14ac:dyDescent="0.15">
      <c r="O94" s="172" t="s">
        <v>205</v>
      </c>
      <c r="P94" s="177" t="e">
        <f>IF(BZ34="",NA(),BZ34)</f>
        <v>#N/A</v>
      </c>
      <c r="Q94" s="175" t="e">
        <f>IF(BO34="",NA(),BO34)</f>
        <v>#N/A</v>
      </c>
      <c r="R94" s="178" t="e">
        <f>IF(BZ35="",NA(),BZ35)</f>
        <v>#N/A</v>
      </c>
      <c r="S94" s="175" t="e">
        <f>IF(BO35="",NA(),BO35)</f>
        <v>#N/A</v>
      </c>
      <c r="T94" s="178" t="e">
        <f>IF(BZ36="",NA(),BZ36)</f>
        <v>#N/A</v>
      </c>
      <c r="U94" s="175" t="e">
        <f>IF(BO36="",NA(),BO36)</f>
        <v>#N/A</v>
      </c>
      <c r="V94" s="178" t="e">
        <f>IF(BZ37="",NA(),BZ37)</f>
        <v>#N/A</v>
      </c>
      <c r="W94" s="175" t="e">
        <f>IF(BO37="",NA(),BO37)</f>
        <v>#N/A</v>
      </c>
    </row>
    <row r="95" spans="2:43" x14ac:dyDescent="0.15">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15">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2:91" s="49" customFormat="1" x14ac:dyDescent="0.15">
      <c r="B97" s="42"/>
      <c r="C97" s="42"/>
      <c r="D97" s="42"/>
      <c r="E97" s="42"/>
      <c r="F97" s="42"/>
      <c r="G97" s="42"/>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B97" s="42"/>
      <c r="AC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CG97" s="42"/>
      <c r="CI97" s="42"/>
      <c r="CK97" s="42"/>
      <c r="CM97" s="42"/>
    </row>
    <row r="98" spans="2:91" s="49" customFormat="1" x14ac:dyDescent="0.15">
      <c r="B98" s="42"/>
      <c r="C98" s="42"/>
      <c r="D98" s="42"/>
      <c r="E98" s="42"/>
      <c r="F98" s="42"/>
      <c r="G98" s="42"/>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B98" s="42"/>
      <c r="AC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CG98" s="42"/>
      <c r="CI98" s="42"/>
      <c r="CK98" s="42"/>
      <c r="CM98" s="42"/>
    </row>
    <row r="99" spans="2:91" s="49" customFormat="1" x14ac:dyDescent="0.15">
      <c r="B99" s="42"/>
      <c r="C99" s="42"/>
      <c r="D99" s="42"/>
      <c r="E99" s="42"/>
      <c r="F99" s="42"/>
      <c r="G99" s="42"/>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B99" s="42"/>
      <c r="AC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CG99" s="42"/>
      <c r="CI99" s="42"/>
      <c r="CK99" s="42"/>
      <c r="CM99" s="42"/>
    </row>
    <row r="102" spans="2:91" s="49" customFormat="1" ht="15" customHeight="1" x14ac:dyDescent="0.15">
      <c r="B102" s="42"/>
      <c r="C102" s="42"/>
      <c r="D102" s="42"/>
      <c r="E102" s="42"/>
      <c r="F102" s="42"/>
      <c r="G102" s="42"/>
      <c r="Q102" s="42"/>
      <c r="R102" s="42"/>
      <c r="S102" s="42"/>
      <c r="T102" s="42"/>
      <c r="U102" s="42"/>
      <c r="V102" s="42"/>
      <c r="W102" s="42"/>
      <c r="X102" s="42"/>
      <c r="Y102" s="42"/>
      <c r="Z102" s="42"/>
      <c r="AB102" s="42"/>
      <c r="AC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CG102" s="42"/>
      <c r="CI102" s="42"/>
      <c r="CK102" s="42"/>
      <c r="CM102" s="42"/>
    </row>
    <row r="103" spans="2:91" s="49" customFormat="1" ht="15" customHeight="1" x14ac:dyDescent="0.15">
      <c r="B103" s="42"/>
      <c r="C103" s="42"/>
      <c r="D103" s="42"/>
      <c r="E103" s="42"/>
      <c r="F103" s="42"/>
      <c r="G103" s="42"/>
      <c r="Q103" s="42"/>
      <c r="R103" s="42"/>
      <c r="S103" s="42"/>
      <c r="T103" s="42"/>
      <c r="U103" s="42"/>
      <c r="V103" s="42"/>
      <c r="W103" s="42"/>
      <c r="X103" s="42"/>
      <c r="Y103" s="42"/>
      <c r="Z103" s="42"/>
      <c r="AB103" s="42"/>
      <c r="AC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CG103" s="42"/>
      <c r="CI103" s="42"/>
      <c r="CK103" s="42"/>
      <c r="CM103" s="42"/>
    </row>
    <row r="104" spans="2:91" s="49" customFormat="1" ht="15" customHeight="1" x14ac:dyDescent="0.15">
      <c r="B104" s="42"/>
      <c r="C104" s="42"/>
      <c r="D104" s="42"/>
      <c r="E104" s="42"/>
      <c r="F104" s="42"/>
      <c r="G104" s="42"/>
      <c r="Q104" s="42"/>
      <c r="R104" s="42"/>
      <c r="S104" s="42"/>
      <c r="T104" s="42"/>
      <c r="U104" s="42"/>
      <c r="V104" s="42"/>
      <c r="W104" s="42"/>
      <c r="X104" s="42"/>
      <c r="Y104" s="42"/>
      <c r="Z104" s="42"/>
      <c r="AB104" s="42"/>
      <c r="AC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CG104" s="42"/>
      <c r="CI104" s="42"/>
      <c r="CK104" s="42"/>
      <c r="CM104" s="42"/>
    </row>
    <row r="105" spans="2:91" s="49" customFormat="1" ht="15" customHeight="1" x14ac:dyDescent="0.15">
      <c r="B105" s="42"/>
      <c r="C105" s="42"/>
      <c r="D105" s="42"/>
      <c r="E105" s="42"/>
      <c r="F105" s="42"/>
      <c r="G105" s="42"/>
      <c r="Q105" s="42"/>
      <c r="R105" s="42"/>
      <c r="S105" s="42"/>
      <c r="T105" s="42"/>
      <c r="U105" s="42"/>
      <c r="V105" s="42"/>
      <c r="W105" s="42"/>
      <c r="X105" s="42"/>
      <c r="Y105" s="42"/>
      <c r="Z105" s="42"/>
      <c r="AB105" s="42"/>
      <c r="AC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CG105" s="42"/>
      <c r="CI105" s="42"/>
      <c r="CK105" s="42"/>
      <c r="CM105" s="42"/>
    </row>
    <row r="106" spans="2:91" s="49" customFormat="1" ht="15" customHeight="1" x14ac:dyDescent="0.15">
      <c r="B106" s="42"/>
      <c r="C106" s="42"/>
      <c r="D106" s="42"/>
      <c r="E106" s="42"/>
      <c r="F106" s="42"/>
      <c r="G106" s="42"/>
      <c r="Q106" s="42"/>
      <c r="R106" s="42"/>
      <c r="S106" s="42"/>
      <c r="T106" s="42"/>
      <c r="U106" s="42"/>
      <c r="V106" s="42"/>
      <c r="W106" s="42"/>
      <c r="X106" s="42"/>
      <c r="Y106" s="42"/>
      <c r="Z106" s="42"/>
      <c r="AB106" s="42"/>
      <c r="AC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CG106" s="42"/>
      <c r="CI106" s="42"/>
      <c r="CK106" s="42"/>
      <c r="CM106" s="42"/>
    </row>
    <row r="107" spans="2:91" s="49" customFormat="1" ht="15" customHeight="1" x14ac:dyDescent="0.15">
      <c r="B107" s="42"/>
      <c r="C107" s="42"/>
      <c r="D107" s="42"/>
      <c r="E107" s="42"/>
      <c r="F107" s="42"/>
      <c r="G107" s="42"/>
      <c r="Q107" s="42"/>
      <c r="R107" s="42"/>
      <c r="S107" s="42"/>
      <c r="T107" s="42"/>
      <c r="U107" s="42"/>
      <c r="V107" s="42"/>
      <c r="W107" s="42"/>
      <c r="X107" s="42"/>
      <c r="Y107" s="42"/>
      <c r="Z107" s="42"/>
      <c r="AB107" s="42"/>
      <c r="AC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CG107" s="42"/>
      <c r="CI107" s="42"/>
      <c r="CK107" s="42"/>
      <c r="CM107" s="42"/>
    </row>
    <row r="108" spans="2:91" s="49" customFormat="1" ht="15.6" customHeight="1" x14ac:dyDescent="0.15">
      <c r="B108" s="42"/>
      <c r="C108" s="42"/>
      <c r="D108" s="42"/>
      <c r="E108" s="42"/>
      <c r="F108" s="42"/>
      <c r="G108" s="42"/>
      <c r="Q108" s="42"/>
      <c r="R108" s="42"/>
      <c r="S108" s="42"/>
      <c r="T108" s="42"/>
      <c r="U108" s="42"/>
      <c r="V108" s="42"/>
      <c r="W108" s="42"/>
      <c r="X108" s="42"/>
      <c r="Y108" s="42"/>
      <c r="Z108" s="42"/>
      <c r="AB108" s="42"/>
      <c r="AC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CG108" s="42"/>
      <c r="CI108" s="42"/>
      <c r="CK108" s="42"/>
      <c r="CM108" s="42"/>
    </row>
    <row r="109" spans="2:91" s="49" customFormat="1" ht="15.6" customHeight="1" x14ac:dyDescent="0.15">
      <c r="B109" s="42"/>
      <c r="C109" s="42"/>
      <c r="D109" s="42"/>
      <c r="E109" s="42"/>
      <c r="F109" s="42"/>
      <c r="G109" s="42"/>
      <c r="Q109" s="42"/>
      <c r="R109" s="42"/>
      <c r="S109" s="42"/>
      <c r="T109" s="42"/>
      <c r="U109" s="42"/>
      <c r="V109" s="42"/>
      <c r="W109" s="42"/>
      <c r="X109" s="42"/>
      <c r="Y109" s="42"/>
      <c r="Z109" s="42"/>
      <c r="AB109" s="42"/>
      <c r="AC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CG109" s="42"/>
      <c r="CI109" s="42"/>
      <c r="CK109" s="42"/>
      <c r="CM109" s="42"/>
    </row>
    <row r="111" spans="2:91" s="49" customFormat="1" x14ac:dyDescent="0.15">
      <c r="B111" s="42"/>
      <c r="C111" s="42"/>
      <c r="D111" s="42"/>
      <c r="E111" s="42"/>
      <c r="F111" s="42"/>
      <c r="G111" s="42"/>
      <c r="Q111" s="42"/>
      <c r="R111" s="42"/>
      <c r="S111" s="42"/>
      <c r="T111" s="42"/>
      <c r="U111" s="42"/>
      <c r="V111" s="42"/>
      <c r="W111" s="42"/>
      <c r="X111" s="42"/>
      <c r="Y111" s="42"/>
      <c r="Z111" s="42"/>
      <c r="AB111" s="42"/>
      <c r="AC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G111" s="42"/>
      <c r="CI111" s="42"/>
      <c r="CK111" s="42"/>
      <c r="CM111" s="42"/>
    </row>
    <row r="112" spans="2:91" s="49" customFormat="1" ht="16.8" thickBot="1" x14ac:dyDescent="0.25">
      <c r="B112" s="143" t="s">
        <v>226</v>
      </c>
      <c r="C112" s="143"/>
      <c r="D112" s="42"/>
      <c r="E112" s="42"/>
      <c r="Q112" s="42"/>
      <c r="R112" s="42"/>
      <c r="S112" s="42"/>
      <c r="T112" s="42"/>
      <c r="U112" s="42"/>
      <c r="V112" s="42"/>
      <c r="W112" s="42"/>
      <c r="X112" s="42"/>
      <c r="Y112" s="42"/>
      <c r="Z112" s="42"/>
      <c r="AB112" s="42"/>
      <c r="AC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G112" s="42"/>
      <c r="CI112" s="42"/>
      <c r="CK112" s="42"/>
      <c r="CM112" s="42"/>
    </row>
    <row r="113" spans="2:91" s="49" customFormat="1" ht="62.7" customHeight="1" thickBot="1" x14ac:dyDescent="0.2">
      <c r="B113" s="179" t="s">
        <v>32</v>
      </c>
      <c r="C113" s="302" t="s">
        <v>33</v>
      </c>
      <c r="D113" s="303"/>
      <c r="E113" s="302" t="s">
        <v>34</v>
      </c>
      <c r="F113" s="304"/>
      <c r="G113" s="303"/>
      <c r="H113" s="180" t="s">
        <v>227</v>
      </c>
      <c r="I113" s="180" t="s">
        <v>228</v>
      </c>
      <c r="J113" s="180" t="s">
        <v>229</v>
      </c>
      <c r="K113" s="180" t="s">
        <v>230</v>
      </c>
      <c r="Q113" s="42"/>
      <c r="R113" s="42"/>
      <c r="S113" s="42"/>
      <c r="T113" s="42"/>
      <c r="U113" s="42"/>
      <c r="V113" s="42"/>
      <c r="W113" s="42"/>
      <c r="X113" s="42"/>
      <c r="Y113" s="42"/>
      <c r="Z113" s="42"/>
      <c r="AB113" s="42"/>
      <c r="AC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G113" s="42"/>
      <c r="CI113" s="42"/>
      <c r="CK113" s="42"/>
      <c r="CM113" s="42"/>
    </row>
    <row r="114" spans="2:91" s="49" customFormat="1" ht="15" thickBot="1" x14ac:dyDescent="0.2">
      <c r="B114" s="291">
        <v>1</v>
      </c>
      <c r="C114" s="294" t="s">
        <v>95</v>
      </c>
      <c r="D114" s="295"/>
      <c r="E114" s="181" t="s">
        <v>96</v>
      </c>
      <c r="F114" s="182"/>
      <c r="G114" s="183"/>
      <c r="H114" s="184" t="str">
        <f t="shared" ref="H114:H141" si="23">AZ3</f>
        <v>---</v>
      </c>
      <c r="I114" s="184" t="str">
        <f t="shared" ref="I114:I141" si="24">AX3</f>
        <v>---</v>
      </c>
      <c r="J114" s="184" t="str">
        <f t="shared" ref="J114:J141" si="25">BB3</f>
        <v>---</v>
      </c>
      <c r="K114" s="184" t="str">
        <f t="shared" ref="K114:K141" si="26">RIGHT(BC3,7)</f>
        <v>---</v>
      </c>
      <c r="Q114" s="42"/>
      <c r="R114" s="42"/>
      <c r="S114" s="42"/>
      <c r="T114" s="42"/>
      <c r="U114" s="42"/>
      <c r="V114" s="42"/>
      <c r="W114" s="42"/>
      <c r="X114" s="42"/>
      <c r="Y114" s="42"/>
      <c r="Z114" s="42"/>
      <c r="AB114" s="42"/>
      <c r="AC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G114" s="42"/>
      <c r="CI114" s="42"/>
      <c r="CK114" s="42"/>
      <c r="CM114" s="42"/>
    </row>
    <row r="115" spans="2:91" s="49" customFormat="1" ht="15.6" customHeight="1" thickBot="1" x14ac:dyDescent="0.2">
      <c r="B115" s="292"/>
      <c r="C115" s="294"/>
      <c r="D115" s="295"/>
      <c r="E115" s="181" t="s">
        <v>99</v>
      </c>
      <c r="F115" s="182"/>
      <c r="G115" s="185"/>
      <c r="H115" s="184" t="str">
        <f t="shared" si="23"/>
        <v>---</v>
      </c>
      <c r="I115" s="184" t="str">
        <f t="shared" si="24"/>
        <v>---</v>
      </c>
      <c r="J115" s="184" t="str">
        <f t="shared" si="25"/>
        <v>---</v>
      </c>
      <c r="K115" s="184" t="str">
        <f t="shared" si="26"/>
        <v>---</v>
      </c>
      <c r="Q115" s="42"/>
      <c r="R115" s="42"/>
      <c r="S115" s="42"/>
      <c r="T115" s="42"/>
      <c r="U115" s="42"/>
      <c r="V115" s="42"/>
      <c r="W115" s="42"/>
      <c r="X115" s="42"/>
      <c r="Y115" s="42"/>
      <c r="Z115" s="42"/>
      <c r="AB115" s="42"/>
      <c r="AC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G115" s="42"/>
      <c r="CI115" s="42"/>
      <c r="CK115" s="42"/>
      <c r="CM115" s="42"/>
    </row>
    <row r="116" spans="2:91" s="49" customFormat="1" ht="15.6" customHeight="1" thickBot="1" x14ac:dyDescent="0.2">
      <c r="B116" s="292"/>
      <c r="C116" s="294" t="s">
        <v>102</v>
      </c>
      <c r="D116" s="295"/>
      <c r="E116" s="181" t="s">
        <v>103</v>
      </c>
      <c r="F116" s="182"/>
      <c r="G116" s="185"/>
      <c r="H116" s="184" t="str">
        <f t="shared" si="23"/>
        <v>---</v>
      </c>
      <c r="I116" s="184" t="str">
        <f t="shared" si="24"/>
        <v>---</v>
      </c>
      <c r="J116" s="184" t="str">
        <f t="shared" si="25"/>
        <v>---</v>
      </c>
      <c r="K116" s="184" t="str">
        <f t="shared" si="26"/>
        <v>---</v>
      </c>
      <c r="Q116" s="42"/>
      <c r="R116" s="42"/>
      <c r="S116" s="42"/>
      <c r="T116" s="42"/>
      <c r="U116" s="42"/>
      <c r="V116" s="42"/>
      <c r="W116" s="42"/>
      <c r="X116" s="42"/>
      <c r="Y116" s="42"/>
      <c r="Z116" s="42"/>
      <c r="AB116" s="42"/>
      <c r="AC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G116" s="42"/>
      <c r="CI116" s="42"/>
      <c r="CK116" s="42"/>
      <c r="CM116" s="42"/>
    </row>
    <row r="117" spans="2:91" s="49" customFormat="1" ht="15.6" customHeight="1" thickBot="1" x14ac:dyDescent="0.2">
      <c r="B117" s="292"/>
      <c r="C117" s="294"/>
      <c r="D117" s="295"/>
      <c r="E117" s="181" t="s">
        <v>231</v>
      </c>
      <c r="F117" s="182"/>
      <c r="G117" s="185"/>
      <c r="H117" s="184" t="str">
        <f t="shared" si="23"/>
        <v>---</v>
      </c>
      <c r="I117" s="184" t="str">
        <f t="shared" si="24"/>
        <v>---</v>
      </c>
      <c r="J117" s="184" t="str">
        <f t="shared" si="25"/>
        <v>---</v>
      </c>
      <c r="K117" s="184" t="str">
        <f t="shared" si="26"/>
        <v>---</v>
      </c>
      <c r="Q117" s="42"/>
      <c r="R117" s="42"/>
      <c r="S117" s="42"/>
      <c r="T117" s="42"/>
      <c r="U117" s="42"/>
      <c r="V117" s="42"/>
      <c r="W117" s="42"/>
      <c r="X117" s="42"/>
      <c r="Y117" s="42"/>
      <c r="Z117" s="42"/>
      <c r="AB117" s="42"/>
      <c r="AC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G117" s="42"/>
      <c r="CI117" s="42"/>
      <c r="CK117" s="42"/>
      <c r="CM117" s="42"/>
    </row>
    <row r="118" spans="2:91" s="49" customFormat="1" ht="15.6" customHeight="1" thickBot="1" x14ac:dyDescent="0.2">
      <c r="B118" s="292"/>
      <c r="C118" s="294"/>
      <c r="D118" s="295"/>
      <c r="E118" s="181" t="s">
        <v>108</v>
      </c>
      <c r="F118" s="182"/>
      <c r="G118" s="185"/>
      <c r="H118" s="184" t="str">
        <f t="shared" si="23"/>
        <v>---</v>
      </c>
      <c r="I118" s="184" t="str">
        <f t="shared" si="24"/>
        <v>---</v>
      </c>
      <c r="J118" s="184" t="str">
        <f t="shared" si="25"/>
        <v>---</v>
      </c>
      <c r="K118" s="184" t="str">
        <f t="shared" si="26"/>
        <v>---</v>
      </c>
      <c r="Q118" s="42"/>
      <c r="R118" s="42"/>
      <c r="S118" s="42"/>
      <c r="T118" s="42"/>
      <c r="U118" s="42"/>
      <c r="V118" s="42"/>
      <c r="W118" s="42"/>
      <c r="X118" s="42"/>
      <c r="Y118" s="42"/>
      <c r="Z118" s="42"/>
      <c r="AB118" s="42"/>
      <c r="AC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G118" s="42"/>
      <c r="CI118" s="42"/>
      <c r="CK118" s="42"/>
      <c r="CM118" s="42"/>
    </row>
    <row r="119" spans="2:91" s="49" customFormat="1" ht="15.6" customHeight="1" thickBot="1" x14ac:dyDescent="0.2">
      <c r="B119" s="293"/>
      <c r="C119" s="294"/>
      <c r="D119" s="295"/>
      <c r="E119" s="181" t="s">
        <v>110</v>
      </c>
      <c r="F119" s="182"/>
      <c r="G119" s="185"/>
      <c r="H119" s="184" t="str">
        <f t="shared" si="23"/>
        <v>---</v>
      </c>
      <c r="I119" s="184" t="str">
        <f t="shared" si="24"/>
        <v>---</v>
      </c>
      <c r="J119" s="184" t="str">
        <f t="shared" si="25"/>
        <v>---</v>
      </c>
      <c r="K119" s="184" t="str">
        <f t="shared" si="26"/>
        <v>---</v>
      </c>
      <c r="Q119" s="42"/>
      <c r="R119" s="42"/>
      <c r="S119" s="42"/>
      <c r="T119" s="42"/>
      <c r="U119" s="42"/>
      <c r="V119" s="42"/>
      <c r="W119" s="42"/>
      <c r="X119" s="42"/>
      <c r="Y119" s="42"/>
      <c r="Z119" s="42"/>
      <c r="AB119" s="42"/>
      <c r="AC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G119" s="42"/>
      <c r="CI119" s="42"/>
      <c r="CK119" s="42"/>
      <c r="CM119" s="42"/>
    </row>
    <row r="120" spans="2:91" s="49" customFormat="1" ht="15.6" customHeight="1" thickBot="1" x14ac:dyDescent="0.2">
      <c r="B120" s="291">
        <v>2</v>
      </c>
      <c r="C120" s="294" t="s">
        <v>112</v>
      </c>
      <c r="D120" s="295"/>
      <c r="E120" s="181" t="s">
        <v>113</v>
      </c>
      <c r="F120" s="182"/>
      <c r="G120" s="185"/>
      <c r="H120" s="184" t="str">
        <f t="shared" si="23"/>
        <v>---</v>
      </c>
      <c r="I120" s="184" t="str">
        <f t="shared" si="24"/>
        <v>---</v>
      </c>
      <c r="J120" s="184" t="str">
        <f t="shared" si="25"/>
        <v>---</v>
      </c>
      <c r="K120" s="184" t="str">
        <f t="shared" si="26"/>
        <v>---</v>
      </c>
      <c r="Q120" s="42"/>
      <c r="R120" s="42"/>
      <c r="S120" s="42"/>
      <c r="T120" s="42"/>
      <c r="U120" s="42"/>
      <c r="V120" s="42"/>
      <c r="W120" s="42"/>
      <c r="X120" s="42"/>
      <c r="Y120" s="42"/>
      <c r="Z120" s="42"/>
      <c r="AB120" s="42"/>
      <c r="AC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G120" s="42"/>
      <c r="CI120" s="42"/>
      <c r="CK120" s="42"/>
      <c r="CM120" s="42"/>
    </row>
    <row r="121" spans="2:91" s="49" customFormat="1" ht="15.6" customHeight="1" thickBot="1" x14ac:dyDescent="0.2">
      <c r="B121" s="292"/>
      <c r="C121" s="294"/>
      <c r="D121" s="295"/>
      <c r="E121" s="181" t="s">
        <v>115</v>
      </c>
      <c r="F121" s="182"/>
      <c r="G121" s="185"/>
      <c r="H121" s="184" t="str">
        <f t="shared" si="23"/>
        <v>---</v>
      </c>
      <c r="I121" s="184" t="str">
        <f t="shared" si="24"/>
        <v>---</v>
      </c>
      <c r="J121" s="184" t="str">
        <f t="shared" si="25"/>
        <v>---</v>
      </c>
      <c r="K121" s="184" t="str">
        <f t="shared" si="26"/>
        <v>---</v>
      </c>
      <c r="Q121" s="42"/>
      <c r="R121" s="42"/>
      <c r="S121" s="42"/>
      <c r="T121" s="42"/>
      <c r="U121" s="42"/>
      <c r="V121" s="42"/>
      <c r="W121" s="42"/>
      <c r="X121" s="42"/>
      <c r="Y121" s="42"/>
      <c r="Z121" s="42"/>
      <c r="AB121" s="42"/>
      <c r="AC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G121" s="42"/>
      <c r="CI121" s="42"/>
      <c r="CK121" s="42"/>
      <c r="CM121" s="42"/>
    </row>
    <row r="122" spans="2:91" s="49" customFormat="1" ht="15.6" customHeight="1" thickBot="1" x14ac:dyDescent="0.2">
      <c r="B122" s="292"/>
      <c r="C122" s="294"/>
      <c r="D122" s="295"/>
      <c r="E122" s="181" t="s">
        <v>117</v>
      </c>
      <c r="F122" s="182"/>
      <c r="G122" s="185"/>
      <c r="H122" s="184" t="str">
        <f t="shared" si="23"/>
        <v>---</v>
      </c>
      <c r="I122" s="184" t="str">
        <f t="shared" si="24"/>
        <v>---</v>
      </c>
      <c r="J122" s="184" t="str">
        <f t="shared" si="25"/>
        <v>---</v>
      </c>
      <c r="K122" s="184" t="str">
        <f t="shared" si="26"/>
        <v>---</v>
      </c>
      <c r="Q122" s="42"/>
      <c r="R122" s="42"/>
      <c r="S122" s="42"/>
      <c r="T122" s="42"/>
      <c r="U122" s="42"/>
      <c r="V122" s="42"/>
      <c r="W122" s="42"/>
      <c r="X122" s="42"/>
      <c r="Y122" s="42"/>
      <c r="Z122" s="42"/>
      <c r="AB122" s="42"/>
      <c r="AC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G122" s="42"/>
      <c r="CI122" s="42"/>
      <c r="CK122" s="42"/>
      <c r="CM122" s="42"/>
    </row>
    <row r="123" spans="2:91" s="49" customFormat="1" ht="15.6" customHeight="1" thickBot="1" x14ac:dyDescent="0.2">
      <c r="B123" s="292"/>
      <c r="C123" s="294" t="s">
        <v>119</v>
      </c>
      <c r="D123" s="295"/>
      <c r="E123" s="181" t="s">
        <v>120</v>
      </c>
      <c r="F123" s="182"/>
      <c r="G123" s="185"/>
      <c r="H123" s="184" t="str">
        <f t="shared" si="23"/>
        <v>---</v>
      </c>
      <c r="I123" s="184" t="str">
        <f t="shared" si="24"/>
        <v>---</v>
      </c>
      <c r="J123" s="184" t="str">
        <f t="shared" si="25"/>
        <v>---</v>
      </c>
      <c r="K123" s="184" t="str">
        <f t="shared" si="26"/>
        <v>---</v>
      </c>
      <c r="Q123" s="42"/>
      <c r="R123" s="42"/>
      <c r="S123" s="42"/>
      <c r="T123" s="42"/>
      <c r="U123" s="42"/>
      <c r="V123" s="42"/>
      <c r="W123" s="42"/>
      <c r="X123" s="42"/>
      <c r="Y123" s="42"/>
      <c r="Z123" s="42"/>
      <c r="AB123" s="42"/>
      <c r="AC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G123" s="42"/>
      <c r="CI123" s="42"/>
      <c r="CK123" s="42"/>
      <c r="CM123" s="42"/>
    </row>
    <row r="124" spans="2:91" s="49" customFormat="1" ht="15.6" customHeight="1" thickBot="1" x14ac:dyDescent="0.2">
      <c r="B124" s="292"/>
      <c r="C124" s="294"/>
      <c r="D124" s="295"/>
      <c r="E124" s="181" t="s">
        <v>122</v>
      </c>
      <c r="F124" s="182"/>
      <c r="G124" s="185"/>
      <c r="H124" s="184" t="str">
        <f t="shared" si="23"/>
        <v>---</v>
      </c>
      <c r="I124" s="184" t="str">
        <f t="shared" si="24"/>
        <v>---</v>
      </c>
      <c r="J124" s="184" t="str">
        <f t="shared" si="25"/>
        <v>---</v>
      </c>
      <c r="K124" s="184" t="str">
        <f t="shared" si="26"/>
        <v>---</v>
      </c>
      <c r="Q124" s="42"/>
      <c r="R124" s="42"/>
      <c r="S124" s="42"/>
      <c r="T124" s="42"/>
      <c r="U124" s="42"/>
      <c r="V124" s="42"/>
      <c r="W124" s="42"/>
      <c r="X124" s="42"/>
      <c r="Y124" s="42"/>
      <c r="Z124" s="42"/>
      <c r="AB124" s="42"/>
      <c r="AC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G124" s="42"/>
      <c r="CI124" s="42"/>
      <c r="CK124" s="42"/>
      <c r="CM124" s="42"/>
    </row>
    <row r="125" spans="2:91" s="49" customFormat="1" ht="15.6" customHeight="1" thickBot="1" x14ac:dyDescent="0.2">
      <c r="B125" s="292"/>
      <c r="C125" s="294"/>
      <c r="D125" s="295"/>
      <c r="E125" s="181" t="s">
        <v>124</v>
      </c>
      <c r="F125" s="182"/>
      <c r="G125" s="185"/>
      <c r="H125" s="184" t="str">
        <f t="shared" si="23"/>
        <v>---</v>
      </c>
      <c r="I125" s="184" t="str">
        <f t="shared" si="24"/>
        <v>---</v>
      </c>
      <c r="J125" s="184" t="str">
        <f t="shared" si="25"/>
        <v>---</v>
      </c>
      <c r="K125" s="184" t="str">
        <f t="shared" si="26"/>
        <v>---</v>
      </c>
      <c r="Q125" s="42"/>
      <c r="R125" s="42"/>
      <c r="S125" s="42"/>
      <c r="T125" s="42"/>
      <c r="U125" s="42"/>
      <c r="V125" s="42"/>
      <c r="W125" s="42"/>
      <c r="X125" s="42"/>
      <c r="Y125" s="42"/>
      <c r="Z125" s="42"/>
      <c r="AB125" s="42"/>
      <c r="AC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G125" s="42"/>
      <c r="CI125" s="42"/>
      <c r="CK125" s="42"/>
      <c r="CM125" s="42"/>
    </row>
    <row r="126" spans="2:91" s="49" customFormat="1" ht="15.6" customHeight="1" thickBot="1" x14ac:dyDescent="0.2">
      <c r="B126" s="292"/>
      <c r="C126" s="294" t="s">
        <v>126</v>
      </c>
      <c r="D126" s="295"/>
      <c r="E126" s="181" t="s">
        <v>127</v>
      </c>
      <c r="F126" s="182"/>
      <c r="G126" s="185"/>
      <c r="H126" s="184" t="str">
        <f t="shared" si="23"/>
        <v>---</v>
      </c>
      <c r="I126" s="184" t="str">
        <f t="shared" si="24"/>
        <v>---</v>
      </c>
      <c r="J126" s="184" t="str">
        <f t="shared" si="25"/>
        <v>---</v>
      </c>
      <c r="K126" s="184" t="str">
        <f t="shared" si="26"/>
        <v>---</v>
      </c>
      <c r="Q126" s="42"/>
      <c r="R126" s="42"/>
      <c r="S126" s="42"/>
      <c r="T126" s="42"/>
      <c r="U126" s="42"/>
      <c r="V126" s="42"/>
      <c r="W126" s="42"/>
      <c r="X126" s="42"/>
      <c r="Y126" s="42"/>
      <c r="Z126" s="42"/>
      <c r="AB126" s="42"/>
      <c r="AC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G126" s="42"/>
      <c r="CI126" s="42"/>
      <c r="CK126" s="42"/>
      <c r="CM126" s="42"/>
    </row>
    <row r="127" spans="2:91" s="49" customFormat="1" ht="15" thickBot="1" x14ac:dyDescent="0.2">
      <c r="B127" s="292"/>
      <c r="C127" s="294"/>
      <c r="D127" s="295"/>
      <c r="E127" s="181" t="s">
        <v>129</v>
      </c>
      <c r="F127" s="182"/>
      <c r="G127" s="185"/>
      <c r="H127" s="184" t="str">
        <f t="shared" si="23"/>
        <v>---</v>
      </c>
      <c r="I127" s="184" t="str">
        <f t="shared" si="24"/>
        <v>---</v>
      </c>
      <c r="J127" s="184" t="str">
        <f t="shared" si="25"/>
        <v>---</v>
      </c>
      <c r="K127" s="184" t="str">
        <f t="shared" si="26"/>
        <v>---</v>
      </c>
      <c r="Q127" s="42"/>
      <c r="R127" s="42"/>
      <c r="S127" s="42"/>
      <c r="T127" s="42"/>
      <c r="U127" s="42"/>
      <c r="V127" s="42"/>
      <c r="W127" s="42"/>
      <c r="X127" s="42"/>
      <c r="Y127" s="42"/>
      <c r="Z127" s="42"/>
      <c r="AB127" s="42"/>
      <c r="AC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G127" s="42"/>
      <c r="CI127" s="42"/>
      <c r="CK127" s="42"/>
      <c r="CM127" s="42"/>
    </row>
    <row r="128" spans="2:91" s="49" customFormat="1" ht="15.6" customHeight="1" thickBot="1" x14ac:dyDescent="0.2">
      <c r="B128" s="292"/>
      <c r="C128" s="294"/>
      <c r="D128" s="295"/>
      <c r="E128" s="181" t="s">
        <v>131</v>
      </c>
      <c r="F128" s="182"/>
      <c r="G128" s="185"/>
      <c r="H128" s="184" t="str">
        <f t="shared" si="23"/>
        <v>---</v>
      </c>
      <c r="I128" s="184" t="str">
        <f t="shared" si="24"/>
        <v>---</v>
      </c>
      <c r="J128" s="184" t="str">
        <f t="shared" si="25"/>
        <v>---</v>
      </c>
      <c r="K128" s="184" t="str">
        <f t="shared" si="26"/>
        <v>---</v>
      </c>
      <c r="Q128" s="42"/>
      <c r="R128" s="42"/>
      <c r="S128" s="42"/>
      <c r="T128" s="42"/>
      <c r="U128" s="42"/>
      <c r="V128" s="42"/>
      <c r="W128" s="42"/>
      <c r="X128" s="42"/>
      <c r="Y128" s="42"/>
      <c r="Z128" s="42"/>
      <c r="AB128" s="42"/>
      <c r="AC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G128" s="42"/>
      <c r="CI128" s="42"/>
      <c r="CK128" s="42"/>
      <c r="CM128" s="42"/>
    </row>
    <row r="129" spans="2:91" s="49" customFormat="1" ht="15.6" customHeight="1" thickBot="1" x14ac:dyDescent="0.2">
      <c r="B129" s="292"/>
      <c r="C129" s="294" t="s">
        <v>133</v>
      </c>
      <c r="D129" s="295"/>
      <c r="E129" s="181" t="s">
        <v>134</v>
      </c>
      <c r="F129" s="182"/>
      <c r="G129" s="185"/>
      <c r="H129" s="184" t="str">
        <f t="shared" si="23"/>
        <v>---</v>
      </c>
      <c r="I129" s="184" t="str">
        <f t="shared" si="24"/>
        <v>---</v>
      </c>
      <c r="J129" s="184" t="str">
        <f t="shared" si="25"/>
        <v>---</v>
      </c>
      <c r="K129" s="184" t="str">
        <f t="shared" si="26"/>
        <v>---</v>
      </c>
      <c r="Q129" s="42"/>
      <c r="R129" s="42"/>
      <c r="S129" s="42"/>
      <c r="T129" s="42"/>
      <c r="U129" s="42"/>
      <c r="V129" s="42"/>
      <c r="W129" s="42"/>
      <c r="X129" s="42"/>
      <c r="Y129" s="42"/>
      <c r="Z129" s="42"/>
      <c r="AB129" s="42"/>
      <c r="AC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G129" s="42"/>
      <c r="CI129" s="42"/>
      <c r="CK129" s="42"/>
      <c r="CM129" s="42"/>
    </row>
    <row r="130" spans="2:91" s="49" customFormat="1" ht="15.6" customHeight="1" thickBot="1" x14ac:dyDescent="0.2">
      <c r="B130" s="292"/>
      <c r="C130" s="294"/>
      <c r="D130" s="295"/>
      <c r="E130" s="181" t="s">
        <v>136</v>
      </c>
      <c r="F130" s="182"/>
      <c r="G130" s="185"/>
      <c r="H130" s="184" t="str">
        <f t="shared" si="23"/>
        <v>---</v>
      </c>
      <c r="I130" s="184" t="str">
        <f t="shared" si="24"/>
        <v>---</v>
      </c>
      <c r="J130" s="184" t="str">
        <f t="shared" si="25"/>
        <v>---</v>
      </c>
      <c r="K130" s="184" t="str">
        <f t="shared" si="26"/>
        <v>---</v>
      </c>
      <c r="Q130" s="42"/>
      <c r="R130" s="42"/>
      <c r="S130" s="42"/>
      <c r="T130" s="42"/>
      <c r="U130" s="42"/>
      <c r="V130" s="42"/>
      <c r="W130" s="42"/>
      <c r="X130" s="42"/>
      <c r="Y130" s="42"/>
      <c r="Z130" s="42"/>
      <c r="AB130" s="42"/>
      <c r="AC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G130" s="42"/>
      <c r="CI130" s="42"/>
      <c r="CK130" s="42"/>
      <c r="CM130" s="42"/>
    </row>
    <row r="131" spans="2:91" s="49" customFormat="1" ht="15.6" customHeight="1" thickBot="1" x14ac:dyDescent="0.2">
      <c r="B131" s="292"/>
      <c r="C131" s="294"/>
      <c r="D131" s="295"/>
      <c r="E131" s="181" t="s">
        <v>138</v>
      </c>
      <c r="F131" s="182"/>
      <c r="G131" s="185"/>
      <c r="H131" s="184" t="str">
        <f t="shared" si="23"/>
        <v>---</v>
      </c>
      <c r="I131" s="184" t="str">
        <f t="shared" si="24"/>
        <v>---</v>
      </c>
      <c r="J131" s="184" t="str">
        <f t="shared" si="25"/>
        <v>---</v>
      </c>
      <c r="K131" s="184" t="str">
        <f t="shared" si="26"/>
        <v>---</v>
      </c>
      <c r="Q131" s="42"/>
      <c r="R131" s="42"/>
      <c r="S131" s="42"/>
      <c r="T131" s="42"/>
      <c r="U131" s="42"/>
      <c r="V131" s="42"/>
      <c r="W131" s="42"/>
      <c r="X131" s="42"/>
      <c r="Y131" s="42"/>
      <c r="Z131" s="42"/>
      <c r="AB131" s="42"/>
      <c r="AC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G131" s="42"/>
      <c r="CI131" s="42"/>
      <c r="CK131" s="42"/>
      <c r="CM131" s="42"/>
    </row>
    <row r="132" spans="2:91" s="49" customFormat="1" ht="15.6" customHeight="1" thickBot="1" x14ac:dyDescent="0.2">
      <c r="B132" s="292"/>
      <c r="C132" s="294" t="s">
        <v>140</v>
      </c>
      <c r="D132" s="295"/>
      <c r="E132" s="181" t="s">
        <v>141</v>
      </c>
      <c r="F132" s="182"/>
      <c r="G132" s="185"/>
      <c r="H132" s="184" t="str">
        <f t="shared" si="23"/>
        <v>---</v>
      </c>
      <c r="I132" s="184" t="str">
        <f t="shared" si="24"/>
        <v>---</v>
      </c>
      <c r="J132" s="184" t="str">
        <f t="shared" si="25"/>
        <v>---</v>
      </c>
      <c r="K132" s="184" t="str">
        <f t="shared" si="26"/>
        <v>---</v>
      </c>
      <c r="Q132" s="42"/>
      <c r="R132" s="42"/>
      <c r="S132" s="42"/>
      <c r="T132" s="42"/>
      <c r="U132" s="42"/>
      <c r="V132" s="42"/>
      <c r="W132" s="42"/>
      <c r="X132" s="42"/>
      <c r="Y132" s="42"/>
      <c r="Z132" s="42"/>
      <c r="AB132" s="42"/>
      <c r="AC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G132" s="42"/>
      <c r="CI132" s="42"/>
      <c r="CK132" s="42"/>
      <c r="CM132" s="42"/>
    </row>
    <row r="133" spans="2:91" s="49" customFormat="1" ht="15.6" customHeight="1" thickBot="1" x14ac:dyDescent="0.2">
      <c r="B133" s="292"/>
      <c r="C133" s="294"/>
      <c r="D133" s="295"/>
      <c r="E133" s="181" t="s">
        <v>143</v>
      </c>
      <c r="F133" s="182"/>
      <c r="G133" s="185"/>
      <c r="H133" s="184" t="str">
        <f t="shared" si="23"/>
        <v>---</v>
      </c>
      <c r="I133" s="184" t="str">
        <f t="shared" si="24"/>
        <v>---</v>
      </c>
      <c r="J133" s="184" t="str">
        <f t="shared" si="25"/>
        <v>---</v>
      </c>
      <c r="K133" s="184" t="str">
        <f t="shared" si="26"/>
        <v>---</v>
      </c>
      <c r="Q133" s="42"/>
      <c r="R133" s="42"/>
      <c r="S133" s="42"/>
      <c r="T133" s="42"/>
      <c r="U133" s="42"/>
      <c r="V133" s="42"/>
      <c r="W133" s="42"/>
      <c r="X133" s="42"/>
      <c r="Y133" s="42"/>
      <c r="Z133" s="42"/>
      <c r="AB133" s="42"/>
      <c r="AC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G133" s="42"/>
      <c r="CI133" s="42"/>
      <c r="CK133" s="42"/>
      <c r="CM133" s="42"/>
    </row>
    <row r="134" spans="2:91" s="49" customFormat="1" ht="15.6" customHeight="1" thickBot="1" x14ac:dyDescent="0.2">
      <c r="B134" s="293"/>
      <c r="C134" s="294"/>
      <c r="D134" s="295"/>
      <c r="E134" s="181" t="s">
        <v>145</v>
      </c>
      <c r="F134" s="182"/>
      <c r="G134" s="185"/>
      <c r="H134" s="184" t="str">
        <f t="shared" si="23"/>
        <v>---</v>
      </c>
      <c r="I134" s="184" t="str">
        <f t="shared" si="24"/>
        <v>---</v>
      </c>
      <c r="J134" s="184" t="str">
        <f t="shared" si="25"/>
        <v>---</v>
      </c>
      <c r="K134" s="184" t="str">
        <f t="shared" si="26"/>
        <v>---</v>
      </c>
      <c r="Q134" s="42"/>
      <c r="R134" s="42"/>
      <c r="S134" s="42"/>
      <c r="T134" s="42"/>
      <c r="U134" s="42"/>
      <c r="V134" s="42"/>
      <c r="W134" s="42"/>
      <c r="X134" s="42"/>
      <c r="Y134" s="42"/>
      <c r="Z134" s="42"/>
      <c r="AB134" s="42"/>
      <c r="AC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G134" s="42"/>
      <c r="CI134" s="42"/>
      <c r="CK134" s="42"/>
      <c r="CM134" s="42"/>
    </row>
    <row r="135" spans="2:91" s="49" customFormat="1" ht="15.6" customHeight="1" thickBot="1" x14ac:dyDescent="0.2">
      <c r="B135" s="291">
        <v>3</v>
      </c>
      <c r="C135" s="296" t="s">
        <v>147</v>
      </c>
      <c r="D135" s="297"/>
      <c r="E135" s="181" t="s">
        <v>148</v>
      </c>
      <c r="F135" s="182"/>
      <c r="G135" s="185"/>
      <c r="H135" s="184" t="str">
        <f t="shared" si="23"/>
        <v>---</v>
      </c>
      <c r="I135" s="184" t="str">
        <f t="shared" si="24"/>
        <v>---</v>
      </c>
      <c r="J135" s="184" t="str">
        <f t="shared" si="25"/>
        <v>---</v>
      </c>
      <c r="K135" s="184" t="str">
        <f t="shared" si="26"/>
        <v>---</v>
      </c>
      <c r="Q135" s="42"/>
      <c r="R135" s="42"/>
      <c r="S135" s="42"/>
      <c r="T135" s="42"/>
      <c r="U135" s="42"/>
      <c r="V135" s="42"/>
      <c r="W135" s="42"/>
      <c r="X135" s="42"/>
      <c r="Y135" s="42"/>
      <c r="Z135" s="42"/>
      <c r="AB135" s="42"/>
      <c r="AC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G135" s="42"/>
      <c r="CI135" s="42"/>
      <c r="CK135" s="42"/>
      <c r="CM135" s="42"/>
    </row>
    <row r="136" spans="2:91" s="49" customFormat="1" ht="15.6" customHeight="1" thickBot="1" x14ac:dyDescent="0.2">
      <c r="B136" s="292"/>
      <c r="C136" s="296"/>
      <c r="D136" s="297"/>
      <c r="E136" s="181" t="s">
        <v>150</v>
      </c>
      <c r="F136" s="182"/>
      <c r="G136" s="185"/>
      <c r="H136" s="184" t="str">
        <f t="shared" si="23"/>
        <v>---</v>
      </c>
      <c r="I136" s="184" t="str">
        <f t="shared" si="24"/>
        <v>---</v>
      </c>
      <c r="J136" s="184" t="str">
        <f t="shared" si="25"/>
        <v>---</v>
      </c>
      <c r="K136" s="184" t="str">
        <f t="shared" si="26"/>
        <v>---</v>
      </c>
      <c r="Q136" s="42"/>
      <c r="R136" s="42"/>
      <c r="S136" s="42"/>
      <c r="T136" s="42"/>
      <c r="U136" s="42"/>
      <c r="V136" s="42"/>
      <c r="W136" s="42"/>
      <c r="X136" s="42"/>
      <c r="Y136" s="42"/>
      <c r="Z136" s="42"/>
      <c r="AB136" s="42"/>
      <c r="AC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G136" s="42"/>
      <c r="CI136" s="42"/>
      <c r="CK136" s="42"/>
      <c r="CM136" s="42"/>
    </row>
    <row r="137" spans="2:91" s="49" customFormat="1" ht="15.6" customHeight="1" thickBot="1" x14ac:dyDescent="0.2">
      <c r="B137" s="292"/>
      <c r="C137" s="296"/>
      <c r="D137" s="297"/>
      <c r="E137" s="181" t="s">
        <v>152</v>
      </c>
      <c r="F137" s="182"/>
      <c r="G137" s="185"/>
      <c r="H137" s="184" t="str">
        <f t="shared" si="23"/>
        <v>---</v>
      </c>
      <c r="I137" s="184" t="str">
        <f t="shared" si="24"/>
        <v>---</v>
      </c>
      <c r="J137" s="184" t="str">
        <f t="shared" si="25"/>
        <v>---</v>
      </c>
      <c r="K137" s="184" t="str">
        <f t="shared" si="26"/>
        <v>---</v>
      </c>
      <c r="Q137" s="42"/>
      <c r="R137" s="42"/>
      <c r="S137" s="42"/>
      <c r="T137" s="42"/>
      <c r="U137" s="42"/>
      <c r="V137" s="42"/>
      <c r="W137" s="42"/>
      <c r="X137" s="42"/>
      <c r="Y137" s="42"/>
      <c r="Z137" s="42"/>
      <c r="AB137" s="42"/>
      <c r="AC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G137" s="42"/>
      <c r="CI137" s="42"/>
      <c r="CK137" s="42"/>
      <c r="CM137" s="42"/>
    </row>
    <row r="138" spans="2:91" s="49" customFormat="1" ht="15.6" customHeight="1" thickBot="1" x14ac:dyDescent="0.2">
      <c r="B138" s="292"/>
      <c r="C138" s="296" t="s">
        <v>232</v>
      </c>
      <c r="D138" s="297"/>
      <c r="E138" s="181" t="s">
        <v>155</v>
      </c>
      <c r="F138" s="182"/>
      <c r="G138" s="185"/>
      <c r="H138" s="184" t="str">
        <f t="shared" si="23"/>
        <v>---</v>
      </c>
      <c r="I138" s="184" t="str">
        <f t="shared" si="24"/>
        <v>---</v>
      </c>
      <c r="J138" s="184" t="str">
        <f t="shared" si="25"/>
        <v>---</v>
      </c>
      <c r="K138" s="184" t="str">
        <f t="shared" si="26"/>
        <v>---</v>
      </c>
      <c r="Q138" s="42"/>
      <c r="R138" s="42"/>
      <c r="S138" s="42"/>
      <c r="T138" s="42"/>
      <c r="U138" s="42"/>
      <c r="V138" s="42"/>
      <c r="W138" s="42"/>
      <c r="X138" s="42"/>
      <c r="Y138" s="42"/>
      <c r="Z138" s="42"/>
      <c r="AB138" s="42"/>
      <c r="AC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G138" s="42"/>
      <c r="CI138" s="42"/>
      <c r="CK138" s="42"/>
      <c r="CM138" s="42"/>
    </row>
    <row r="139" spans="2:91" s="49" customFormat="1" ht="15.6" customHeight="1" thickBot="1" x14ac:dyDescent="0.2">
      <c r="B139" s="292"/>
      <c r="C139" s="296"/>
      <c r="D139" s="297"/>
      <c r="E139" s="181" t="s">
        <v>157</v>
      </c>
      <c r="F139" s="182"/>
      <c r="G139" s="185"/>
      <c r="H139" s="184" t="str">
        <f t="shared" si="23"/>
        <v>---</v>
      </c>
      <c r="I139" s="184" t="str">
        <f t="shared" si="24"/>
        <v>---</v>
      </c>
      <c r="J139" s="184" t="str">
        <f t="shared" si="25"/>
        <v>---</v>
      </c>
      <c r="K139" s="184" t="str">
        <f t="shared" si="26"/>
        <v>---</v>
      </c>
      <c r="Q139" s="42"/>
      <c r="R139" s="42"/>
      <c r="S139" s="42"/>
      <c r="T139" s="42"/>
      <c r="U139" s="42"/>
      <c r="V139" s="42"/>
      <c r="W139" s="42"/>
      <c r="X139" s="42"/>
      <c r="Y139" s="42"/>
      <c r="Z139" s="42"/>
      <c r="AB139" s="42"/>
      <c r="AC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G139" s="42"/>
      <c r="CI139" s="42"/>
      <c r="CK139" s="42"/>
      <c r="CM139" s="42"/>
    </row>
    <row r="140" spans="2:91" s="49" customFormat="1" ht="15.6" customHeight="1" thickBot="1" x14ac:dyDescent="0.2">
      <c r="B140" s="292"/>
      <c r="C140" s="296"/>
      <c r="D140" s="297"/>
      <c r="E140" s="181" t="s">
        <v>159</v>
      </c>
      <c r="F140" s="182"/>
      <c r="G140" s="185"/>
      <c r="H140" s="184" t="str">
        <f t="shared" si="23"/>
        <v>---</v>
      </c>
      <c r="I140" s="184" t="str">
        <f t="shared" si="24"/>
        <v>---</v>
      </c>
      <c r="J140" s="184" t="str">
        <f t="shared" si="25"/>
        <v>---</v>
      </c>
      <c r="K140" s="184" t="str">
        <f t="shared" si="26"/>
        <v>---</v>
      </c>
      <c r="Q140" s="42"/>
      <c r="R140" s="42"/>
      <c r="S140" s="42"/>
      <c r="T140" s="42"/>
      <c r="U140" s="42"/>
      <c r="V140" s="42"/>
      <c r="W140" s="42"/>
      <c r="X140" s="42"/>
      <c r="Y140" s="42"/>
      <c r="Z140" s="42"/>
      <c r="AB140" s="42"/>
      <c r="AC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G140" s="42"/>
      <c r="CI140" s="42"/>
      <c r="CK140" s="42"/>
      <c r="CM140" s="42"/>
    </row>
    <row r="141" spans="2:91" s="49" customFormat="1" ht="15.6" customHeight="1" thickBot="1" x14ac:dyDescent="0.2">
      <c r="B141" s="293"/>
      <c r="C141" s="296"/>
      <c r="D141" s="297"/>
      <c r="E141" s="181" t="s">
        <v>161</v>
      </c>
      <c r="F141" s="182"/>
      <c r="G141" s="186"/>
      <c r="H141" s="184" t="str">
        <f t="shared" si="23"/>
        <v>---</v>
      </c>
      <c r="I141" s="184" t="str">
        <f t="shared" si="24"/>
        <v>---</v>
      </c>
      <c r="J141" s="184" t="str">
        <f t="shared" si="25"/>
        <v>---</v>
      </c>
      <c r="K141" s="184" t="str">
        <f t="shared" si="26"/>
        <v>---</v>
      </c>
      <c r="Q141" s="42"/>
      <c r="R141" s="42"/>
      <c r="S141" s="42"/>
      <c r="T141" s="42"/>
      <c r="U141" s="42"/>
      <c r="V141" s="42"/>
      <c r="W141" s="42"/>
      <c r="X141" s="42"/>
      <c r="Y141" s="42"/>
      <c r="Z141" s="42"/>
      <c r="AB141" s="42"/>
      <c r="AC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G141" s="42"/>
      <c r="CI141" s="42"/>
      <c r="CK141" s="42"/>
      <c r="CM141" s="42"/>
    </row>
    <row r="142" spans="2:91" s="49" customFormat="1" ht="15" thickBot="1" x14ac:dyDescent="0.2">
      <c r="B142" s="266" t="s">
        <v>163</v>
      </c>
      <c r="C142" s="267"/>
      <c r="D142" s="267"/>
      <c r="E142" s="267"/>
      <c r="F142" s="267"/>
      <c r="G142" s="268"/>
      <c r="H142" s="187">
        <f>AX45</f>
        <v>0</v>
      </c>
      <c r="I142" s="187">
        <f>AX39</f>
        <v>0</v>
      </c>
      <c r="Q142" s="42"/>
      <c r="R142" s="42"/>
      <c r="S142" s="42"/>
      <c r="T142" s="42"/>
      <c r="U142" s="42"/>
      <c r="V142" s="42"/>
      <c r="W142" s="42"/>
      <c r="X142" s="42"/>
      <c r="Y142" s="42"/>
      <c r="Z142" s="42"/>
      <c r="AB142" s="42"/>
      <c r="AC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G142" s="42"/>
      <c r="CI142" s="42"/>
      <c r="CK142" s="42"/>
      <c r="CM142" s="42"/>
    </row>
    <row r="143" spans="2:91" s="49" customFormat="1" ht="15" thickBot="1" x14ac:dyDescent="0.2">
      <c r="B143" s="266" t="s">
        <v>165</v>
      </c>
      <c r="C143" s="267"/>
      <c r="D143" s="267"/>
      <c r="E143" s="267"/>
      <c r="F143" s="267"/>
      <c r="G143" s="268"/>
      <c r="H143" s="187">
        <f>AY45</f>
        <v>0</v>
      </c>
      <c r="I143" s="187">
        <f>AY39</f>
        <v>0</v>
      </c>
      <c r="Q143" s="42"/>
      <c r="R143" s="42"/>
      <c r="S143" s="42"/>
      <c r="T143" s="42"/>
      <c r="U143" s="42"/>
      <c r="V143" s="42"/>
      <c r="W143" s="42"/>
      <c r="X143" s="42"/>
      <c r="Y143" s="42"/>
      <c r="Z143" s="42"/>
      <c r="AB143" s="42"/>
      <c r="AC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G143" s="42"/>
      <c r="CI143" s="42"/>
      <c r="CK143" s="42"/>
      <c r="CM143" s="42"/>
    </row>
    <row r="144" spans="2:91" s="49" customFormat="1" ht="15" thickBot="1" x14ac:dyDescent="0.2">
      <c r="B144" s="266" t="s">
        <v>167</v>
      </c>
      <c r="C144" s="267"/>
      <c r="D144" s="267"/>
      <c r="E144" s="267"/>
      <c r="F144" s="267"/>
      <c r="G144" s="268"/>
      <c r="H144" s="187">
        <f>AZ45</f>
        <v>0</v>
      </c>
      <c r="I144" s="187">
        <f>AZ39</f>
        <v>0</v>
      </c>
      <c r="Q144" s="42"/>
      <c r="R144" s="42"/>
      <c r="S144" s="42"/>
      <c r="T144" s="42"/>
      <c r="U144" s="42"/>
      <c r="V144" s="42"/>
      <c r="W144" s="42"/>
      <c r="X144" s="42"/>
      <c r="Y144" s="42"/>
      <c r="Z144" s="42"/>
      <c r="AB144" s="42"/>
      <c r="AC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G144" s="42"/>
      <c r="CI144" s="42"/>
      <c r="CK144" s="42"/>
      <c r="CM144" s="42"/>
    </row>
    <row r="145" spans="2:91" s="49" customFormat="1" ht="15" thickBot="1" x14ac:dyDescent="0.25">
      <c r="B145" s="188"/>
      <c r="C145" s="189"/>
      <c r="D145" s="190" t="s">
        <v>233</v>
      </c>
      <c r="E145" s="191"/>
      <c r="F145" s="192"/>
      <c r="G145" s="193"/>
      <c r="H145" s="194" t="str">
        <f>BA46</f>
        <v/>
      </c>
      <c r="I145" s="194" t="str">
        <f>BA40</f>
        <v/>
      </c>
      <c r="Q145" s="42"/>
      <c r="R145" s="42"/>
      <c r="S145" s="42"/>
      <c r="T145" s="42"/>
      <c r="U145" s="42"/>
      <c r="V145" s="42"/>
      <c r="W145" s="42"/>
      <c r="X145" s="42"/>
      <c r="Y145" s="42"/>
      <c r="Z145" s="42"/>
      <c r="AB145" s="42"/>
      <c r="AC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G145" s="42"/>
      <c r="CI145" s="42"/>
      <c r="CK145" s="42"/>
      <c r="CM145" s="42"/>
    </row>
    <row r="146" spans="2:91" s="49" customFormat="1" x14ac:dyDescent="0.15">
      <c r="B146" s="42"/>
      <c r="C146" s="42"/>
      <c r="D146" s="42"/>
      <c r="E146" s="42"/>
      <c r="F146" s="42"/>
      <c r="G146" s="42"/>
      <c r="Q146" s="42"/>
      <c r="R146" s="42"/>
      <c r="S146" s="42"/>
      <c r="T146" s="42"/>
      <c r="U146" s="42"/>
      <c r="V146" s="42"/>
      <c r="W146" s="42"/>
      <c r="X146" s="42"/>
      <c r="Y146" s="42"/>
      <c r="Z146" s="42"/>
      <c r="AB146" s="42"/>
      <c r="AC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G146" s="42"/>
      <c r="CI146" s="42"/>
      <c r="CK146" s="42"/>
      <c r="CM146" s="42"/>
    </row>
    <row r="147" spans="2:91" s="49" customFormat="1" ht="13.2" customHeight="1" x14ac:dyDescent="0.15">
      <c r="B147" s="282" t="s">
        <v>234</v>
      </c>
      <c r="C147" s="283"/>
      <c r="D147" s="283"/>
      <c r="E147" s="283"/>
      <c r="F147" s="283"/>
      <c r="G147" s="283"/>
      <c r="H147" s="283"/>
      <c r="I147" s="283"/>
      <c r="J147" s="283"/>
      <c r="K147" s="284"/>
      <c r="Q147" s="42"/>
      <c r="R147" s="42"/>
      <c r="S147" s="42"/>
      <c r="T147" s="42"/>
      <c r="U147" s="42"/>
      <c r="V147" s="42"/>
      <c r="W147" s="42"/>
      <c r="X147" s="42"/>
      <c r="Y147" s="42"/>
      <c r="Z147" s="42"/>
      <c r="AB147" s="42"/>
      <c r="AC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G147" s="42"/>
      <c r="CI147" s="42"/>
      <c r="CK147" s="42"/>
      <c r="CM147" s="42"/>
    </row>
    <row r="148" spans="2:91" s="49" customFormat="1" x14ac:dyDescent="0.15">
      <c r="B148" s="285"/>
      <c r="C148" s="286"/>
      <c r="D148" s="286"/>
      <c r="E148" s="286"/>
      <c r="F148" s="286"/>
      <c r="G148" s="286"/>
      <c r="H148" s="286"/>
      <c r="I148" s="286"/>
      <c r="J148" s="286"/>
      <c r="K148" s="287"/>
      <c r="Q148" s="42"/>
      <c r="R148" s="42"/>
      <c r="S148" s="42"/>
      <c r="T148" s="42"/>
      <c r="U148" s="42"/>
      <c r="V148" s="42"/>
      <c r="W148" s="42"/>
      <c r="X148" s="42"/>
      <c r="Y148" s="42"/>
      <c r="Z148" s="42"/>
      <c r="AB148" s="42"/>
      <c r="AC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G148" s="42"/>
      <c r="CI148" s="42"/>
      <c r="CK148" s="42"/>
      <c r="CM148" s="42"/>
    </row>
    <row r="149" spans="2:91" s="49" customFormat="1" x14ac:dyDescent="0.15">
      <c r="B149" s="285"/>
      <c r="C149" s="286"/>
      <c r="D149" s="286"/>
      <c r="E149" s="286"/>
      <c r="F149" s="286"/>
      <c r="G149" s="286"/>
      <c r="H149" s="286"/>
      <c r="I149" s="286"/>
      <c r="J149" s="286"/>
      <c r="K149" s="287"/>
      <c r="Q149" s="42"/>
      <c r="R149" s="42"/>
      <c r="S149" s="42"/>
      <c r="T149" s="42"/>
      <c r="U149" s="42"/>
      <c r="V149" s="42"/>
      <c r="W149" s="42"/>
      <c r="X149" s="42"/>
      <c r="Y149" s="42"/>
      <c r="Z149" s="42"/>
      <c r="AB149" s="42"/>
      <c r="AC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G149" s="42"/>
      <c r="CI149" s="42"/>
      <c r="CK149" s="42"/>
      <c r="CM149" s="42"/>
    </row>
    <row r="150" spans="2:91" s="49" customFormat="1" x14ac:dyDescent="0.15">
      <c r="B150" s="285"/>
      <c r="C150" s="286"/>
      <c r="D150" s="286"/>
      <c r="E150" s="286"/>
      <c r="F150" s="286"/>
      <c r="G150" s="286"/>
      <c r="H150" s="286"/>
      <c r="I150" s="286"/>
      <c r="J150" s="286"/>
      <c r="K150" s="287"/>
      <c r="Q150" s="42"/>
      <c r="R150" s="42"/>
      <c r="S150" s="42"/>
      <c r="T150" s="42"/>
      <c r="U150" s="42"/>
      <c r="V150" s="42"/>
      <c r="W150" s="42"/>
      <c r="X150" s="42"/>
      <c r="Y150" s="42"/>
      <c r="Z150" s="42"/>
      <c r="AB150" s="42"/>
      <c r="AC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G150" s="42"/>
      <c r="CI150" s="42"/>
      <c r="CK150" s="42"/>
      <c r="CM150" s="42"/>
    </row>
    <row r="151" spans="2:91" s="49" customFormat="1" x14ac:dyDescent="0.15">
      <c r="B151" s="285"/>
      <c r="C151" s="286"/>
      <c r="D151" s="286"/>
      <c r="E151" s="286"/>
      <c r="F151" s="286"/>
      <c r="G151" s="286"/>
      <c r="H151" s="286"/>
      <c r="I151" s="286"/>
      <c r="J151" s="286"/>
      <c r="K151" s="287"/>
      <c r="Q151" s="42"/>
      <c r="R151" s="42"/>
      <c r="S151" s="42"/>
      <c r="T151" s="42"/>
      <c r="U151" s="42"/>
      <c r="V151" s="42"/>
      <c r="W151" s="42"/>
      <c r="X151" s="42"/>
      <c r="Y151" s="42"/>
      <c r="Z151" s="42"/>
      <c r="AB151" s="42"/>
      <c r="AC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G151" s="42"/>
      <c r="CI151" s="42"/>
      <c r="CK151" s="42"/>
      <c r="CM151" s="42"/>
    </row>
    <row r="152" spans="2:91" s="49" customFormat="1" x14ac:dyDescent="0.15">
      <c r="B152" s="285"/>
      <c r="C152" s="286"/>
      <c r="D152" s="286"/>
      <c r="E152" s="286"/>
      <c r="F152" s="286"/>
      <c r="G152" s="286"/>
      <c r="H152" s="286"/>
      <c r="I152" s="286"/>
      <c r="J152" s="286"/>
      <c r="K152" s="287"/>
      <c r="Q152" s="42"/>
      <c r="R152" s="42"/>
      <c r="S152" s="42"/>
      <c r="T152" s="42"/>
      <c r="U152" s="42"/>
      <c r="V152" s="42"/>
      <c r="W152" s="42"/>
      <c r="X152" s="42"/>
      <c r="Y152" s="42"/>
      <c r="Z152" s="42"/>
      <c r="AB152" s="42"/>
      <c r="AC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G152" s="42"/>
      <c r="CI152" s="42"/>
      <c r="CK152" s="42"/>
      <c r="CM152" s="42"/>
    </row>
    <row r="153" spans="2:91" s="49" customFormat="1" x14ac:dyDescent="0.15">
      <c r="B153" s="285"/>
      <c r="C153" s="286"/>
      <c r="D153" s="286"/>
      <c r="E153" s="286"/>
      <c r="F153" s="286"/>
      <c r="G153" s="286"/>
      <c r="H153" s="286"/>
      <c r="I153" s="286"/>
      <c r="J153" s="286"/>
      <c r="K153" s="287"/>
      <c r="Q153" s="42"/>
      <c r="R153" s="42"/>
      <c r="S153" s="42"/>
      <c r="T153" s="42"/>
      <c r="U153" s="42"/>
      <c r="V153" s="42"/>
      <c r="W153" s="42"/>
      <c r="X153" s="42"/>
      <c r="Y153" s="42"/>
      <c r="Z153" s="42"/>
      <c r="AB153" s="42"/>
      <c r="AC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G153" s="42"/>
      <c r="CI153" s="42"/>
      <c r="CK153" s="42"/>
      <c r="CM153" s="42"/>
    </row>
    <row r="154" spans="2:91" s="49" customFormat="1" x14ac:dyDescent="0.15">
      <c r="B154" s="285"/>
      <c r="C154" s="286"/>
      <c r="D154" s="286"/>
      <c r="E154" s="286"/>
      <c r="F154" s="286"/>
      <c r="G154" s="286"/>
      <c r="H154" s="286"/>
      <c r="I154" s="286"/>
      <c r="J154" s="286"/>
      <c r="K154" s="287"/>
      <c r="Q154" s="42"/>
      <c r="R154" s="42"/>
      <c r="S154" s="42"/>
      <c r="T154" s="42"/>
      <c r="U154" s="42"/>
      <c r="V154" s="42"/>
      <c r="W154" s="42"/>
      <c r="X154" s="42"/>
      <c r="Y154" s="42"/>
      <c r="Z154" s="42"/>
      <c r="AB154" s="42"/>
      <c r="AC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G154" s="42"/>
      <c r="CI154" s="42"/>
      <c r="CK154" s="42"/>
      <c r="CM154" s="42"/>
    </row>
    <row r="155" spans="2:91" s="49" customFormat="1" x14ac:dyDescent="0.15">
      <c r="B155" s="285"/>
      <c r="C155" s="286"/>
      <c r="D155" s="286"/>
      <c r="E155" s="286"/>
      <c r="F155" s="286"/>
      <c r="G155" s="286"/>
      <c r="H155" s="286"/>
      <c r="I155" s="286"/>
      <c r="J155" s="286"/>
      <c r="K155" s="287"/>
      <c r="Q155" s="42"/>
      <c r="R155" s="42"/>
      <c r="S155" s="42"/>
      <c r="T155" s="42"/>
      <c r="U155" s="42"/>
      <c r="V155" s="42"/>
      <c r="W155" s="42"/>
      <c r="X155" s="42"/>
      <c r="Y155" s="42"/>
      <c r="Z155" s="42"/>
      <c r="AB155" s="42"/>
      <c r="AC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G155" s="42"/>
      <c r="CI155" s="42"/>
      <c r="CK155" s="42"/>
      <c r="CM155" s="42"/>
    </row>
    <row r="156" spans="2:91" s="49" customFormat="1" x14ac:dyDescent="0.15">
      <c r="B156" s="285"/>
      <c r="C156" s="286"/>
      <c r="D156" s="286"/>
      <c r="E156" s="286"/>
      <c r="F156" s="286"/>
      <c r="G156" s="286"/>
      <c r="H156" s="286"/>
      <c r="I156" s="286"/>
      <c r="J156" s="286"/>
      <c r="K156" s="287"/>
      <c r="Q156" s="42"/>
      <c r="R156" s="42"/>
      <c r="S156" s="42"/>
      <c r="T156" s="42"/>
      <c r="U156" s="42"/>
      <c r="V156" s="42"/>
      <c r="W156" s="42"/>
      <c r="X156" s="42"/>
      <c r="Y156" s="42"/>
      <c r="Z156" s="42"/>
      <c r="AB156" s="42"/>
      <c r="AC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G156" s="42"/>
      <c r="CI156" s="42"/>
      <c r="CK156" s="42"/>
      <c r="CM156" s="42"/>
    </row>
    <row r="157" spans="2:91" s="49" customFormat="1" x14ac:dyDescent="0.15">
      <c r="B157" s="285"/>
      <c r="C157" s="286"/>
      <c r="D157" s="286"/>
      <c r="E157" s="286"/>
      <c r="F157" s="286"/>
      <c r="G157" s="286"/>
      <c r="H157" s="286"/>
      <c r="I157" s="286"/>
      <c r="J157" s="286"/>
      <c r="K157" s="287"/>
      <c r="Q157" s="42"/>
      <c r="R157" s="42"/>
      <c r="S157" s="42"/>
      <c r="T157" s="42"/>
      <c r="U157" s="42"/>
      <c r="V157" s="42"/>
      <c r="W157" s="42"/>
      <c r="X157" s="42"/>
      <c r="Y157" s="42"/>
      <c r="Z157" s="42"/>
      <c r="AB157" s="42"/>
      <c r="AC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G157" s="42"/>
      <c r="CI157" s="42"/>
      <c r="CK157" s="42"/>
      <c r="CM157" s="42"/>
    </row>
    <row r="158" spans="2:91" s="49" customFormat="1" x14ac:dyDescent="0.15">
      <c r="B158" s="285"/>
      <c r="C158" s="286"/>
      <c r="D158" s="286"/>
      <c r="E158" s="286"/>
      <c r="F158" s="286"/>
      <c r="G158" s="286"/>
      <c r="H158" s="286"/>
      <c r="I158" s="286"/>
      <c r="J158" s="286"/>
      <c r="K158" s="287"/>
      <c r="Q158" s="42"/>
      <c r="R158" s="42"/>
      <c r="S158" s="42"/>
      <c r="T158" s="42"/>
      <c r="U158" s="42"/>
      <c r="V158" s="42"/>
      <c r="W158" s="42"/>
      <c r="X158" s="42"/>
      <c r="Y158" s="42"/>
      <c r="Z158" s="42"/>
      <c r="AB158" s="42"/>
      <c r="AC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G158" s="42"/>
      <c r="CI158" s="42"/>
      <c r="CK158" s="42"/>
      <c r="CM158" s="42"/>
    </row>
    <row r="159" spans="2:91" s="49" customFormat="1" x14ac:dyDescent="0.15">
      <c r="B159" s="285"/>
      <c r="C159" s="286"/>
      <c r="D159" s="286"/>
      <c r="E159" s="286"/>
      <c r="F159" s="286"/>
      <c r="G159" s="286"/>
      <c r="H159" s="286"/>
      <c r="I159" s="286"/>
      <c r="J159" s="286"/>
      <c r="K159" s="287"/>
      <c r="Q159" s="42"/>
      <c r="R159" s="42"/>
      <c r="S159" s="42"/>
      <c r="T159" s="42"/>
      <c r="U159" s="42"/>
      <c r="V159" s="42"/>
      <c r="W159" s="42"/>
      <c r="X159" s="42"/>
      <c r="Y159" s="42"/>
      <c r="Z159" s="42"/>
      <c r="AB159" s="42"/>
      <c r="AC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G159" s="42"/>
      <c r="CI159" s="42"/>
      <c r="CK159" s="42"/>
      <c r="CM159" s="42"/>
    </row>
    <row r="160" spans="2:91" s="49" customFormat="1" x14ac:dyDescent="0.15">
      <c r="B160" s="285"/>
      <c r="C160" s="286"/>
      <c r="D160" s="286"/>
      <c r="E160" s="286"/>
      <c r="F160" s="286"/>
      <c r="G160" s="286"/>
      <c r="H160" s="286"/>
      <c r="I160" s="286"/>
      <c r="J160" s="286"/>
      <c r="K160" s="287"/>
      <c r="Q160" s="42"/>
      <c r="R160" s="42"/>
      <c r="S160" s="42"/>
      <c r="T160" s="42"/>
      <c r="U160" s="42"/>
      <c r="V160" s="42"/>
      <c r="W160" s="42"/>
      <c r="X160" s="42"/>
      <c r="Y160" s="42"/>
      <c r="Z160" s="42"/>
      <c r="AB160" s="42"/>
      <c r="AC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G160" s="42"/>
      <c r="CI160" s="42"/>
      <c r="CK160" s="42"/>
      <c r="CM160" s="42"/>
    </row>
    <row r="161" spans="2:91" s="49" customFormat="1" x14ac:dyDescent="0.15">
      <c r="B161" s="288"/>
      <c r="C161" s="289"/>
      <c r="D161" s="289"/>
      <c r="E161" s="289"/>
      <c r="F161" s="289"/>
      <c r="G161" s="289"/>
      <c r="H161" s="289"/>
      <c r="I161" s="289"/>
      <c r="J161" s="289"/>
      <c r="K161" s="290"/>
      <c r="Q161" s="42"/>
      <c r="R161" s="42"/>
      <c r="S161" s="42"/>
      <c r="T161" s="42"/>
      <c r="U161" s="42"/>
      <c r="V161" s="42"/>
      <c r="W161" s="42"/>
      <c r="X161" s="42"/>
      <c r="Y161" s="42"/>
      <c r="Z161" s="42"/>
      <c r="AB161" s="42"/>
      <c r="AC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G161" s="42"/>
      <c r="CI161" s="42"/>
      <c r="CK161" s="42"/>
      <c r="CM161" s="42"/>
    </row>
    <row r="162" spans="2:91" s="49" customFormat="1" x14ac:dyDescent="0.15">
      <c r="B162" s="42"/>
      <c r="C162" s="42"/>
      <c r="D162" s="42"/>
      <c r="E162" s="42"/>
      <c r="F162" s="42"/>
      <c r="G162" s="42"/>
      <c r="Q162" s="42"/>
      <c r="R162" s="42"/>
      <c r="S162" s="42"/>
      <c r="T162" s="42"/>
      <c r="U162" s="42"/>
      <c r="V162" s="42"/>
      <c r="W162" s="42"/>
      <c r="X162" s="42"/>
      <c r="Y162" s="42"/>
      <c r="Z162" s="42"/>
      <c r="AB162" s="42"/>
      <c r="AC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G162" s="42"/>
      <c r="CI162" s="42"/>
      <c r="CK162" s="42"/>
      <c r="CM162" s="42"/>
    </row>
    <row r="163" spans="2:91" s="49" customFormat="1" x14ac:dyDescent="0.15">
      <c r="B163" s="42"/>
      <c r="C163" s="42"/>
      <c r="D163" s="42"/>
      <c r="E163" s="42"/>
      <c r="F163" s="42"/>
      <c r="G163" s="42"/>
      <c r="Q163" s="42"/>
      <c r="R163" s="42"/>
      <c r="S163" s="42"/>
      <c r="T163" s="42"/>
      <c r="U163" s="42"/>
      <c r="V163" s="42"/>
      <c r="W163" s="42"/>
      <c r="X163" s="42"/>
      <c r="Y163" s="42"/>
      <c r="Z163" s="42"/>
      <c r="AB163" s="42"/>
      <c r="AC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G163" s="42"/>
      <c r="CI163" s="42"/>
      <c r="CK163" s="42"/>
      <c r="CM163" s="42"/>
    </row>
    <row r="164" spans="2:91" s="49" customFormat="1" x14ac:dyDescent="0.15">
      <c r="B164" s="42"/>
      <c r="C164" s="42"/>
      <c r="D164" s="42"/>
      <c r="E164" s="42"/>
      <c r="F164" s="42"/>
      <c r="G164" s="42"/>
      <c r="Q164" s="42"/>
      <c r="R164" s="42"/>
      <c r="S164" s="42"/>
      <c r="T164" s="42"/>
      <c r="U164" s="42"/>
      <c r="V164" s="42"/>
      <c r="W164" s="42"/>
      <c r="X164" s="42"/>
      <c r="Y164" s="42"/>
      <c r="Z164" s="42"/>
      <c r="AB164" s="42"/>
      <c r="AC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G164" s="42"/>
      <c r="CI164" s="42"/>
      <c r="CK164" s="42"/>
      <c r="CM164" s="42"/>
    </row>
    <row r="165" spans="2:91" s="49" customFormat="1" x14ac:dyDescent="0.15">
      <c r="B165" s="42"/>
      <c r="C165" s="42"/>
      <c r="D165" s="42"/>
      <c r="E165" s="42"/>
      <c r="F165" s="42"/>
      <c r="G165" s="42"/>
      <c r="Q165" s="42"/>
      <c r="R165" s="42"/>
      <c r="S165" s="42"/>
      <c r="T165" s="42"/>
      <c r="U165" s="42"/>
      <c r="V165" s="42"/>
      <c r="W165" s="42"/>
      <c r="X165" s="42"/>
      <c r="Y165" s="42"/>
      <c r="Z165" s="42"/>
      <c r="AB165" s="42"/>
      <c r="AC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G165" s="42"/>
      <c r="CI165" s="42"/>
      <c r="CK165" s="42"/>
      <c r="CM165" s="42"/>
    </row>
    <row r="166" spans="2:91" s="49" customFormat="1" x14ac:dyDescent="0.15">
      <c r="B166" s="42"/>
      <c r="C166" s="42"/>
      <c r="D166" s="42"/>
      <c r="E166" s="42"/>
      <c r="F166" s="42"/>
      <c r="G166" s="42"/>
      <c r="Q166" s="42"/>
      <c r="R166" s="42"/>
      <c r="S166" s="42"/>
      <c r="T166" s="42"/>
      <c r="U166" s="42"/>
      <c r="V166" s="42"/>
      <c r="W166" s="42"/>
      <c r="X166" s="42"/>
      <c r="Y166" s="42"/>
      <c r="Z166" s="42"/>
      <c r="AB166" s="42"/>
      <c r="AC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G166" s="42"/>
      <c r="CI166" s="42"/>
      <c r="CK166" s="42"/>
      <c r="CM166" s="42"/>
    </row>
    <row r="167" spans="2:91" s="49" customFormat="1" x14ac:dyDescent="0.15">
      <c r="B167" s="42"/>
      <c r="C167" s="42"/>
      <c r="D167" s="42"/>
      <c r="E167" s="42"/>
      <c r="F167" s="42"/>
      <c r="G167" s="42"/>
      <c r="Q167" s="42"/>
      <c r="R167" s="42"/>
      <c r="S167" s="42"/>
      <c r="T167" s="42"/>
      <c r="U167" s="42"/>
      <c r="V167" s="42"/>
      <c r="W167" s="42"/>
      <c r="X167" s="42"/>
      <c r="Y167" s="42"/>
      <c r="Z167" s="42"/>
      <c r="AB167" s="42"/>
      <c r="AC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G167" s="42"/>
      <c r="CI167" s="42"/>
      <c r="CK167" s="42"/>
      <c r="CM167" s="42"/>
    </row>
    <row r="168" spans="2:91" s="49" customFormat="1" x14ac:dyDescent="0.15">
      <c r="B168" s="42"/>
      <c r="C168" s="42"/>
      <c r="D168" s="42"/>
      <c r="E168" s="42"/>
      <c r="F168" s="42"/>
      <c r="G168" s="42"/>
      <c r="Q168" s="42"/>
      <c r="R168" s="42"/>
      <c r="S168" s="42"/>
      <c r="T168" s="42"/>
      <c r="U168" s="42"/>
      <c r="V168" s="42"/>
      <c r="W168" s="42"/>
      <c r="X168" s="42"/>
      <c r="Y168" s="42"/>
      <c r="Z168" s="42"/>
      <c r="AB168" s="42"/>
      <c r="AC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G168" s="42"/>
      <c r="CI168" s="42"/>
      <c r="CK168" s="42"/>
      <c r="CM168" s="42"/>
    </row>
    <row r="169" spans="2:91" s="49" customFormat="1" x14ac:dyDescent="0.15">
      <c r="B169" s="42"/>
      <c r="C169" s="42"/>
      <c r="D169" s="42"/>
      <c r="E169" s="42"/>
      <c r="F169" s="42"/>
      <c r="G169" s="42"/>
      <c r="Q169" s="42"/>
      <c r="R169" s="42"/>
      <c r="S169" s="42"/>
      <c r="T169" s="42"/>
      <c r="U169" s="42"/>
      <c r="V169" s="42"/>
      <c r="W169" s="42"/>
      <c r="X169" s="42"/>
      <c r="Y169" s="42"/>
      <c r="Z169" s="42"/>
      <c r="AB169" s="42"/>
      <c r="AC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G169" s="42"/>
      <c r="CI169" s="42"/>
      <c r="CK169" s="42"/>
      <c r="CM169" s="42"/>
    </row>
    <row r="170" spans="2:91" s="49" customFormat="1" x14ac:dyDescent="0.15">
      <c r="B170" s="42"/>
      <c r="C170" s="42"/>
      <c r="D170" s="42"/>
      <c r="E170" s="42"/>
      <c r="F170" s="42"/>
      <c r="G170" s="42"/>
      <c r="Q170" s="42"/>
      <c r="R170" s="42"/>
      <c r="S170" s="42"/>
      <c r="T170" s="42"/>
      <c r="U170" s="42"/>
      <c r="V170" s="42"/>
      <c r="W170" s="42"/>
      <c r="X170" s="42"/>
      <c r="Y170" s="42"/>
      <c r="Z170" s="42"/>
      <c r="AB170" s="42"/>
      <c r="AC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G170" s="42"/>
      <c r="CI170" s="42"/>
      <c r="CK170" s="42"/>
      <c r="CM170" s="42"/>
    </row>
    <row r="171" spans="2:91" s="49" customFormat="1" x14ac:dyDescent="0.15">
      <c r="B171" s="42"/>
      <c r="C171" s="42"/>
      <c r="D171" s="42"/>
      <c r="E171" s="42"/>
      <c r="F171" s="42"/>
      <c r="G171" s="42"/>
      <c r="Q171" s="42"/>
      <c r="R171" s="42"/>
      <c r="S171" s="42"/>
      <c r="T171" s="42"/>
      <c r="U171" s="42"/>
      <c r="V171" s="42"/>
      <c r="W171" s="42"/>
      <c r="X171" s="42"/>
      <c r="Y171" s="42"/>
      <c r="Z171" s="42"/>
      <c r="AB171" s="42"/>
      <c r="AC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G171" s="42"/>
      <c r="CI171" s="42"/>
      <c r="CK171" s="42"/>
      <c r="CM171" s="42"/>
    </row>
    <row r="172" spans="2:91" s="49" customFormat="1" x14ac:dyDescent="0.15">
      <c r="B172" s="42"/>
      <c r="C172" s="42"/>
      <c r="D172" s="42"/>
      <c r="E172" s="42"/>
      <c r="F172" s="42"/>
      <c r="G172" s="42"/>
      <c r="Q172" s="42"/>
      <c r="R172" s="42"/>
      <c r="S172" s="42"/>
      <c r="T172" s="42"/>
      <c r="U172" s="42"/>
      <c r="V172" s="42"/>
      <c r="W172" s="42"/>
      <c r="X172" s="42"/>
      <c r="Y172" s="42"/>
      <c r="Z172" s="42"/>
      <c r="AB172" s="42"/>
      <c r="AC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G172" s="42"/>
      <c r="CI172" s="42"/>
      <c r="CK172" s="42"/>
      <c r="CM172" s="42"/>
    </row>
    <row r="173" spans="2:91" s="49" customFormat="1" x14ac:dyDescent="0.15">
      <c r="B173" s="42"/>
      <c r="C173" s="42"/>
      <c r="D173" s="42"/>
      <c r="E173" s="42"/>
      <c r="F173" s="42"/>
      <c r="G173" s="42"/>
      <c r="Q173" s="42"/>
      <c r="R173" s="42"/>
      <c r="S173" s="42"/>
      <c r="T173" s="42"/>
      <c r="U173" s="42"/>
      <c r="V173" s="42"/>
      <c r="W173" s="42"/>
      <c r="X173" s="42"/>
      <c r="Y173" s="42"/>
      <c r="Z173" s="42"/>
      <c r="AB173" s="42"/>
      <c r="AC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G173" s="42"/>
      <c r="CI173" s="42"/>
      <c r="CK173" s="42"/>
      <c r="CM173" s="42"/>
    </row>
    <row r="174" spans="2:91" s="49" customFormat="1" x14ac:dyDescent="0.15">
      <c r="B174" s="42"/>
      <c r="C174" s="42"/>
      <c r="D174" s="42"/>
      <c r="E174" s="42"/>
      <c r="F174" s="42"/>
      <c r="G174" s="42"/>
      <c r="Q174" s="42"/>
      <c r="R174" s="42"/>
      <c r="S174" s="42"/>
      <c r="T174" s="42"/>
      <c r="U174" s="42"/>
      <c r="V174" s="42"/>
      <c r="W174" s="42"/>
      <c r="X174" s="42"/>
      <c r="Y174" s="42"/>
      <c r="Z174" s="42"/>
      <c r="AB174" s="42"/>
      <c r="AC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G174" s="42"/>
      <c r="CI174" s="42"/>
      <c r="CK174" s="42"/>
      <c r="CM174" s="42"/>
    </row>
    <row r="175" spans="2:91" s="49" customFormat="1" x14ac:dyDescent="0.15">
      <c r="B175" s="42"/>
      <c r="C175" s="42"/>
      <c r="D175" s="42"/>
      <c r="E175" s="42"/>
      <c r="F175" s="42"/>
      <c r="G175" s="42"/>
      <c r="Q175" s="42"/>
      <c r="R175" s="42"/>
      <c r="S175" s="42"/>
      <c r="T175" s="42"/>
      <c r="U175" s="42"/>
      <c r="V175" s="42"/>
      <c r="W175" s="42"/>
      <c r="X175" s="42"/>
      <c r="Y175" s="42"/>
      <c r="Z175" s="42"/>
      <c r="AB175" s="42"/>
      <c r="AC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G175" s="42"/>
      <c r="CI175" s="42"/>
      <c r="CK175" s="42"/>
      <c r="CM175" s="42"/>
    </row>
    <row r="176" spans="2:91" s="49" customFormat="1" x14ac:dyDescent="0.15">
      <c r="B176" s="42"/>
      <c r="C176" s="42"/>
      <c r="D176" s="42"/>
      <c r="E176" s="42"/>
      <c r="F176" s="42"/>
      <c r="G176" s="42"/>
      <c r="Q176" s="42"/>
      <c r="R176" s="42"/>
      <c r="S176" s="42"/>
      <c r="T176" s="42"/>
      <c r="U176" s="42"/>
      <c r="V176" s="42"/>
      <c r="W176" s="42"/>
      <c r="X176" s="42"/>
      <c r="Y176" s="42"/>
      <c r="Z176" s="42"/>
      <c r="AB176" s="42"/>
      <c r="AC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G176" s="42"/>
      <c r="CI176" s="42"/>
      <c r="CK176" s="42"/>
      <c r="CM176" s="42"/>
    </row>
    <row r="177" spans="17:91" s="49" customFormat="1" x14ac:dyDescent="0.15">
      <c r="Q177" s="42"/>
      <c r="R177" s="42"/>
      <c r="S177" s="42"/>
      <c r="T177" s="42"/>
      <c r="U177" s="42"/>
      <c r="V177" s="42"/>
      <c r="W177" s="42"/>
      <c r="X177" s="42"/>
      <c r="Y177" s="42"/>
      <c r="Z177" s="42"/>
      <c r="AB177" s="42"/>
      <c r="AC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G177" s="42"/>
      <c r="CI177" s="42"/>
      <c r="CK177" s="42"/>
      <c r="CM177" s="42"/>
    </row>
    <row r="178" spans="17:91" s="49" customFormat="1" x14ac:dyDescent="0.15">
      <c r="Q178" s="42"/>
      <c r="R178" s="42"/>
      <c r="S178" s="42"/>
      <c r="T178" s="42"/>
      <c r="U178" s="42"/>
      <c r="V178" s="42"/>
      <c r="W178" s="42"/>
      <c r="X178" s="42"/>
      <c r="Y178" s="42"/>
      <c r="Z178" s="42"/>
      <c r="AB178" s="42"/>
      <c r="AC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G178" s="42"/>
      <c r="CI178" s="42"/>
      <c r="CK178" s="42"/>
      <c r="CM178" s="42"/>
    </row>
    <row r="179" spans="17:91" s="49" customFormat="1" x14ac:dyDescent="0.15">
      <c r="Q179" s="42"/>
      <c r="R179" s="42"/>
      <c r="S179" s="42"/>
      <c r="T179" s="42"/>
      <c r="U179" s="42"/>
      <c r="V179" s="42"/>
      <c r="W179" s="42"/>
      <c r="X179" s="42"/>
      <c r="Y179" s="42"/>
      <c r="Z179" s="42"/>
      <c r="AB179" s="42"/>
      <c r="AC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G179" s="42"/>
      <c r="CI179" s="42"/>
      <c r="CK179" s="42"/>
      <c r="CM179" s="42"/>
    </row>
  </sheetData>
  <protectedRanges>
    <protectedRange sqref="AR116:AT143 BV3:CE30 BL40:BV61 BR81:BR110 Y3:AH30" name="Expected"/>
    <protectedRange sqref="H3:K30" name="Year4Range"/>
    <protectedRange sqref="L3:R30 X3:X30" name="Year5Range"/>
  </protectedRanges>
  <mergeCells count="44">
    <mergeCell ref="B147:K161"/>
    <mergeCell ref="B135:B141"/>
    <mergeCell ref="C135:D137"/>
    <mergeCell ref="C138:D141"/>
    <mergeCell ref="B142:G142"/>
    <mergeCell ref="B143:G143"/>
    <mergeCell ref="B144:G144"/>
    <mergeCell ref="B120:B134"/>
    <mergeCell ref="C120:D122"/>
    <mergeCell ref="C123:D125"/>
    <mergeCell ref="C126:D128"/>
    <mergeCell ref="C129:D131"/>
    <mergeCell ref="C132:D13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phoneticPr fontId="7"/>
  <conditionalFormatting sqref="D46:D48 F46:F48 H46:H48 J46:J48">
    <cfRule type="containsErrors" dxfId="79" priority="20">
      <formula>ISERROR(D46)</formula>
    </cfRule>
  </conditionalFormatting>
  <conditionalFormatting sqref="H114:H145">
    <cfRule type="containsText" dxfId="78" priority="5" operator="containsText" text="80">
      <formula>NOT(ISERROR(SEARCH("80",H114)))</formula>
    </cfRule>
    <cfRule type="containsText" dxfId="77" priority="6" operator="containsText" text="60-79">
      <formula>NOT(ISERROR(SEARCH("60-79",H114)))</formula>
    </cfRule>
    <cfRule type="containsText" dxfId="76" priority="7" operator="containsText" text="&lt;60">
      <formula>NOT(ISERROR(SEARCH("&lt;60",H114)))</formula>
    </cfRule>
  </conditionalFormatting>
  <conditionalFormatting sqref="H114:I141">
    <cfRule type="containsText" dxfId="75" priority="4" operator="containsText" text="error">
      <formula>NOT(ISERROR(SEARCH("error",H114)))</formula>
    </cfRule>
  </conditionalFormatting>
  <conditionalFormatting sqref="H3:K24 AK3:AT30 AV3:AV30 BJ3:BT30 BV3:CE30 L4:L24 H25:L30">
    <cfRule type="containsText" dxfId="74" priority="17" operator="containsText" text="*80">
      <formula>NOT(ISERROR(SEARCH("*80",H3)))</formula>
    </cfRule>
    <cfRule type="containsText" dxfId="73" priority="18" operator="containsText" text="60-79">
      <formula>NOT(ISERROR(SEARCH("60-79",H3)))</formula>
    </cfRule>
    <cfRule type="containsText" dxfId="72" priority="19" operator="containsText" text="&lt;60">
      <formula>NOT(ISERROR(SEARCH("&lt;60",H3)))</formula>
    </cfRule>
  </conditionalFormatting>
  <conditionalFormatting sqref="I114:K141">
    <cfRule type="containsText" dxfId="71" priority="8" operator="containsText" text="80">
      <formula>NOT(ISERROR(SEARCH("80",I114)))</formula>
    </cfRule>
    <cfRule type="containsText" dxfId="70" priority="9" operator="containsText" text="60-79">
      <formula>NOT(ISERROR(SEARCH("60-79",I114)))</formula>
    </cfRule>
    <cfRule type="containsText" dxfId="69" priority="10" operator="containsText" text="&lt;60">
      <formula>NOT(ISERROR(SEARCH("&lt;60",I114)))</formula>
    </cfRule>
  </conditionalFormatting>
  <conditionalFormatting sqref="L3:Q3 R3:R30">
    <cfRule type="containsText" dxfId="68" priority="11" operator="containsText" text="*80">
      <formula>NOT(ISERROR(SEARCH("*80",L3)))</formula>
    </cfRule>
    <cfRule type="containsText" dxfId="67" priority="12" operator="containsText" text="60-79">
      <formula>NOT(ISERROR(SEARCH("60-79",L3)))</formula>
    </cfRule>
    <cfRule type="containsText" dxfId="66" priority="13" operator="containsText" text="&lt;60">
      <formula>NOT(ISERROR(SEARCH("&lt;60",L3)))</formula>
    </cfRule>
  </conditionalFormatting>
  <conditionalFormatting sqref="M4:Q30">
    <cfRule type="containsText" dxfId="65" priority="14" operator="containsText" text="*80">
      <formula>NOT(ISERROR(SEARCH("*80",M4)))</formula>
    </cfRule>
    <cfRule type="containsText" dxfId="64" priority="15" operator="containsText" text="60-79">
      <formula>NOT(ISERROR(SEARCH("60-79",M4)))</formula>
    </cfRule>
    <cfRule type="containsText" dxfId="63" priority="16" operator="containsText" text="&lt;60">
      <formula>NOT(ISERROR(SEARCH("&lt;60",M4)))</formula>
    </cfRule>
  </conditionalFormatting>
  <conditionalFormatting sqref="Y3:AH30">
    <cfRule type="containsText" dxfId="62" priority="1" operator="containsText" text="*80">
      <formula>NOT(ISERROR(SEARCH("*80",Y3)))</formula>
    </cfRule>
    <cfRule type="containsText" dxfId="61" priority="2" operator="containsText" text="60-79">
      <formula>NOT(ISERROR(SEARCH("60-79",Y3)))</formula>
    </cfRule>
    <cfRule type="containsText" dxfId="60"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BF16089D-F2A0-402B-8FFB-BFD83F985CD2}">
      <formula1>ValidDepts</formula1>
    </dataValidation>
    <dataValidation allowBlank="1" showInputMessage="1" showErrorMessage="1" errorTitle="Error in entry" error="Please use list items only." sqref="AU116:BE143 AK3:AT33 BL40:BV61 BJ38:BT38 BJ31:BT34 BV31:CE34" xr:uid="{C2FDB66E-635F-4C7C-971E-9ADD9A0293BF}"/>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FA48-4787-452B-8B7E-EAE16F0CD454}">
  <sheetPr>
    <pageSetUpPr fitToPage="1"/>
  </sheetPr>
  <dimension ref="A1:XFC179"/>
  <sheetViews>
    <sheetView showGridLines="0" zoomScaleNormal="100" zoomScaleSheetLayoutView="80" zoomScalePageLayoutView="25" workbookViewId="0">
      <selection sqref="A1:XFD1048576"/>
    </sheetView>
  </sheetViews>
  <sheetFormatPr defaultColWidth="0" defaultRowHeight="12" x14ac:dyDescent="0.15"/>
  <cols>
    <col min="1" max="1" width="1.21875" style="42" customWidth="1"/>
    <col min="2" max="7" width="10.77734375" style="42" customWidth="1"/>
    <col min="8"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4" width="10.7773437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hidden="1" customWidth="1"/>
    <col min="86" max="86" width="11.21875" style="49" hidden="1" customWidth="1"/>
    <col min="87" max="87" width="8.77734375" style="42" hidden="1" customWidth="1"/>
    <col min="88" max="88" width="8.77734375" style="49" hidden="1" customWidth="1"/>
    <col min="89" max="89" width="8.77734375" style="42" hidden="1" customWidth="1"/>
    <col min="90" max="90" width="8.77734375" style="49" hidden="1" customWidth="1"/>
    <col min="91" max="91" width="8.77734375" style="42" hidden="1" customWidth="1"/>
    <col min="92" max="92" width="8.77734375" style="49" hidden="1" customWidth="1"/>
    <col min="93" max="16383" width="8.77734375" style="42" hidden="1"/>
    <col min="16384" max="16384" width="21" style="42" hidden="1" customWidth="1"/>
  </cols>
  <sheetData>
    <row r="1" spans="2:92" ht="7.2" customHeight="1" thickBot="1" x14ac:dyDescent="0.2">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44"/>
      <c r="CJ1" s="44"/>
      <c r="CL1" s="44"/>
      <c r="CN1" s="44"/>
    </row>
    <row r="2" spans="2:92" ht="41.55" customHeight="1" thickBot="1" x14ac:dyDescent="0.2">
      <c r="B2" s="53" t="s">
        <v>32</v>
      </c>
      <c r="C2" s="269" t="s">
        <v>33</v>
      </c>
      <c r="D2" s="270"/>
      <c r="E2" s="269" t="s">
        <v>34</v>
      </c>
      <c r="F2" s="271"/>
      <c r="G2" s="270"/>
      <c r="H2" s="54" t="s">
        <v>267</v>
      </c>
      <c r="I2" s="55" t="s">
        <v>35</v>
      </c>
      <c r="J2" s="56" t="s">
        <v>36</v>
      </c>
      <c r="K2" s="57" t="s">
        <v>37</v>
      </c>
      <c r="L2" s="58" t="s">
        <v>38</v>
      </c>
      <c r="M2" s="59" t="s">
        <v>39</v>
      </c>
      <c r="N2" s="59" t="s">
        <v>40</v>
      </c>
      <c r="O2" s="59" t="s">
        <v>41</v>
      </c>
      <c r="P2" s="59" t="s">
        <v>42</v>
      </c>
      <c r="Q2" s="59" t="s">
        <v>43</v>
      </c>
      <c r="R2" s="60" t="s">
        <v>44</v>
      </c>
      <c r="Y2" s="61" t="s">
        <v>45</v>
      </c>
      <c r="Z2" s="62" t="s">
        <v>46</v>
      </c>
      <c r="AA2" s="63" t="s">
        <v>47</v>
      </c>
      <c r="AB2" s="64" t="s">
        <v>48</v>
      </c>
      <c r="AC2" s="65" t="s">
        <v>49</v>
      </c>
      <c r="AD2" s="66" t="s">
        <v>50</v>
      </c>
      <c r="AE2" s="66" t="s">
        <v>51</v>
      </c>
      <c r="AF2" s="66" t="s">
        <v>52</v>
      </c>
      <c r="AG2" s="66" t="s">
        <v>53</v>
      </c>
      <c r="AH2" s="66" t="s">
        <v>54</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2">
      <c r="B3" s="275">
        <v>1</v>
      </c>
      <c r="C3" s="280" t="s">
        <v>95</v>
      </c>
      <c r="D3" s="281"/>
      <c r="E3" s="71" t="s">
        <v>96</v>
      </c>
      <c r="F3" s="72"/>
      <c r="G3" s="73"/>
      <c r="H3" s="74" t="s">
        <v>97</v>
      </c>
      <c r="I3" s="75" t="s">
        <v>97</v>
      </c>
      <c r="J3" s="75" t="s">
        <v>97</v>
      </c>
      <c r="K3" s="75" t="s">
        <v>97</v>
      </c>
      <c r="L3" s="76" t="s">
        <v>97</v>
      </c>
      <c r="M3" s="76" t="s">
        <v>97</v>
      </c>
      <c r="N3" s="76" t="s">
        <v>97</v>
      </c>
      <c r="O3" s="76" t="s">
        <v>97</v>
      </c>
      <c r="P3" s="76" t="s">
        <v>97</v>
      </c>
      <c r="Q3" s="76" t="s">
        <v>97</v>
      </c>
      <c r="R3" s="77" t="s">
        <v>97</v>
      </c>
      <c r="Y3" s="75" t="s">
        <v>97</v>
      </c>
      <c r="Z3" s="75" t="s">
        <v>97</v>
      </c>
      <c r="AA3" s="75" t="s">
        <v>97</v>
      </c>
      <c r="AB3" s="75" t="s">
        <v>97</v>
      </c>
      <c r="AC3" s="74" t="s">
        <v>97</v>
      </c>
      <c r="AD3" s="78" t="s">
        <v>97</v>
      </c>
      <c r="AE3" s="78" t="s">
        <v>97</v>
      </c>
      <c r="AF3" s="78" t="s">
        <v>97</v>
      </c>
      <c r="AG3" s="78" t="s">
        <v>97</v>
      </c>
      <c r="AH3" s="78" t="s">
        <v>97</v>
      </c>
      <c r="AK3" s="79" t="str">
        <f t="shared" ref="AK3:AT28" si="0">IFERROR(IF(I3="---","",IF(Y3="---","No Target Set",IF(BV3=BK3,"On Target",IF(BV3&gt;BK3,"Behind",IF(BV3&lt;BK3,"Ahead"))))),"")</f>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V3" s="80"/>
      <c r="AW3" s="81" t="s">
        <v>98</v>
      </c>
      <c r="AX3" s="82" t="str">
        <f t="shared" ref="AX3:AX30" si="1">_xlfn.IFNA(LOOKUP(2,1/(H3:R3&lt;&gt;"---"),H3:R3),"---")</f>
        <v>---</v>
      </c>
      <c r="AY3" s="83" t="e">
        <f>VALUE(IF(AX3="---","",VLOOKUP(AX3,List167810111213[],2,FALSE)))</f>
        <v>#VALUE!</v>
      </c>
      <c r="AZ3" s="42" t="str">
        <f t="shared" ref="AZ3:AZ30" si="2">_xlfn.IFNA(LOOKUP(2,1/(H3:Q3&lt;&gt;"---"),X3:AF3),"---")</f>
        <v>---</v>
      </c>
      <c r="BA3" s="42" t="e">
        <f>VALUE(IF(AZ3="---","",VLOOKUP(AZ3,List167810111213[],2,FALSE)))</f>
        <v>#VALUE!</v>
      </c>
      <c r="BB3" s="42" t="str">
        <f t="shared" ref="BB3:BB30" si="3">_xlfn.IFNA(LOOKUP(2,1/(AK3:AT3&lt;&gt;""),AK3:AT3),"---")</f>
        <v>---</v>
      </c>
      <c r="BC3" s="42" t="str">
        <f t="shared" ref="BC3:BC30" si="4">_xlfn.IFNA(LOOKUP(2,1/(H3:R3&lt;&gt;"---"),H$2:R$2),"---")</f>
        <v>---</v>
      </c>
      <c r="BE3" s="84" t="s">
        <v>97</v>
      </c>
      <c r="BI3" s="81" t="s">
        <v>98</v>
      </c>
      <c r="BJ3" s="85" t="str">
        <f>IF(H3="---","",VLOOKUP(H3,List167810111213[],2,FALSE))</f>
        <v/>
      </c>
      <c r="BK3" s="85" t="str">
        <f>IF(I3="---","",VLOOKUP(I3,List167810111213[],2,FALSE))</f>
        <v/>
      </c>
      <c r="BL3" s="85" t="str">
        <f>IF(J3="---","",VLOOKUP(J3,List167810111213[],2,FALSE))</f>
        <v/>
      </c>
      <c r="BM3" s="85" t="str">
        <f>IF(K3="---","",VLOOKUP(K3,List167810111213[],2,FALSE))</f>
        <v/>
      </c>
      <c r="BN3" s="85" t="str">
        <f>IF(L3="---","",VLOOKUP(L3,List167810111213[],2,FALSE))</f>
        <v/>
      </c>
      <c r="BO3" s="85" t="str">
        <f>IF(M3="---","",VLOOKUP(M3,List167810111213[],2,FALSE))</f>
        <v/>
      </c>
      <c r="BP3" s="85" t="str">
        <f>IF(N3="---","",VLOOKUP(N3,List167810111213[],2,FALSE))</f>
        <v/>
      </c>
      <c r="BQ3" s="85" t="str">
        <f>IF(O3="---","",VLOOKUP(O3,List167810111213[],2,FALSE))</f>
        <v/>
      </c>
      <c r="BR3" s="85" t="str">
        <f>IF(P3="---","",VLOOKUP(P3,List167810111213[],2,FALSE))</f>
        <v/>
      </c>
      <c r="BS3" s="85" t="str">
        <f>IF(Q3="---","",VLOOKUP(Q3,List167810111213[],2,FALSE))</f>
        <v/>
      </c>
      <c r="BT3" s="85" t="str">
        <f>IF(R3="---","",VLOOKUP(R3,List167810111213[],2,FALSE))</f>
        <v/>
      </c>
      <c r="BU3" s="81" t="s">
        <v>98</v>
      </c>
      <c r="BV3" s="85" t="str">
        <f>IF(Y3="---","",VLOOKUP(Y3,List167810111213[],2,FALSE))</f>
        <v/>
      </c>
      <c r="BW3" s="85" t="str">
        <f>IF(Z3="---","",VLOOKUP(Z3,List167810111213[],2,FALSE))</f>
        <v/>
      </c>
      <c r="BX3" s="85" t="str">
        <f>IF(AA3="---","",VLOOKUP(AA3,List167810111213[],2,FALSE))</f>
        <v/>
      </c>
      <c r="BY3" s="85" t="str">
        <f>IF(AB3="---","",VLOOKUP(AB3,List167810111213[],2,FALSE))</f>
        <v/>
      </c>
      <c r="BZ3" s="85" t="str">
        <f>IF(AC3="---","",VLOOKUP(AC3,List167810111213[],2,FALSE))</f>
        <v/>
      </c>
      <c r="CA3" s="85" t="str">
        <f>IF(AD3="---","",VLOOKUP(AD3,List167810111213[],2,FALSE))</f>
        <v/>
      </c>
      <c r="CB3" s="85" t="str">
        <f>IF(AE3="---","",VLOOKUP(AE3,List167810111213[],2,FALSE))</f>
        <v/>
      </c>
      <c r="CC3" s="85" t="str">
        <f>IF(AF3="---","",VLOOKUP(AF3,List167810111213[],2,FALSE))</f>
        <v/>
      </c>
      <c r="CD3" s="85" t="str">
        <f>IF(AG3="---","",VLOOKUP(AG3,List167810111213[],2,FALSE))</f>
        <v/>
      </c>
      <c r="CE3" s="85" t="str">
        <f>IF(AH3="---","",VLOOKUP(AH3,List167810111213[],2,FALSE))</f>
        <v/>
      </c>
    </row>
    <row r="4" spans="2:92" ht="13.5" customHeight="1" thickBot="1" x14ac:dyDescent="0.2">
      <c r="B4" s="276"/>
      <c r="C4" s="280"/>
      <c r="D4" s="281"/>
      <c r="E4" s="71" t="s">
        <v>99</v>
      </c>
      <c r="F4" s="72"/>
      <c r="G4" s="73"/>
      <c r="H4" s="75" t="s">
        <v>97</v>
      </c>
      <c r="I4" s="75" t="s">
        <v>97</v>
      </c>
      <c r="J4" s="75" t="s">
        <v>97</v>
      </c>
      <c r="K4" s="75" t="s">
        <v>97</v>
      </c>
      <c r="L4" s="75" t="s">
        <v>97</v>
      </c>
      <c r="M4" s="75" t="s">
        <v>97</v>
      </c>
      <c r="N4" s="75" t="s">
        <v>97</v>
      </c>
      <c r="O4" s="75" t="s">
        <v>97</v>
      </c>
      <c r="P4" s="75" t="s">
        <v>97</v>
      </c>
      <c r="Q4" s="75" t="s">
        <v>97</v>
      </c>
      <c r="R4" s="86" t="s">
        <v>97</v>
      </c>
      <c r="Y4" s="75" t="s">
        <v>97</v>
      </c>
      <c r="Z4" s="75" t="s">
        <v>97</v>
      </c>
      <c r="AA4" s="75" t="s">
        <v>97</v>
      </c>
      <c r="AB4" s="75" t="s">
        <v>97</v>
      </c>
      <c r="AC4" s="86" t="s">
        <v>97</v>
      </c>
      <c r="AD4" s="78" t="s">
        <v>97</v>
      </c>
      <c r="AE4" s="78" t="s">
        <v>97</v>
      </c>
      <c r="AF4" s="78" t="s">
        <v>97</v>
      </c>
      <c r="AG4" s="78" t="s">
        <v>97</v>
      </c>
      <c r="AH4" s="78" t="s">
        <v>97</v>
      </c>
      <c r="AK4" s="79" t="str">
        <f t="shared" si="0"/>
        <v/>
      </c>
      <c r="AL4" s="79" t="str">
        <f t="shared" si="0"/>
        <v/>
      </c>
      <c r="AM4" s="79" t="str">
        <f t="shared" si="0"/>
        <v/>
      </c>
      <c r="AN4" s="79" t="str">
        <f t="shared" si="0"/>
        <v/>
      </c>
      <c r="AO4" s="79" t="str">
        <f t="shared" si="0"/>
        <v/>
      </c>
      <c r="AP4" s="79" t="str">
        <f t="shared" si="0"/>
        <v/>
      </c>
      <c r="AQ4" s="79" t="str">
        <f t="shared" si="0"/>
        <v/>
      </c>
      <c r="AR4" s="79" t="str">
        <f t="shared" si="0"/>
        <v/>
      </c>
      <c r="AS4" s="79" t="str">
        <f t="shared" si="0"/>
        <v/>
      </c>
      <c r="AT4" s="79" t="str">
        <f t="shared" si="0"/>
        <v/>
      </c>
      <c r="AV4" s="80"/>
      <c r="AW4" s="81" t="s">
        <v>100</v>
      </c>
      <c r="AX4" s="82" t="str">
        <f t="shared" si="1"/>
        <v>---</v>
      </c>
      <c r="AY4" s="83" t="e">
        <f>VALUE(IF(AX4="---","",VLOOKUP(AX4,List167810111213[],2,FALSE)))</f>
        <v>#VALUE!</v>
      </c>
      <c r="AZ4" s="42" t="str">
        <f t="shared" si="2"/>
        <v>---</v>
      </c>
      <c r="BA4" s="42" t="e">
        <f>VALUE(IF(AZ4="---","",VLOOKUP(AZ4,List167810111213[],2,FALSE)))</f>
        <v>#VALUE!</v>
      </c>
      <c r="BB4" s="42" t="str">
        <f t="shared" si="3"/>
        <v>---</v>
      </c>
      <c r="BC4" s="42" t="str">
        <f t="shared" si="4"/>
        <v>---</v>
      </c>
      <c r="BE4" s="87" t="s">
        <v>101</v>
      </c>
      <c r="BF4" s="42">
        <v>1</v>
      </c>
      <c r="BI4" s="81" t="s">
        <v>100</v>
      </c>
      <c r="BJ4" s="85" t="str">
        <f>IF(H4="---","",VLOOKUP(H4,List167810111213[],2,FALSE))</f>
        <v/>
      </c>
      <c r="BK4" s="85" t="str">
        <f>IF(I4="---","",VLOOKUP(I4,List167810111213[],2,FALSE))</f>
        <v/>
      </c>
      <c r="BL4" s="85" t="str">
        <f>IF(J4="---","",VLOOKUP(J4,List167810111213[],2,FALSE))</f>
        <v/>
      </c>
      <c r="BM4" s="85" t="str">
        <f>IF(K4="---","",VLOOKUP(K4,List167810111213[],2,FALSE))</f>
        <v/>
      </c>
      <c r="BN4" s="85" t="str">
        <f>IF(L4="---","",VLOOKUP(L4,List167810111213[],2,FALSE))</f>
        <v/>
      </c>
      <c r="BO4" s="85" t="str">
        <f>IF(M4="---","",VLOOKUP(M4,List167810111213[],2,FALSE))</f>
        <v/>
      </c>
      <c r="BP4" s="85" t="str">
        <f>IF(N4="---","",VLOOKUP(N4,List167810111213[],2,FALSE))</f>
        <v/>
      </c>
      <c r="BQ4" s="85" t="str">
        <f>IF(O4="---","",VLOOKUP(O4,List167810111213[],2,FALSE))</f>
        <v/>
      </c>
      <c r="BR4" s="85" t="str">
        <f>IF(P4="---","",VLOOKUP(P4,List167810111213[],2,FALSE))</f>
        <v/>
      </c>
      <c r="BS4" s="85" t="str">
        <f>IF(Q4="---","",VLOOKUP(Q4,List167810111213[],2,FALSE))</f>
        <v/>
      </c>
      <c r="BT4" s="85" t="str">
        <f>IF(R4="---","",VLOOKUP(R4,List167810111213[],2,FALSE))</f>
        <v/>
      </c>
      <c r="BU4" s="81" t="s">
        <v>100</v>
      </c>
      <c r="BV4" s="85" t="str">
        <f>IF(Y4="---","",VLOOKUP(Y4,List167810111213[],2,FALSE))</f>
        <v/>
      </c>
      <c r="BW4" s="85" t="str">
        <f>IF(Z4="---","",VLOOKUP(Z4,List167810111213[],2,FALSE))</f>
        <v/>
      </c>
      <c r="BX4" s="85" t="str">
        <f>IF(AA4="---","",VLOOKUP(AA4,List167810111213[],2,FALSE))</f>
        <v/>
      </c>
      <c r="BY4" s="85" t="str">
        <f>IF(AB4="---","",VLOOKUP(AB4,List167810111213[],2,FALSE))</f>
        <v/>
      </c>
      <c r="BZ4" s="85" t="str">
        <f>IF(AC4="---","",VLOOKUP(AC4,List167810111213[],2,FALSE))</f>
        <v/>
      </c>
      <c r="CA4" s="85" t="str">
        <f>IF(AD4="---","",VLOOKUP(AD4,List167810111213[],2,FALSE))</f>
        <v/>
      </c>
      <c r="CB4" s="85" t="str">
        <f>IF(AE4="---","",VLOOKUP(AE4,List167810111213[],2,FALSE))</f>
        <v/>
      </c>
      <c r="CC4" s="85" t="str">
        <f>IF(AF4="---","",VLOOKUP(AF4,List167810111213[],2,FALSE))</f>
        <v/>
      </c>
      <c r="CD4" s="85" t="str">
        <f>IF(AG4="---","",VLOOKUP(AG4,List167810111213[],2,FALSE))</f>
        <v/>
      </c>
      <c r="CE4" s="85" t="str">
        <f>IF(AH4="---","",VLOOKUP(AH4,List167810111213[],2,FALSE))</f>
        <v/>
      </c>
    </row>
    <row r="5" spans="2:92" ht="13.5" customHeight="1" thickBot="1" x14ac:dyDescent="0.2">
      <c r="B5" s="276"/>
      <c r="C5" s="280" t="s">
        <v>102</v>
      </c>
      <c r="D5" s="281"/>
      <c r="E5" s="71" t="s">
        <v>103</v>
      </c>
      <c r="F5" s="72"/>
      <c r="G5" s="73"/>
      <c r="H5" s="75" t="s">
        <v>97</v>
      </c>
      <c r="I5" s="75" t="s">
        <v>97</v>
      </c>
      <c r="J5" s="75" t="s">
        <v>97</v>
      </c>
      <c r="K5" s="75" t="s">
        <v>97</v>
      </c>
      <c r="L5" s="75" t="s">
        <v>97</v>
      </c>
      <c r="M5" s="75" t="s">
        <v>97</v>
      </c>
      <c r="N5" s="75" t="s">
        <v>97</v>
      </c>
      <c r="O5" s="75" t="s">
        <v>97</v>
      </c>
      <c r="P5" s="75" t="s">
        <v>97</v>
      </c>
      <c r="Q5" s="75" t="s">
        <v>97</v>
      </c>
      <c r="R5" s="86" t="s">
        <v>97</v>
      </c>
      <c r="Y5" s="75" t="s">
        <v>97</v>
      </c>
      <c r="Z5" s="75" t="s">
        <v>97</v>
      </c>
      <c r="AA5" s="75" t="s">
        <v>97</v>
      </c>
      <c r="AB5" s="75" t="s">
        <v>97</v>
      </c>
      <c r="AC5" s="86" t="s">
        <v>97</v>
      </c>
      <c r="AD5" s="78" t="s">
        <v>97</v>
      </c>
      <c r="AE5" s="78" t="s">
        <v>97</v>
      </c>
      <c r="AF5" s="78" t="s">
        <v>97</v>
      </c>
      <c r="AG5" s="78" t="s">
        <v>97</v>
      </c>
      <c r="AH5" s="78" t="s">
        <v>97</v>
      </c>
      <c r="AK5" s="79" t="str">
        <f t="shared" si="0"/>
        <v/>
      </c>
      <c r="AL5" s="79" t="str">
        <f t="shared" si="0"/>
        <v/>
      </c>
      <c r="AM5" s="79" t="str">
        <f t="shared" si="0"/>
        <v/>
      </c>
      <c r="AN5" s="79" t="str">
        <f t="shared" si="0"/>
        <v/>
      </c>
      <c r="AO5" s="79" t="str">
        <f t="shared" si="0"/>
        <v/>
      </c>
      <c r="AP5" s="79" t="str">
        <f t="shared" si="0"/>
        <v/>
      </c>
      <c r="AQ5" s="79" t="str">
        <f t="shared" si="0"/>
        <v/>
      </c>
      <c r="AR5" s="79" t="str">
        <f t="shared" si="0"/>
        <v/>
      </c>
      <c r="AS5" s="79" t="str">
        <f t="shared" si="0"/>
        <v/>
      </c>
      <c r="AT5" s="79" t="str">
        <f t="shared" si="0"/>
        <v/>
      </c>
      <c r="AV5" s="80"/>
      <c r="AW5" s="81" t="s">
        <v>104</v>
      </c>
      <c r="AX5" s="82" t="str">
        <f t="shared" si="1"/>
        <v>---</v>
      </c>
      <c r="AY5" s="83" t="e">
        <f>VALUE(IF(AX5="---","",VLOOKUP(AX5,List167810111213[],2,FALSE)))</f>
        <v>#VALUE!</v>
      </c>
      <c r="AZ5" s="42" t="str">
        <f t="shared" si="2"/>
        <v>---</v>
      </c>
      <c r="BA5" s="42" t="e">
        <f>VALUE(IF(AZ5="---","",VLOOKUP(AZ5,List167810111213[],2,FALSE)))</f>
        <v>#VALUE!</v>
      </c>
      <c r="BB5" s="42" t="str">
        <f t="shared" si="3"/>
        <v>---</v>
      </c>
      <c r="BC5" s="42" t="str">
        <f t="shared" si="4"/>
        <v>---</v>
      </c>
      <c r="BE5" s="88" t="s">
        <v>105</v>
      </c>
      <c r="BF5" s="42">
        <v>0.5</v>
      </c>
      <c r="BI5" s="81" t="s">
        <v>104</v>
      </c>
      <c r="BJ5" s="85" t="str">
        <f>IF(H5="---","",VLOOKUP(H5,List167810111213[],2,FALSE))</f>
        <v/>
      </c>
      <c r="BK5" s="85" t="str">
        <f>IF(I5="---","",VLOOKUP(I5,List167810111213[],2,FALSE))</f>
        <v/>
      </c>
      <c r="BL5" s="85" t="str">
        <f>IF(J5="---","",VLOOKUP(J5,List167810111213[],2,FALSE))</f>
        <v/>
      </c>
      <c r="BM5" s="85" t="str">
        <f>IF(K5="---","",VLOOKUP(K5,List167810111213[],2,FALSE))</f>
        <v/>
      </c>
      <c r="BN5" s="85" t="str">
        <f>IF(L5="---","",VLOOKUP(L5,List167810111213[],2,FALSE))</f>
        <v/>
      </c>
      <c r="BO5" s="85" t="str">
        <f>IF(M5="---","",VLOOKUP(M5,List167810111213[],2,FALSE))</f>
        <v/>
      </c>
      <c r="BP5" s="85" t="str">
        <f>IF(N5="---","",VLOOKUP(N5,List167810111213[],2,FALSE))</f>
        <v/>
      </c>
      <c r="BQ5" s="85" t="str">
        <f>IF(O5="---","",VLOOKUP(O5,List167810111213[],2,FALSE))</f>
        <v/>
      </c>
      <c r="BR5" s="85" t="str">
        <f>IF(P5="---","",VLOOKUP(P5,List167810111213[],2,FALSE))</f>
        <v/>
      </c>
      <c r="BS5" s="85" t="str">
        <f>IF(Q5="---","",VLOOKUP(Q5,List167810111213[],2,FALSE))</f>
        <v/>
      </c>
      <c r="BT5" s="85" t="str">
        <f>IF(R5="---","",VLOOKUP(R5,List167810111213[],2,FALSE))</f>
        <v/>
      </c>
      <c r="BU5" s="81" t="s">
        <v>104</v>
      </c>
      <c r="BV5" s="85" t="str">
        <f>IF(Y5="---","",VLOOKUP(Y5,List167810111213[],2,FALSE))</f>
        <v/>
      </c>
      <c r="BW5" s="85" t="str">
        <f>IF(Z5="---","",VLOOKUP(Z5,List167810111213[],2,FALSE))</f>
        <v/>
      </c>
      <c r="BX5" s="85" t="str">
        <f>IF(AA5="---","",VLOOKUP(AA5,List167810111213[],2,FALSE))</f>
        <v/>
      </c>
      <c r="BY5" s="85" t="str">
        <f>IF(AB5="---","",VLOOKUP(AB5,List167810111213[],2,FALSE))</f>
        <v/>
      </c>
      <c r="BZ5" s="85" t="str">
        <f>IF(AC5="---","",VLOOKUP(AC5,List167810111213[],2,FALSE))</f>
        <v/>
      </c>
      <c r="CA5" s="85" t="str">
        <f>IF(AD5="---","",VLOOKUP(AD5,List167810111213[],2,FALSE))</f>
        <v/>
      </c>
      <c r="CB5" s="85" t="str">
        <f>IF(AE5="---","",VLOOKUP(AE5,List167810111213[],2,FALSE))</f>
        <v/>
      </c>
      <c r="CC5" s="85" t="str">
        <f>IF(AF5="---","",VLOOKUP(AF5,List167810111213[],2,FALSE))</f>
        <v/>
      </c>
      <c r="CD5" s="85" t="str">
        <f>IF(AG5="---","",VLOOKUP(AG5,List167810111213[],2,FALSE))</f>
        <v/>
      </c>
      <c r="CE5" s="85" t="str">
        <f>IF(AH5="---","",VLOOKUP(AH5,List167810111213[],2,FALSE))</f>
        <v/>
      </c>
    </row>
    <row r="6" spans="2:92" ht="13.5" customHeight="1" thickBot="1" x14ac:dyDescent="0.2">
      <c r="B6" s="276"/>
      <c r="C6" s="280"/>
      <c r="D6" s="281"/>
      <c r="E6" s="71" t="s">
        <v>268</v>
      </c>
      <c r="F6" s="72"/>
      <c r="G6" s="73"/>
      <c r="H6" s="75" t="s">
        <v>97</v>
      </c>
      <c r="I6" s="75" t="s">
        <v>97</v>
      </c>
      <c r="J6" s="75" t="s">
        <v>97</v>
      </c>
      <c r="K6" s="75" t="s">
        <v>97</v>
      </c>
      <c r="L6" s="75" t="s">
        <v>97</v>
      </c>
      <c r="M6" s="75" t="s">
        <v>97</v>
      </c>
      <c r="N6" s="75" t="s">
        <v>97</v>
      </c>
      <c r="O6" s="75" t="s">
        <v>97</v>
      </c>
      <c r="P6" s="75" t="s">
        <v>97</v>
      </c>
      <c r="Q6" s="75" t="s">
        <v>97</v>
      </c>
      <c r="R6" s="86" t="s">
        <v>97</v>
      </c>
      <c r="Y6" s="75" t="s">
        <v>97</v>
      </c>
      <c r="Z6" s="75" t="s">
        <v>97</v>
      </c>
      <c r="AA6" s="75" t="s">
        <v>97</v>
      </c>
      <c r="AB6" s="75" t="s">
        <v>97</v>
      </c>
      <c r="AC6" s="86" t="s">
        <v>97</v>
      </c>
      <c r="AD6" s="78" t="s">
        <v>97</v>
      </c>
      <c r="AE6" s="78" t="s">
        <v>97</v>
      </c>
      <c r="AF6" s="78" t="s">
        <v>97</v>
      </c>
      <c r="AG6" s="78" t="s">
        <v>97</v>
      </c>
      <c r="AH6" s="78" t="s">
        <v>97</v>
      </c>
      <c r="AK6" s="79" t="str">
        <f t="shared" si="0"/>
        <v/>
      </c>
      <c r="AL6" s="79" t="str">
        <f t="shared" si="0"/>
        <v/>
      </c>
      <c r="AM6" s="79" t="str">
        <f t="shared" si="0"/>
        <v/>
      </c>
      <c r="AN6" s="79" t="str">
        <f t="shared" si="0"/>
        <v/>
      </c>
      <c r="AO6" s="79" t="str">
        <f t="shared" si="0"/>
        <v/>
      </c>
      <c r="AP6" s="79" t="str">
        <f t="shared" si="0"/>
        <v/>
      </c>
      <c r="AQ6" s="79" t="str">
        <f t="shared" si="0"/>
        <v/>
      </c>
      <c r="AR6" s="79" t="str">
        <f t="shared" si="0"/>
        <v/>
      </c>
      <c r="AS6" s="79" t="str">
        <f t="shared" si="0"/>
        <v/>
      </c>
      <c r="AT6" s="79" t="str">
        <f t="shared" si="0"/>
        <v/>
      </c>
      <c r="AV6" s="80"/>
      <c r="AW6" s="81" t="s">
        <v>106</v>
      </c>
      <c r="AX6" s="82" t="str">
        <f t="shared" si="1"/>
        <v>---</v>
      </c>
      <c r="AY6" s="83" t="e">
        <f>VALUE(IF(AX6="---","",VLOOKUP(AX6,List167810111213[],2,FALSE)))</f>
        <v>#VALUE!</v>
      </c>
      <c r="AZ6" s="42" t="str">
        <f t="shared" si="2"/>
        <v>---</v>
      </c>
      <c r="BA6" s="42" t="e">
        <f>VALUE(IF(AZ6="---","",VLOOKUP(AZ6,List167810111213[],2,FALSE)))</f>
        <v>#VALUE!</v>
      </c>
      <c r="BB6" s="42" t="str">
        <f t="shared" si="3"/>
        <v>---</v>
      </c>
      <c r="BC6" s="42" t="str">
        <f t="shared" si="4"/>
        <v>---</v>
      </c>
      <c r="BE6" s="89" t="s">
        <v>107</v>
      </c>
      <c r="BF6" s="42">
        <v>0</v>
      </c>
      <c r="BI6" s="81" t="s">
        <v>106</v>
      </c>
      <c r="BJ6" s="85" t="str">
        <f>IF(H6="---","",VLOOKUP(H6,List167810111213[],2,FALSE))</f>
        <v/>
      </c>
      <c r="BK6" s="85" t="str">
        <f>IF(I6="---","",VLOOKUP(I6,List167810111213[],2,FALSE))</f>
        <v/>
      </c>
      <c r="BL6" s="85" t="str">
        <f>IF(J6="---","",VLOOKUP(J6,List167810111213[],2,FALSE))</f>
        <v/>
      </c>
      <c r="BM6" s="85" t="str">
        <f>IF(K6="---","",VLOOKUP(K6,List167810111213[],2,FALSE))</f>
        <v/>
      </c>
      <c r="BN6" s="85" t="str">
        <f>IF(L6="---","",VLOOKUP(L6,List167810111213[],2,FALSE))</f>
        <v/>
      </c>
      <c r="BO6" s="85" t="str">
        <f>IF(M6="---","",VLOOKUP(M6,List167810111213[],2,FALSE))</f>
        <v/>
      </c>
      <c r="BP6" s="85" t="str">
        <f>IF(N6="---","",VLOOKUP(N6,List167810111213[],2,FALSE))</f>
        <v/>
      </c>
      <c r="BQ6" s="85" t="str">
        <f>IF(O6="---","",VLOOKUP(O6,List167810111213[],2,FALSE))</f>
        <v/>
      </c>
      <c r="BR6" s="85" t="str">
        <f>IF(P6="---","",VLOOKUP(P6,List167810111213[],2,FALSE))</f>
        <v/>
      </c>
      <c r="BS6" s="85" t="str">
        <f>IF(Q6="---","",VLOOKUP(Q6,List167810111213[],2,FALSE))</f>
        <v/>
      </c>
      <c r="BT6" s="85" t="str">
        <f>IF(R6="---","",VLOOKUP(R6,List167810111213[],2,FALSE))</f>
        <v/>
      </c>
      <c r="BU6" s="81" t="s">
        <v>106</v>
      </c>
      <c r="BV6" s="85" t="str">
        <f>IF(Y6="---","",VLOOKUP(Y6,List167810111213[],2,FALSE))</f>
        <v/>
      </c>
      <c r="BW6" s="85" t="str">
        <f>IF(Z6="---","",VLOOKUP(Z6,List167810111213[],2,FALSE))</f>
        <v/>
      </c>
      <c r="BX6" s="85" t="str">
        <f>IF(AA6="---","",VLOOKUP(AA6,List167810111213[],2,FALSE))</f>
        <v/>
      </c>
      <c r="BY6" s="85" t="str">
        <f>IF(AB6="---","",VLOOKUP(AB6,List167810111213[],2,FALSE))</f>
        <v/>
      </c>
      <c r="BZ6" s="85" t="str">
        <f>IF(AC6="---","",VLOOKUP(AC6,List167810111213[],2,FALSE))</f>
        <v/>
      </c>
      <c r="CA6" s="85" t="str">
        <f>IF(AD6="---","",VLOOKUP(AD6,List167810111213[],2,FALSE))</f>
        <v/>
      </c>
      <c r="CB6" s="85" t="str">
        <f>IF(AE6="---","",VLOOKUP(AE6,List167810111213[],2,FALSE))</f>
        <v/>
      </c>
      <c r="CC6" s="85" t="str">
        <f>IF(AF6="---","",VLOOKUP(AF6,List167810111213[],2,FALSE))</f>
        <v/>
      </c>
      <c r="CD6" s="85" t="str">
        <f>IF(AG6="---","",VLOOKUP(AG6,List167810111213[],2,FALSE))</f>
        <v/>
      </c>
      <c r="CE6" s="85" t="str">
        <f>IF(AH6="---","",VLOOKUP(AH6,List167810111213[],2,FALSE))</f>
        <v/>
      </c>
    </row>
    <row r="7" spans="2:92" ht="13.5" customHeight="1" thickBot="1" x14ac:dyDescent="0.2">
      <c r="B7" s="276"/>
      <c r="C7" s="280"/>
      <c r="D7" s="281"/>
      <c r="E7" s="71" t="s">
        <v>108</v>
      </c>
      <c r="F7" s="72"/>
      <c r="G7" s="73"/>
      <c r="H7" s="75" t="s">
        <v>97</v>
      </c>
      <c r="I7" s="75" t="s">
        <v>97</v>
      </c>
      <c r="J7" s="75" t="s">
        <v>97</v>
      </c>
      <c r="K7" s="75" t="s">
        <v>97</v>
      </c>
      <c r="L7" s="75" t="s">
        <v>97</v>
      </c>
      <c r="M7" s="75" t="s">
        <v>97</v>
      </c>
      <c r="N7" s="75" t="s">
        <v>97</v>
      </c>
      <c r="O7" s="75" t="s">
        <v>97</v>
      </c>
      <c r="P7" s="75" t="s">
        <v>97</v>
      </c>
      <c r="Q7" s="75" t="s">
        <v>97</v>
      </c>
      <c r="R7" s="86" t="s">
        <v>97</v>
      </c>
      <c r="Y7" s="75" t="s">
        <v>97</v>
      </c>
      <c r="Z7" s="75" t="s">
        <v>97</v>
      </c>
      <c r="AA7" s="75" t="s">
        <v>97</v>
      </c>
      <c r="AB7" s="75" t="s">
        <v>97</v>
      </c>
      <c r="AC7" s="86" t="s">
        <v>97</v>
      </c>
      <c r="AD7" s="78" t="s">
        <v>97</v>
      </c>
      <c r="AE7" s="78" t="s">
        <v>97</v>
      </c>
      <c r="AF7" s="78" t="s">
        <v>97</v>
      </c>
      <c r="AG7" s="78" t="s">
        <v>97</v>
      </c>
      <c r="AH7" s="78" t="s">
        <v>97</v>
      </c>
      <c r="AK7" s="79" t="str">
        <f t="shared" si="0"/>
        <v/>
      </c>
      <c r="AL7" s="79" t="str">
        <f t="shared" si="0"/>
        <v/>
      </c>
      <c r="AM7" s="79" t="str">
        <f t="shared" si="0"/>
        <v/>
      </c>
      <c r="AN7" s="79" t="str">
        <f t="shared" si="0"/>
        <v/>
      </c>
      <c r="AO7" s="79" t="str">
        <f t="shared" si="0"/>
        <v/>
      </c>
      <c r="AP7" s="79" t="str">
        <f t="shared" si="0"/>
        <v/>
      </c>
      <c r="AQ7" s="79" t="str">
        <f t="shared" si="0"/>
        <v/>
      </c>
      <c r="AR7" s="79" t="str">
        <f t="shared" si="0"/>
        <v/>
      </c>
      <c r="AS7" s="79" t="str">
        <f t="shared" si="0"/>
        <v/>
      </c>
      <c r="AT7" s="79" t="str">
        <f t="shared" si="0"/>
        <v/>
      </c>
      <c r="AV7" s="80"/>
      <c r="AW7" s="81" t="s">
        <v>109</v>
      </c>
      <c r="AX7" s="82" t="str">
        <f t="shared" si="1"/>
        <v>---</v>
      </c>
      <c r="AY7" s="83" t="e">
        <f>VALUE(IF(AX7="---","",VLOOKUP(AX7,List167810111213[],2,FALSE)))</f>
        <v>#VALUE!</v>
      </c>
      <c r="AZ7" s="42" t="str">
        <f t="shared" si="2"/>
        <v>---</v>
      </c>
      <c r="BA7" s="42" t="e">
        <f>VALUE(IF(AZ7="---","",VLOOKUP(AZ7,List167810111213[],2,FALSE)))</f>
        <v>#VALUE!</v>
      </c>
      <c r="BB7" s="42" t="str">
        <f t="shared" si="3"/>
        <v>---</v>
      </c>
      <c r="BC7" s="42" t="str">
        <f t="shared" si="4"/>
        <v>---</v>
      </c>
      <c r="BI7" s="81" t="s">
        <v>109</v>
      </c>
      <c r="BJ7" s="85" t="str">
        <f>IF(H7="---","",VLOOKUP(H7,List167810111213[],2,FALSE))</f>
        <v/>
      </c>
      <c r="BK7" s="85" t="str">
        <f>IF(I7="---","",VLOOKUP(I7,List167810111213[],2,FALSE))</f>
        <v/>
      </c>
      <c r="BL7" s="85" t="str">
        <f>IF(J7="---","",VLOOKUP(J7,List167810111213[],2,FALSE))</f>
        <v/>
      </c>
      <c r="BM7" s="85" t="str">
        <f>IF(K7="---","",VLOOKUP(K7,List167810111213[],2,FALSE))</f>
        <v/>
      </c>
      <c r="BN7" s="85" t="str">
        <f>IF(L7="---","",VLOOKUP(L7,List167810111213[],2,FALSE))</f>
        <v/>
      </c>
      <c r="BO7" s="85" t="str">
        <f>IF(M7="---","",VLOOKUP(M7,List167810111213[],2,FALSE))</f>
        <v/>
      </c>
      <c r="BP7" s="85" t="str">
        <f>IF(N7="---","",VLOOKUP(N7,List167810111213[],2,FALSE))</f>
        <v/>
      </c>
      <c r="BQ7" s="85" t="str">
        <f>IF(O7="---","",VLOOKUP(O7,List167810111213[],2,FALSE))</f>
        <v/>
      </c>
      <c r="BR7" s="85" t="str">
        <f>IF(P7="---","",VLOOKUP(P7,List167810111213[],2,FALSE))</f>
        <v/>
      </c>
      <c r="BS7" s="85" t="str">
        <f>IF(Q7="---","",VLOOKUP(Q7,List167810111213[],2,FALSE))</f>
        <v/>
      </c>
      <c r="BT7" s="85" t="str">
        <f>IF(R7="---","",VLOOKUP(R7,List167810111213[],2,FALSE))</f>
        <v/>
      </c>
      <c r="BU7" s="81" t="s">
        <v>109</v>
      </c>
      <c r="BV7" s="85" t="str">
        <f>IF(Y7="---","",VLOOKUP(Y7,List167810111213[],2,FALSE))</f>
        <v/>
      </c>
      <c r="BW7" s="85" t="str">
        <f>IF(Z7="---","",VLOOKUP(Z7,List167810111213[],2,FALSE))</f>
        <v/>
      </c>
      <c r="BX7" s="85" t="str">
        <f>IF(AA7="---","",VLOOKUP(AA7,List167810111213[],2,FALSE))</f>
        <v/>
      </c>
      <c r="BY7" s="85" t="str">
        <f>IF(AB7="---","",VLOOKUP(AB7,List167810111213[],2,FALSE))</f>
        <v/>
      </c>
      <c r="BZ7" s="85" t="str">
        <f>IF(AC7="---","",VLOOKUP(AC7,List167810111213[],2,FALSE))</f>
        <v/>
      </c>
      <c r="CA7" s="85" t="str">
        <f>IF(AD7="---","",VLOOKUP(AD7,List167810111213[],2,FALSE))</f>
        <v/>
      </c>
      <c r="CB7" s="85" t="str">
        <f>IF(AE7="---","",VLOOKUP(AE7,List167810111213[],2,FALSE))</f>
        <v/>
      </c>
      <c r="CC7" s="85" t="str">
        <f>IF(AF7="---","",VLOOKUP(AF7,List167810111213[],2,FALSE))</f>
        <v/>
      </c>
      <c r="CD7" s="85" t="str">
        <f>IF(AG7="---","",VLOOKUP(AG7,List167810111213[],2,FALSE))</f>
        <v/>
      </c>
      <c r="CE7" s="85" t="str">
        <f>IF(AH7="---","",VLOOKUP(AH7,List167810111213[],2,FALSE))</f>
        <v/>
      </c>
    </row>
    <row r="8" spans="2:92" ht="13.5" customHeight="1" thickBot="1" x14ac:dyDescent="0.2">
      <c r="B8" s="277"/>
      <c r="C8" s="280"/>
      <c r="D8" s="281"/>
      <c r="E8" s="71" t="s">
        <v>110</v>
      </c>
      <c r="F8" s="72"/>
      <c r="G8" s="73"/>
      <c r="H8" s="75" t="s">
        <v>97</v>
      </c>
      <c r="I8" s="75" t="s">
        <v>97</v>
      </c>
      <c r="J8" s="75" t="s">
        <v>97</v>
      </c>
      <c r="K8" s="75" t="s">
        <v>97</v>
      </c>
      <c r="L8" s="75" t="s">
        <v>97</v>
      </c>
      <c r="M8" s="75" t="s">
        <v>97</v>
      </c>
      <c r="N8" s="75" t="s">
        <v>97</v>
      </c>
      <c r="O8" s="75" t="s">
        <v>97</v>
      </c>
      <c r="P8" s="75" t="s">
        <v>97</v>
      </c>
      <c r="Q8" s="75" t="s">
        <v>97</v>
      </c>
      <c r="R8" s="86" t="s">
        <v>97</v>
      </c>
      <c r="Y8" s="75" t="s">
        <v>97</v>
      </c>
      <c r="Z8" s="75" t="s">
        <v>97</v>
      </c>
      <c r="AA8" s="75" t="s">
        <v>97</v>
      </c>
      <c r="AB8" s="75" t="s">
        <v>97</v>
      </c>
      <c r="AC8" s="86" t="s">
        <v>97</v>
      </c>
      <c r="AD8" s="78" t="s">
        <v>97</v>
      </c>
      <c r="AE8" s="78" t="s">
        <v>97</v>
      </c>
      <c r="AF8" s="78" t="s">
        <v>97</v>
      </c>
      <c r="AG8" s="78" t="s">
        <v>97</v>
      </c>
      <c r="AH8" s="78" t="s">
        <v>97</v>
      </c>
      <c r="AK8" s="79" t="str">
        <f t="shared" si="0"/>
        <v/>
      </c>
      <c r="AL8" s="79" t="str">
        <f t="shared" si="0"/>
        <v/>
      </c>
      <c r="AM8" s="79" t="str">
        <f t="shared" si="0"/>
        <v/>
      </c>
      <c r="AN8" s="79" t="str">
        <f t="shared" si="0"/>
        <v/>
      </c>
      <c r="AO8" s="79" t="str">
        <f t="shared" si="0"/>
        <v/>
      </c>
      <c r="AP8" s="79" t="str">
        <f t="shared" si="0"/>
        <v/>
      </c>
      <c r="AQ8" s="79" t="str">
        <f t="shared" si="0"/>
        <v/>
      </c>
      <c r="AR8" s="79" t="str">
        <f t="shared" si="0"/>
        <v/>
      </c>
      <c r="AS8" s="79" t="str">
        <f t="shared" si="0"/>
        <v/>
      </c>
      <c r="AT8" s="79" t="str">
        <f t="shared" si="0"/>
        <v/>
      </c>
      <c r="AV8" s="80"/>
      <c r="AW8" s="81" t="s">
        <v>111</v>
      </c>
      <c r="AX8" s="82" t="str">
        <f t="shared" si="1"/>
        <v>---</v>
      </c>
      <c r="AY8" s="83" t="e">
        <f>VALUE(IF(AX8="---","",VLOOKUP(AX8,List167810111213[],2,FALSE)))</f>
        <v>#VALUE!</v>
      </c>
      <c r="AZ8" s="42" t="str">
        <f t="shared" si="2"/>
        <v>---</v>
      </c>
      <c r="BA8" s="42" t="e">
        <f>VALUE(IF(AZ8="---","",VLOOKUP(AZ8,List167810111213[],2,FALSE)))</f>
        <v>#VALUE!</v>
      </c>
      <c r="BB8" s="42" t="str">
        <f t="shared" si="3"/>
        <v>---</v>
      </c>
      <c r="BC8" s="42" t="str">
        <f t="shared" si="4"/>
        <v>---</v>
      </c>
      <c r="BI8" s="81" t="s">
        <v>111</v>
      </c>
      <c r="BJ8" s="85" t="str">
        <f>IF(H8="---","",VLOOKUP(H8,List167810111213[],2,FALSE))</f>
        <v/>
      </c>
      <c r="BK8" s="85" t="str">
        <f>IF(I8="---","",VLOOKUP(I8,List167810111213[],2,FALSE))</f>
        <v/>
      </c>
      <c r="BL8" s="85" t="str">
        <f>IF(J8="---","",VLOOKUP(J8,List167810111213[],2,FALSE))</f>
        <v/>
      </c>
      <c r="BM8" s="85" t="str">
        <f>IF(K8="---","",VLOOKUP(K8,List167810111213[],2,FALSE))</f>
        <v/>
      </c>
      <c r="BN8" s="85" t="str">
        <f>IF(L8="---","",VLOOKUP(L8,List167810111213[],2,FALSE))</f>
        <v/>
      </c>
      <c r="BO8" s="85" t="str">
        <f>IF(M8="---","",VLOOKUP(M8,List167810111213[],2,FALSE))</f>
        <v/>
      </c>
      <c r="BP8" s="85" t="str">
        <f>IF(N8="---","",VLOOKUP(N8,List167810111213[],2,FALSE))</f>
        <v/>
      </c>
      <c r="BQ8" s="85" t="str">
        <f>IF(O8="---","",VLOOKUP(O8,List167810111213[],2,FALSE))</f>
        <v/>
      </c>
      <c r="BR8" s="85" t="str">
        <f>IF(P8="---","",VLOOKUP(P8,List167810111213[],2,FALSE))</f>
        <v/>
      </c>
      <c r="BS8" s="85" t="str">
        <f>IF(Q8="---","",VLOOKUP(Q8,List167810111213[],2,FALSE))</f>
        <v/>
      </c>
      <c r="BT8" s="85" t="str">
        <f>IF(R8="---","",VLOOKUP(R8,List167810111213[],2,FALSE))</f>
        <v/>
      </c>
      <c r="BU8" s="81" t="s">
        <v>111</v>
      </c>
      <c r="BV8" s="85" t="str">
        <f>IF(Y8="---","",VLOOKUP(Y8,List167810111213[],2,FALSE))</f>
        <v/>
      </c>
      <c r="BW8" s="85" t="str">
        <f>IF(Z8="---","",VLOOKUP(Z8,List167810111213[],2,FALSE))</f>
        <v/>
      </c>
      <c r="BX8" s="85" t="str">
        <f>IF(AA8="---","",VLOOKUP(AA8,List167810111213[],2,FALSE))</f>
        <v/>
      </c>
      <c r="BY8" s="85" t="str">
        <f>IF(AB8="---","",VLOOKUP(AB8,List167810111213[],2,FALSE))</f>
        <v/>
      </c>
      <c r="BZ8" s="85" t="str">
        <f>IF(AC8="---","",VLOOKUP(AC8,List167810111213[],2,FALSE))</f>
        <v/>
      </c>
      <c r="CA8" s="85" t="str">
        <f>IF(AD8="---","",VLOOKUP(AD8,List167810111213[],2,FALSE))</f>
        <v/>
      </c>
      <c r="CB8" s="85" t="str">
        <f>IF(AE8="---","",VLOOKUP(AE8,List167810111213[],2,FALSE))</f>
        <v/>
      </c>
      <c r="CC8" s="85" t="str">
        <f>IF(AF8="---","",VLOOKUP(AF8,List167810111213[],2,FALSE))</f>
        <v/>
      </c>
      <c r="CD8" s="85" t="str">
        <f>IF(AG8="---","",VLOOKUP(AG8,List167810111213[],2,FALSE))</f>
        <v/>
      </c>
      <c r="CE8" s="85" t="str">
        <f>IF(AH8="---","",VLOOKUP(AH8,List167810111213[],2,FALSE))</f>
        <v/>
      </c>
    </row>
    <row r="9" spans="2:92" ht="13.5" customHeight="1" thickBot="1" x14ac:dyDescent="0.2">
      <c r="B9" s="275">
        <v>2</v>
      </c>
      <c r="C9" s="280" t="s">
        <v>112</v>
      </c>
      <c r="D9" s="281"/>
      <c r="E9" s="71" t="s">
        <v>113</v>
      </c>
      <c r="F9" s="72"/>
      <c r="G9" s="73"/>
      <c r="H9" s="75" t="s">
        <v>97</v>
      </c>
      <c r="I9" s="75" t="s">
        <v>97</v>
      </c>
      <c r="J9" s="75" t="s">
        <v>97</v>
      </c>
      <c r="K9" s="75" t="s">
        <v>97</v>
      </c>
      <c r="L9" s="75" t="s">
        <v>97</v>
      </c>
      <c r="M9" s="75" t="s">
        <v>97</v>
      </c>
      <c r="N9" s="75" t="s">
        <v>97</v>
      </c>
      <c r="O9" s="75" t="s">
        <v>97</v>
      </c>
      <c r="P9" s="75" t="s">
        <v>97</v>
      </c>
      <c r="Q9" s="75" t="s">
        <v>97</v>
      </c>
      <c r="R9" s="86" t="s">
        <v>97</v>
      </c>
      <c r="Y9" s="75" t="s">
        <v>97</v>
      </c>
      <c r="Z9" s="75" t="s">
        <v>97</v>
      </c>
      <c r="AA9" s="75" t="s">
        <v>97</v>
      </c>
      <c r="AB9" s="75" t="s">
        <v>97</v>
      </c>
      <c r="AC9" s="86" t="s">
        <v>97</v>
      </c>
      <c r="AD9" s="78" t="s">
        <v>97</v>
      </c>
      <c r="AE9" s="78" t="s">
        <v>97</v>
      </c>
      <c r="AF9" s="78" t="s">
        <v>97</v>
      </c>
      <c r="AG9" s="78" t="s">
        <v>97</v>
      </c>
      <c r="AH9" s="78" t="s">
        <v>97</v>
      </c>
      <c r="AK9" s="79" t="str">
        <f t="shared" si="0"/>
        <v/>
      </c>
      <c r="AL9" s="79" t="str">
        <f t="shared" si="0"/>
        <v/>
      </c>
      <c r="AM9" s="79" t="str">
        <f t="shared" si="0"/>
        <v/>
      </c>
      <c r="AN9" s="79" t="str">
        <f t="shared" si="0"/>
        <v/>
      </c>
      <c r="AO9" s="79" t="str">
        <f t="shared" si="0"/>
        <v/>
      </c>
      <c r="AP9" s="79" t="str">
        <f t="shared" si="0"/>
        <v/>
      </c>
      <c r="AQ9" s="79" t="str">
        <f t="shared" si="0"/>
        <v/>
      </c>
      <c r="AR9" s="79" t="str">
        <f t="shared" si="0"/>
        <v/>
      </c>
      <c r="AS9" s="79" t="str">
        <f t="shared" si="0"/>
        <v/>
      </c>
      <c r="AT9" s="79" t="str">
        <f t="shared" si="0"/>
        <v/>
      </c>
      <c r="AV9" s="80"/>
      <c r="AW9" s="81" t="s">
        <v>114</v>
      </c>
      <c r="AX9" s="82" t="str">
        <f t="shared" si="1"/>
        <v>---</v>
      </c>
      <c r="AY9" s="83" t="e">
        <f>VALUE(IF(AX9="---","",VLOOKUP(AX9,List167810111213[],2,FALSE)))</f>
        <v>#VALUE!</v>
      </c>
      <c r="AZ9" s="42" t="str">
        <f t="shared" si="2"/>
        <v>---</v>
      </c>
      <c r="BA9" s="42" t="e">
        <f>VALUE(IF(AZ9="---","",VLOOKUP(AZ9,List167810111213[],2,FALSE)))</f>
        <v>#VALUE!</v>
      </c>
      <c r="BB9" s="42" t="str">
        <f t="shared" si="3"/>
        <v>---</v>
      </c>
      <c r="BC9" s="42" t="str">
        <f t="shared" si="4"/>
        <v>---</v>
      </c>
      <c r="BI9" s="81" t="s">
        <v>114</v>
      </c>
      <c r="BJ9" s="85" t="str">
        <f>IF(H9="---","",VLOOKUP(H9,List167810111213[],2,FALSE))</f>
        <v/>
      </c>
      <c r="BK9" s="85" t="str">
        <f>IF(I9="---","",VLOOKUP(I9,List167810111213[],2,FALSE))</f>
        <v/>
      </c>
      <c r="BL9" s="85" t="str">
        <f>IF(J9="---","",VLOOKUP(J9,List167810111213[],2,FALSE))</f>
        <v/>
      </c>
      <c r="BM9" s="85" t="str">
        <f>IF(K9="---","",VLOOKUP(K9,List167810111213[],2,FALSE))</f>
        <v/>
      </c>
      <c r="BN9" s="85" t="str">
        <f>IF(L9="---","",VLOOKUP(L9,List167810111213[],2,FALSE))</f>
        <v/>
      </c>
      <c r="BO9" s="85" t="str">
        <f>IF(M9="---","",VLOOKUP(M9,List167810111213[],2,FALSE))</f>
        <v/>
      </c>
      <c r="BP9" s="85" t="str">
        <f>IF(N9="---","",VLOOKUP(N9,List167810111213[],2,FALSE))</f>
        <v/>
      </c>
      <c r="BQ9" s="85" t="str">
        <f>IF(O9="---","",VLOOKUP(O9,List167810111213[],2,FALSE))</f>
        <v/>
      </c>
      <c r="BR9" s="85" t="str">
        <f>IF(P9="---","",VLOOKUP(P9,List167810111213[],2,FALSE))</f>
        <v/>
      </c>
      <c r="BS9" s="85" t="str">
        <f>IF(Q9="---","",VLOOKUP(Q9,List167810111213[],2,FALSE))</f>
        <v/>
      </c>
      <c r="BT9" s="85" t="str">
        <f>IF(R9="---","",VLOOKUP(R9,List167810111213[],2,FALSE))</f>
        <v/>
      </c>
      <c r="BU9" s="81" t="s">
        <v>114</v>
      </c>
      <c r="BV9" s="85" t="str">
        <f>IF(Y9="---","",VLOOKUP(Y9,List167810111213[],2,FALSE))</f>
        <v/>
      </c>
      <c r="BW9" s="85" t="str">
        <f>IF(Z9="---","",VLOOKUP(Z9,List167810111213[],2,FALSE))</f>
        <v/>
      </c>
      <c r="BX9" s="85" t="str">
        <f>IF(AA9="---","",VLOOKUP(AA9,List167810111213[],2,FALSE))</f>
        <v/>
      </c>
      <c r="BY9" s="85" t="str">
        <f>IF(AB9="---","",VLOOKUP(AB9,List167810111213[],2,FALSE))</f>
        <v/>
      </c>
      <c r="BZ9" s="85" t="str">
        <f>IF(AC9="---","",VLOOKUP(AC9,List167810111213[],2,FALSE))</f>
        <v/>
      </c>
      <c r="CA9" s="85" t="str">
        <f>IF(AD9="---","",VLOOKUP(AD9,List167810111213[],2,FALSE))</f>
        <v/>
      </c>
      <c r="CB9" s="85" t="str">
        <f>IF(AE9="---","",VLOOKUP(AE9,List167810111213[],2,FALSE))</f>
        <v/>
      </c>
      <c r="CC9" s="85" t="str">
        <f>IF(AF9="---","",VLOOKUP(AF9,List167810111213[],2,FALSE))</f>
        <v/>
      </c>
      <c r="CD9" s="85" t="str">
        <f>IF(AG9="---","",VLOOKUP(AG9,List167810111213[],2,FALSE))</f>
        <v/>
      </c>
      <c r="CE9" s="85" t="str">
        <f>IF(AH9="---","",VLOOKUP(AH9,List167810111213[],2,FALSE))</f>
        <v/>
      </c>
    </row>
    <row r="10" spans="2:92" ht="13.5" customHeight="1" thickBot="1" x14ac:dyDescent="0.2">
      <c r="B10" s="276"/>
      <c r="C10" s="280"/>
      <c r="D10" s="281"/>
      <c r="E10" s="71" t="s">
        <v>115</v>
      </c>
      <c r="F10" s="72"/>
      <c r="G10" s="73"/>
      <c r="H10" s="75" t="s">
        <v>97</v>
      </c>
      <c r="I10" s="75" t="s">
        <v>97</v>
      </c>
      <c r="J10" s="75" t="s">
        <v>97</v>
      </c>
      <c r="K10" s="75" t="s">
        <v>97</v>
      </c>
      <c r="L10" s="75" t="s">
        <v>97</v>
      </c>
      <c r="M10" s="75" t="s">
        <v>97</v>
      </c>
      <c r="N10" s="75" t="s">
        <v>97</v>
      </c>
      <c r="O10" s="75" t="s">
        <v>97</v>
      </c>
      <c r="P10" s="75" t="s">
        <v>97</v>
      </c>
      <c r="Q10" s="75" t="s">
        <v>97</v>
      </c>
      <c r="R10" s="86" t="s">
        <v>97</v>
      </c>
      <c r="Y10" s="75" t="s">
        <v>97</v>
      </c>
      <c r="Z10" s="75" t="s">
        <v>97</v>
      </c>
      <c r="AA10" s="75" t="s">
        <v>97</v>
      </c>
      <c r="AB10" s="75" t="s">
        <v>97</v>
      </c>
      <c r="AC10" s="86" t="s">
        <v>97</v>
      </c>
      <c r="AD10" s="78" t="s">
        <v>97</v>
      </c>
      <c r="AE10" s="78" t="s">
        <v>97</v>
      </c>
      <c r="AF10" s="78" t="s">
        <v>97</v>
      </c>
      <c r="AG10" s="78" t="s">
        <v>97</v>
      </c>
      <c r="AH10" s="78" t="s">
        <v>97</v>
      </c>
      <c r="AK10" s="79" t="str">
        <f t="shared" si="0"/>
        <v/>
      </c>
      <c r="AL10" s="79" t="str">
        <f t="shared" si="0"/>
        <v/>
      </c>
      <c r="AM10" s="79" t="str">
        <f t="shared" si="0"/>
        <v/>
      </c>
      <c r="AN10" s="79" t="str">
        <f t="shared" si="0"/>
        <v/>
      </c>
      <c r="AO10" s="79" t="str">
        <f t="shared" si="0"/>
        <v/>
      </c>
      <c r="AP10" s="79" t="str">
        <f t="shared" si="0"/>
        <v/>
      </c>
      <c r="AQ10" s="79" t="str">
        <f t="shared" si="0"/>
        <v/>
      </c>
      <c r="AR10" s="79" t="str">
        <f t="shared" si="0"/>
        <v/>
      </c>
      <c r="AS10" s="79" t="str">
        <f t="shared" si="0"/>
        <v/>
      </c>
      <c r="AT10" s="79" t="str">
        <f t="shared" si="0"/>
        <v/>
      </c>
      <c r="AV10" s="80"/>
      <c r="AW10" s="81" t="s">
        <v>116</v>
      </c>
      <c r="AX10" s="82" t="str">
        <f t="shared" si="1"/>
        <v>---</v>
      </c>
      <c r="AY10" s="83" t="e">
        <f>VALUE(IF(AX10="---","",VLOOKUP(AX10,List167810111213[],2,FALSE)))</f>
        <v>#VALUE!</v>
      </c>
      <c r="AZ10" s="42" t="str">
        <f t="shared" si="2"/>
        <v>---</v>
      </c>
      <c r="BA10" s="42" t="e">
        <f>VALUE(IF(AZ10="---","",VLOOKUP(AZ10,List167810111213[],2,FALSE)))</f>
        <v>#VALUE!</v>
      </c>
      <c r="BB10" s="42" t="str">
        <f t="shared" si="3"/>
        <v>---</v>
      </c>
      <c r="BC10" s="42" t="str">
        <f t="shared" si="4"/>
        <v>---</v>
      </c>
      <c r="BI10" s="81" t="s">
        <v>116</v>
      </c>
      <c r="BJ10" s="85" t="str">
        <f>IF(H10="---","",VLOOKUP(H10,List167810111213[],2,FALSE))</f>
        <v/>
      </c>
      <c r="BK10" s="85" t="str">
        <f>IF(I10="---","",VLOOKUP(I10,List167810111213[],2,FALSE))</f>
        <v/>
      </c>
      <c r="BL10" s="85" t="str">
        <f>IF(J10="---","",VLOOKUP(J10,List167810111213[],2,FALSE))</f>
        <v/>
      </c>
      <c r="BM10" s="85" t="str">
        <f>IF(K10="---","",VLOOKUP(K10,List167810111213[],2,FALSE))</f>
        <v/>
      </c>
      <c r="BN10" s="85" t="str">
        <f>IF(L10="---","",VLOOKUP(L10,List167810111213[],2,FALSE))</f>
        <v/>
      </c>
      <c r="BO10" s="85" t="str">
        <f>IF(M10="---","",VLOOKUP(M10,List167810111213[],2,FALSE))</f>
        <v/>
      </c>
      <c r="BP10" s="85" t="str">
        <f>IF(N10="---","",VLOOKUP(N10,List167810111213[],2,FALSE))</f>
        <v/>
      </c>
      <c r="BQ10" s="85" t="str">
        <f>IF(O10="---","",VLOOKUP(O10,List167810111213[],2,FALSE))</f>
        <v/>
      </c>
      <c r="BR10" s="85" t="str">
        <f>IF(P10="---","",VLOOKUP(P10,List167810111213[],2,FALSE))</f>
        <v/>
      </c>
      <c r="BS10" s="85" t="str">
        <f>IF(Q10="---","",VLOOKUP(Q10,List167810111213[],2,FALSE))</f>
        <v/>
      </c>
      <c r="BT10" s="85" t="str">
        <f>IF(R10="---","",VLOOKUP(R10,List167810111213[],2,FALSE))</f>
        <v/>
      </c>
      <c r="BU10" s="81" t="s">
        <v>116</v>
      </c>
      <c r="BV10" s="85" t="str">
        <f>IF(Y10="---","",VLOOKUP(Y10,List167810111213[],2,FALSE))</f>
        <v/>
      </c>
      <c r="BW10" s="85" t="str">
        <f>IF(Z10="---","",VLOOKUP(Z10,List167810111213[],2,FALSE))</f>
        <v/>
      </c>
      <c r="BX10" s="85" t="str">
        <f>IF(AA10="---","",VLOOKUP(AA10,List167810111213[],2,FALSE))</f>
        <v/>
      </c>
      <c r="BY10" s="85" t="str">
        <f>IF(AB10="---","",VLOOKUP(AB10,List167810111213[],2,FALSE))</f>
        <v/>
      </c>
      <c r="BZ10" s="85" t="str">
        <f>IF(AC10="---","",VLOOKUP(AC10,List167810111213[],2,FALSE))</f>
        <v/>
      </c>
      <c r="CA10" s="85" t="str">
        <f>IF(AD10="---","",VLOOKUP(AD10,List167810111213[],2,FALSE))</f>
        <v/>
      </c>
      <c r="CB10" s="85" t="str">
        <f>IF(AE10="---","",VLOOKUP(AE10,List167810111213[],2,FALSE))</f>
        <v/>
      </c>
      <c r="CC10" s="85" t="str">
        <f>IF(AF10="---","",VLOOKUP(AF10,List167810111213[],2,FALSE))</f>
        <v/>
      </c>
      <c r="CD10" s="85" t="str">
        <f>IF(AG10="---","",VLOOKUP(AG10,List167810111213[],2,FALSE))</f>
        <v/>
      </c>
      <c r="CE10" s="85" t="str">
        <f>IF(AH10="---","",VLOOKUP(AH10,List167810111213[],2,FALSE))</f>
        <v/>
      </c>
    </row>
    <row r="11" spans="2:92" ht="13.5" customHeight="1" thickBot="1" x14ac:dyDescent="0.2">
      <c r="B11" s="276"/>
      <c r="C11" s="280"/>
      <c r="D11" s="281"/>
      <c r="E11" s="71" t="s">
        <v>117</v>
      </c>
      <c r="F11" s="72"/>
      <c r="G11" s="73"/>
      <c r="H11" s="75" t="s">
        <v>97</v>
      </c>
      <c r="I11" s="75" t="s">
        <v>97</v>
      </c>
      <c r="J11" s="75" t="s">
        <v>97</v>
      </c>
      <c r="K11" s="75" t="s">
        <v>97</v>
      </c>
      <c r="L11" s="75" t="s">
        <v>97</v>
      </c>
      <c r="M11" s="75" t="s">
        <v>97</v>
      </c>
      <c r="N11" s="75" t="s">
        <v>97</v>
      </c>
      <c r="O11" s="75" t="s">
        <v>97</v>
      </c>
      <c r="P11" s="75" t="s">
        <v>97</v>
      </c>
      <c r="Q11" s="75" t="s">
        <v>97</v>
      </c>
      <c r="R11" s="86" t="s">
        <v>97</v>
      </c>
      <c r="Y11" s="75" t="s">
        <v>97</v>
      </c>
      <c r="Z11" s="75" t="s">
        <v>97</v>
      </c>
      <c r="AA11" s="75" t="s">
        <v>97</v>
      </c>
      <c r="AB11" s="75" t="s">
        <v>97</v>
      </c>
      <c r="AC11" s="86" t="s">
        <v>97</v>
      </c>
      <c r="AD11" s="78" t="s">
        <v>97</v>
      </c>
      <c r="AE11" s="78" t="s">
        <v>97</v>
      </c>
      <c r="AF11" s="78" t="s">
        <v>97</v>
      </c>
      <c r="AG11" s="78" t="s">
        <v>97</v>
      </c>
      <c r="AH11" s="78" t="s">
        <v>97</v>
      </c>
      <c r="AK11" s="79" t="str">
        <f t="shared" si="0"/>
        <v/>
      </c>
      <c r="AL11" s="79" t="str">
        <f t="shared" si="0"/>
        <v/>
      </c>
      <c r="AM11" s="79" t="str">
        <f t="shared" si="0"/>
        <v/>
      </c>
      <c r="AN11" s="79" t="str">
        <f t="shared" si="0"/>
        <v/>
      </c>
      <c r="AO11" s="79" t="str">
        <f t="shared" si="0"/>
        <v/>
      </c>
      <c r="AP11" s="79" t="str">
        <f t="shared" si="0"/>
        <v/>
      </c>
      <c r="AQ11" s="79" t="str">
        <f t="shared" si="0"/>
        <v/>
      </c>
      <c r="AR11" s="79" t="str">
        <f t="shared" si="0"/>
        <v/>
      </c>
      <c r="AS11" s="79" t="str">
        <f t="shared" si="0"/>
        <v/>
      </c>
      <c r="AT11" s="79" t="str">
        <f t="shared" si="0"/>
        <v/>
      </c>
      <c r="AV11" s="80"/>
      <c r="AW11" s="81" t="s">
        <v>118</v>
      </c>
      <c r="AX11" s="82" t="str">
        <f t="shared" si="1"/>
        <v>---</v>
      </c>
      <c r="AY11" s="83" t="e">
        <f>VALUE(IF(AX11="---","",VLOOKUP(AX11,List167810111213[],2,FALSE)))</f>
        <v>#VALUE!</v>
      </c>
      <c r="AZ11" s="42" t="str">
        <f t="shared" si="2"/>
        <v>---</v>
      </c>
      <c r="BA11" s="42" t="e">
        <f>VALUE(IF(AZ11="---","",VLOOKUP(AZ11,List167810111213[],2,FALSE)))</f>
        <v>#VALUE!</v>
      </c>
      <c r="BB11" s="42" t="str">
        <f t="shared" si="3"/>
        <v>---</v>
      </c>
      <c r="BC11" s="42" t="str">
        <f t="shared" si="4"/>
        <v>---</v>
      </c>
      <c r="BI11" s="81" t="s">
        <v>118</v>
      </c>
      <c r="BJ11" s="85" t="str">
        <f>IF(H11="---","",VLOOKUP(H11,List167810111213[],2,FALSE))</f>
        <v/>
      </c>
      <c r="BK11" s="85" t="str">
        <f>IF(I11="---","",VLOOKUP(I11,List167810111213[],2,FALSE))</f>
        <v/>
      </c>
      <c r="BL11" s="85" t="str">
        <f>IF(J11="---","",VLOOKUP(J11,List167810111213[],2,FALSE))</f>
        <v/>
      </c>
      <c r="BM11" s="85" t="str">
        <f>IF(K11="---","",VLOOKUP(K11,List167810111213[],2,FALSE))</f>
        <v/>
      </c>
      <c r="BN11" s="85" t="str">
        <f>IF(L11="---","",VLOOKUP(L11,List167810111213[],2,FALSE))</f>
        <v/>
      </c>
      <c r="BO11" s="85" t="str">
        <f>IF(M11="---","",VLOOKUP(M11,List167810111213[],2,FALSE))</f>
        <v/>
      </c>
      <c r="BP11" s="85" t="str">
        <f>IF(N11="---","",VLOOKUP(N11,List167810111213[],2,FALSE))</f>
        <v/>
      </c>
      <c r="BQ11" s="85" t="str">
        <f>IF(O11="---","",VLOOKUP(O11,List167810111213[],2,FALSE))</f>
        <v/>
      </c>
      <c r="BR11" s="85" t="str">
        <f>IF(P11="---","",VLOOKUP(P11,List167810111213[],2,FALSE))</f>
        <v/>
      </c>
      <c r="BS11" s="85" t="str">
        <f>IF(Q11="---","",VLOOKUP(Q11,List167810111213[],2,FALSE))</f>
        <v/>
      </c>
      <c r="BT11" s="85" t="str">
        <f>IF(R11="---","",VLOOKUP(R11,List167810111213[],2,FALSE))</f>
        <v/>
      </c>
      <c r="BU11" s="81" t="s">
        <v>118</v>
      </c>
      <c r="BV11" s="85" t="str">
        <f>IF(Y11="---","",VLOOKUP(Y11,List167810111213[],2,FALSE))</f>
        <v/>
      </c>
      <c r="BW11" s="85" t="str">
        <f>IF(Z11="---","",VLOOKUP(Z11,List167810111213[],2,FALSE))</f>
        <v/>
      </c>
      <c r="BX11" s="85" t="str">
        <f>IF(AA11="---","",VLOOKUP(AA11,List167810111213[],2,FALSE))</f>
        <v/>
      </c>
      <c r="BY11" s="85" t="str">
        <f>IF(AB11="---","",VLOOKUP(AB11,List167810111213[],2,FALSE))</f>
        <v/>
      </c>
      <c r="BZ11" s="85" t="str">
        <f>IF(AC11="---","",VLOOKUP(AC11,List167810111213[],2,FALSE))</f>
        <v/>
      </c>
      <c r="CA11" s="85" t="str">
        <f>IF(AD11="---","",VLOOKUP(AD11,List167810111213[],2,FALSE))</f>
        <v/>
      </c>
      <c r="CB11" s="85" t="str">
        <f>IF(AE11="---","",VLOOKUP(AE11,List167810111213[],2,FALSE))</f>
        <v/>
      </c>
      <c r="CC11" s="85" t="str">
        <f>IF(AF11="---","",VLOOKUP(AF11,List167810111213[],2,FALSE))</f>
        <v/>
      </c>
      <c r="CD11" s="85" t="str">
        <f>IF(AG11="---","",VLOOKUP(AG11,List167810111213[],2,FALSE))</f>
        <v/>
      </c>
      <c r="CE11" s="85" t="str">
        <f>IF(AH11="---","",VLOOKUP(AH11,List167810111213[],2,FALSE))</f>
        <v/>
      </c>
    </row>
    <row r="12" spans="2:92" ht="13.5" customHeight="1" thickBot="1" x14ac:dyDescent="0.2">
      <c r="B12" s="276"/>
      <c r="C12" s="280" t="s">
        <v>119</v>
      </c>
      <c r="D12" s="281"/>
      <c r="E12" s="71" t="s">
        <v>120</v>
      </c>
      <c r="F12" s="72"/>
      <c r="G12" s="73"/>
      <c r="H12" s="75" t="s">
        <v>97</v>
      </c>
      <c r="I12" s="75" t="s">
        <v>97</v>
      </c>
      <c r="J12" s="75" t="s">
        <v>97</v>
      </c>
      <c r="K12" s="75" t="s">
        <v>97</v>
      </c>
      <c r="L12" s="75" t="s">
        <v>97</v>
      </c>
      <c r="M12" s="75" t="s">
        <v>97</v>
      </c>
      <c r="N12" s="75" t="s">
        <v>97</v>
      </c>
      <c r="O12" s="75" t="s">
        <v>97</v>
      </c>
      <c r="P12" s="75" t="s">
        <v>97</v>
      </c>
      <c r="Q12" s="75" t="s">
        <v>97</v>
      </c>
      <c r="R12" s="86" t="s">
        <v>97</v>
      </c>
      <c r="Y12" s="75" t="s">
        <v>97</v>
      </c>
      <c r="Z12" s="75" t="s">
        <v>97</v>
      </c>
      <c r="AA12" s="75" t="s">
        <v>97</v>
      </c>
      <c r="AB12" s="75" t="s">
        <v>97</v>
      </c>
      <c r="AC12" s="86" t="s">
        <v>97</v>
      </c>
      <c r="AD12" s="78" t="s">
        <v>97</v>
      </c>
      <c r="AE12" s="78" t="s">
        <v>97</v>
      </c>
      <c r="AF12" s="78" t="s">
        <v>97</v>
      </c>
      <c r="AG12" s="78" t="s">
        <v>97</v>
      </c>
      <c r="AH12" s="78" t="s">
        <v>97</v>
      </c>
      <c r="AK12" s="79" t="str">
        <f t="shared" si="0"/>
        <v/>
      </c>
      <c r="AL12" s="79" t="str">
        <f t="shared" si="0"/>
        <v/>
      </c>
      <c r="AM12" s="79" t="str">
        <f t="shared" si="0"/>
        <v/>
      </c>
      <c r="AN12" s="79" t="str">
        <f t="shared" si="0"/>
        <v/>
      </c>
      <c r="AO12" s="79" t="str">
        <f t="shared" si="0"/>
        <v/>
      </c>
      <c r="AP12" s="79" t="str">
        <f t="shared" si="0"/>
        <v/>
      </c>
      <c r="AQ12" s="79" t="str">
        <f t="shared" si="0"/>
        <v/>
      </c>
      <c r="AR12" s="79" t="str">
        <f t="shared" si="0"/>
        <v/>
      </c>
      <c r="AS12" s="79" t="str">
        <f t="shared" si="0"/>
        <v/>
      </c>
      <c r="AT12" s="79" t="str">
        <f t="shared" si="0"/>
        <v/>
      </c>
      <c r="AV12" s="80"/>
      <c r="AW12" s="81" t="s">
        <v>121</v>
      </c>
      <c r="AX12" s="82" t="str">
        <f t="shared" si="1"/>
        <v>---</v>
      </c>
      <c r="AY12" s="83" t="e">
        <f>VALUE(IF(AX12="---","",VLOOKUP(AX12,List167810111213[],2,FALSE)))</f>
        <v>#VALUE!</v>
      </c>
      <c r="AZ12" s="42" t="str">
        <f t="shared" si="2"/>
        <v>---</v>
      </c>
      <c r="BA12" s="42" t="e">
        <f>VALUE(IF(AZ12="---","",VLOOKUP(AZ12,List167810111213[],2,FALSE)))</f>
        <v>#VALUE!</v>
      </c>
      <c r="BB12" s="42" t="str">
        <f t="shared" si="3"/>
        <v>---</v>
      </c>
      <c r="BC12" s="42" t="str">
        <f t="shared" si="4"/>
        <v>---</v>
      </c>
      <c r="BI12" s="81" t="s">
        <v>121</v>
      </c>
      <c r="BJ12" s="85" t="str">
        <f>IF(H12="---","",VLOOKUP(H12,List167810111213[],2,FALSE))</f>
        <v/>
      </c>
      <c r="BK12" s="85" t="str">
        <f>IF(I12="---","",VLOOKUP(I12,List167810111213[],2,FALSE))</f>
        <v/>
      </c>
      <c r="BL12" s="85" t="str">
        <f>IF(J12="---","",VLOOKUP(J12,List167810111213[],2,FALSE))</f>
        <v/>
      </c>
      <c r="BM12" s="85" t="str">
        <f>IF(K12="---","",VLOOKUP(K12,List167810111213[],2,FALSE))</f>
        <v/>
      </c>
      <c r="BN12" s="85" t="str">
        <f>IF(L12="---","",VLOOKUP(L12,List167810111213[],2,FALSE))</f>
        <v/>
      </c>
      <c r="BO12" s="85" t="str">
        <f>IF(M12="---","",VLOOKUP(M12,List167810111213[],2,FALSE))</f>
        <v/>
      </c>
      <c r="BP12" s="85" t="str">
        <f>IF(N12="---","",VLOOKUP(N12,List167810111213[],2,FALSE))</f>
        <v/>
      </c>
      <c r="BQ12" s="85" t="str">
        <f>IF(O12="---","",VLOOKUP(O12,List167810111213[],2,FALSE))</f>
        <v/>
      </c>
      <c r="BR12" s="85" t="str">
        <f>IF(P12="---","",VLOOKUP(P12,List167810111213[],2,FALSE))</f>
        <v/>
      </c>
      <c r="BS12" s="85" t="str">
        <f>IF(Q12="---","",VLOOKUP(Q12,List167810111213[],2,FALSE))</f>
        <v/>
      </c>
      <c r="BT12" s="85" t="str">
        <f>IF(R12="---","",VLOOKUP(R12,List167810111213[],2,FALSE))</f>
        <v/>
      </c>
      <c r="BU12" s="81" t="s">
        <v>121</v>
      </c>
      <c r="BV12" s="85" t="str">
        <f>IF(Y12="---","",VLOOKUP(Y12,List167810111213[],2,FALSE))</f>
        <v/>
      </c>
      <c r="BW12" s="85" t="str">
        <f>IF(Z12="---","",VLOOKUP(Z12,List167810111213[],2,FALSE))</f>
        <v/>
      </c>
      <c r="BX12" s="85" t="str">
        <f>IF(AA12="---","",VLOOKUP(AA12,List167810111213[],2,FALSE))</f>
        <v/>
      </c>
      <c r="BY12" s="85" t="str">
        <f>IF(AB12="---","",VLOOKUP(AB12,List167810111213[],2,FALSE))</f>
        <v/>
      </c>
      <c r="BZ12" s="85" t="str">
        <f>IF(AC12="---","",VLOOKUP(AC12,List167810111213[],2,FALSE))</f>
        <v/>
      </c>
      <c r="CA12" s="85" t="str">
        <f>IF(AD12="---","",VLOOKUP(AD12,List167810111213[],2,FALSE))</f>
        <v/>
      </c>
      <c r="CB12" s="85" t="str">
        <f>IF(AE12="---","",VLOOKUP(AE12,List167810111213[],2,FALSE))</f>
        <v/>
      </c>
      <c r="CC12" s="85" t="str">
        <f>IF(AF12="---","",VLOOKUP(AF12,List167810111213[],2,FALSE))</f>
        <v/>
      </c>
      <c r="CD12" s="85" t="str">
        <f>IF(AG12="---","",VLOOKUP(AG12,List167810111213[],2,FALSE))</f>
        <v/>
      </c>
      <c r="CE12" s="85" t="str">
        <f>IF(AH12="---","",VLOOKUP(AH12,List167810111213[],2,FALSE))</f>
        <v/>
      </c>
    </row>
    <row r="13" spans="2:92" ht="13.5" customHeight="1" thickBot="1" x14ac:dyDescent="0.2">
      <c r="B13" s="276"/>
      <c r="C13" s="280"/>
      <c r="D13" s="281"/>
      <c r="E13" s="71" t="s">
        <v>122</v>
      </c>
      <c r="F13" s="72"/>
      <c r="G13" s="73"/>
      <c r="H13" s="75" t="s">
        <v>97</v>
      </c>
      <c r="I13" s="75" t="s">
        <v>97</v>
      </c>
      <c r="J13" s="75" t="s">
        <v>97</v>
      </c>
      <c r="K13" s="75" t="s">
        <v>97</v>
      </c>
      <c r="L13" s="75" t="s">
        <v>97</v>
      </c>
      <c r="M13" s="75" t="s">
        <v>97</v>
      </c>
      <c r="N13" s="75" t="s">
        <v>97</v>
      </c>
      <c r="O13" s="75" t="s">
        <v>97</v>
      </c>
      <c r="P13" s="75" t="s">
        <v>97</v>
      </c>
      <c r="Q13" s="75" t="s">
        <v>97</v>
      </c>
      <c r="R13" s="86" t="s">
        <v>97</v>
      </c>
      <c r="Y13" s="75" t="s">
        <v>97</v>
      </c>
      <c r="Z13" s="75" t="s">
        <v>97</v>
      </c>
      <c r="AA13" s="75" t="s">
        <v>97</v>
      </c>
      <c r="AB13" s="75" t="s">
        <v>97</v>
      </c>
      <c r="AC13" s="86" t="s">
        <v>97</v>
      </c>
      <c r="AD13" s="78" t="s">
        <v>97</v>
      </c>
      <c r="AE13" s="78" t="s">
        <v>97</v>
      </c>
      <c r="AF13" s="78" t="s">
        <v>97</v>
      </c>
      <c r="AG13" s="78" t="s">
        <v>97</v>
      </c>
      <c r="AH13" s="78" t="s">
        <v>97</v>
      </c>
      <c r="AK13" s="79" t="str">
        <f t="shared" si="0"/>
        <v/>
      </c>
      <c r="AL13" s="79" t="str">
        <f t="shared" si="0"/>
        <v/>
      </c>
      <c r="AM13" s="79" t="str">
        <f t="shared" si="0"/>
        <v/>
      </c>
      <c r="AN13" s="79" t="str">
        <f t="shared" si="0"/>
        <v/>
      </c>
      <c r="AO13" s="79" t="str">
        <f t="shared" si="0"/>
        <v/>
      </c>
      <c r="AP13" s="79" t="str">
        <f t="shared" si="0"/>
        <v/>
      </c>
      <c r="AQ13" s="79" t="str">
        <f t="shared" si="0"/>
        <v/>
      </c>
      <c r="AR13" s="79" t="str">
        <f t="shared" si="0"/>
        <v/>
      </c>
      <c r="AS13" s="79" t="str">
        <f t="shared" si="0"/>
        <v/>
      </c>
      <c r="AT13" s="79" t="str">
        <f t="shared" si="0"/>
        <v/>
      </c>
      <c r="AV13" s="80"/>
      <c r="AW13" s="81" t="s">
        <v>123</v>
      </c>
      <c r="AX13" s="82" t="str">
        <f t="shared" si="1"/>
        <v>---</v>
      </c>
      <c r="AY13" s="83" t="e">
        <f>VALUE(IF(AX13="---","",VLOOKUP(AX13,List167810111213[],2,FALSE)))</f>
        <v>#VALUE!</v>
      </c>
      <c r="AZ13" s="42" t="str">
        <f t="shared" si="2"/>
        <v>---</v>
      </c>
      <c r="BA13" s="42" t="e">
        <f>VALUE(IF(AZ13="---","",VLOOKUP(AZ13,List167810111213[],2,FALSE)))</f>
        <v>#VALUE!</v>
      </c>
      <c r="BB13" s="42" t="str">
        <f t="shared" si="3"/>
        <v>---</v>
      </c>
      <c r="BC13" s="42" t="str">
        <f t="shared" si="4"/>
        <v>---</v>
      </c>
      <c r="BI13" s="81" t="s">
        <v>123</v>
      </c>
      <c r="BJ13" s="85" t="str">
        <f>IF(H13="---","",VLOOKUP(H13,List167810111213[],2,FALSE))</f>
        <v/>
      </c>
      <c r="BK13" s="85" t="str">
        <f>IF(I13="---","",VLOOKUP(I13,List167810111213[],2,FALSE))</f>
        <v/>
      </c>
      <c r="BL13" s="85" t="str">
        <f>IF(J13="---","",VLOOKUP(J13,List167810111213[],2,FALSE))</f>
        <v/>
      </c>
      <c r="BM13" s="85" t="str">
        <f>IF(K13="---","",VLOOKUP(K13,List167810111213[],2,FALSE))</f>
        <v/>
      </c>
      <c r="BN13" s="85" t="str">
        <f>IF(L13="---","",VLOOKUP(L13,List167810111213[],2,FALSE))</f>
        <v/>
      </c>
      <c r="BO13" s="85" t="str">
        <f>IF(M13="---","",VLOOKUP(M13,List167810111213[],2,FALSE))</f>
        <v/>
      </c>
      <c r="BP13" s="85" t="str">
        <f>IF(N13="---","",VLOOKUP(N13,List167810111213[],2,FALSE))</f>
        <v/>
      </c>
      <c r="BQ13" s="85" t="str">
        <f>IF(O13="---","",VLOOKUP(O13,List167810111213[],2,FALSE))</f>
        <v/>
      </c>
      <c r="BR13" s="85" t="str">
        <f>IF(P13="---","",VLOOKUP(P13,List167810111213[],2,FALSE))</f>
        <v/>
      </c>
      <c r="BS13" s="85" t="str">
        <f>IF(Q13="---","",VLOOKUP(Q13,List167810111213[],2,FALSE))</f>
        <v/>
      </c>
      <c r="BT13" s="85" t="str">
        <f>IF(R13="---","",VLOOKUP(R13,List167810111213[],2,FALSE))</f>
        <v/>
      </c>
      <c r="BU13" s="81" t="s">
        <v>123</v>
      </c>
      <c r="BV13" s="85" t="str">
        <f>IF(Y13="---","",VLOOKUP(Y13,List167810111213[],2,FALSE))</f>
        <v/>
      </c>
      <c r="BW13" s="85" t="str">
        <f>IF(Z13="---","",VLOOKUP(Z13,List167810111213[],2,FALSE))</f>
        <v/>
      </c>
      <c r="BX13" s="85" t="str">
        <f>IF(AA13="---","",VLOOKUP(AA13,List167810111213[],2,FALSE))</f>
        <v/>
      </c>
      <c r="BY13" s="85" t="str">
        <f>IF(AB13="---","",VLOOKUP(AB13,List167810111213[],2,FALSE))</f>
        <v/>
      </c>
      <c r="BZ13" s="85" t="str">
        <f>IF(AC13="---","",VLOOKUP(AC13,List167810111213[],2,FALSE))</f>
        <v/>
      </c>
      <c r="CA13" s="85" t="str">
        <f>IF(AD13="---","",VLOOKUP(AD13,List167810111213[],2,FALSE))</f>
        <v/>
      </c>
      <c r="CB13" s="85" t="str">
        <f>IF(AE13="---","",VLOOKUP(AE13,List167810111213[],2,FALSE))</f>
        <v/>
      </c>
      <c r="CC13" s="85" t="str">
        <f>IF(AF13="---","",VLOOKUP(AF13,List167810111213[],2,FALSE))</f>
        <v/>
      </c>
      <c r="CD13" s="85" t="str">
        <f>IF(AG13="---","",VLOOKUP(AG13,List167810111213[],2,FALSE))</f>
        <v/>
      </c>
      <c r="CE13" s="85" t="str">
        <f>IF(AH13="---","",VLOOKUP(AH13,List167810111213[],2,FALSE))</f>
        <v/>
      </c>
    </row>
    <row r="14" spans="2:92" ht="13.5" customHeight="1" thickBot="1" x14ac:dyDescent="0.2">
      <c r="B14" s="276"/>
      <c r="C14" s="280"/>
      <c r="D14" s="281"/>
      <c r="E14" s="71" t="s">
        <v>124</v>
      </c>
      <c r="F14" s="72"/>
      <c r="G14" s="73"/>
      <c r="H14" s="75" t="s">
        <v>97</v>
      </c>
      <c r="I14" s="75" t="s">
        <v>97</v>
      </c>
      <c r="J14" s="75" t="s">
        <v>97</v>
      </c>
      <c r="K14" s="75" t="s">
        <v>97</v>
      </c>
      <c r="L14" s="75" t="s">
        <v>97</v>
      </c>
      <c r="M14" s="75" t="s">
        <v>97</v>
      </c>
      <c r="N14" s="75" t="s">
        <v>97</v>
      </c>
      <c r="O14" s="75" t="s">
        <v>97</v>
      </c>
      <c r="P14" s="75" t="s">
        <v>97</v>
      </c>
      <c r="Q14" s="75" t="s">
        <v>97</v>
      </c>
      <c r="R14" s="86" t="s">
        <v>97</v>
      </c>
      <c r="Y14" s="75" t="s">
        <v>97</v>
      </c>
      <c r="Z14" s="75" t="s">
        <v>97</v>
      </c>
      <c r="AA14" s="75" t="s">
        <v>97</v>
      </c>
      <c r="AB14" s="75" t="s">
        <v>97</v>
      </c>
      <c r="AC14" s="86" t="s">
        <v>97</v>
      </c>
      <c r="AD14" s="78" t="s">
        <v>97</v>
      </c>
      <c r="AE14" s="78" t="s">
        <v>97</v>
      </c>
      <c r="AF14" s="78" t="s">
        <v>97</v>
      </c>
      <c r="AG14" s="78" t="s">
        <v>97</v>
      </c>
      <c r="AH14" s="78" t="s">
        <v>97</v>
      </c>
      <c r="AK14" s="79" t="str">
        <f t="shared" si="0"/>
        <v/>
      </c>
      <c r="AL14" s="79" t="str">
        <f t="shared" si="0"/>
        <v/>
      </c>
      <c r="AM14" s="79" t="str">
        <f t="shared" si="0"/>
        <v/>
      </c>
      <c r="AN14" s="79" t="str">
        <f t="shared" si="0"/>
        <v/>
      </c>
      <c r="AO14" s="79" t="str">
        <f t="shared" si="0"/>
        <v/>
      </c>
      <c r="AP14" s="79" t="str">
        <f t="shared" si="0"/>
        <v/>
      </c>
      <c r="AQ14" s="79" t="str">
        <f t="shared" si="0"/>
        <v/>
      </c>
      <c r="AR14" s="79" t="str">
        <f t="shared" si="0"/>
        <v/>
      </c>
      <c r="AS14" s="79" t="str">
        <f t="shared" si="0"/>
        <v/>
      </c>
      <c r="AT14" s="79" t="str">
        <f t="shared" si="0"/>
        <v/>
      </c>
      <c r="AV14" s="80"/>
      <c r="AW14" s="81" t="s">
        <v>125</v>
      </c>
      <c r="AX14" s="82" t="str">
        <f t="shared" si="1"/>
        <v>---</v>
      </c>
      <c r="AY14" s="83" t="e">
        <f>VALUE(IF(AX14="---","",VLOOKUP(AX14,List167810111213[],2,FALSE)))</f>
        <v>#VALUE!</v>
      </c>
      <c r="AZ14" s="42" t="str">
        <f t="shared" si="2"/>
        <v>---</v>
      </c>
      <c r="BA14" s="42" t="e">
        <f>VALUE(IF(AZ14="---","",VLOOKUP(AZ14,List167810111213[],2,FALSE)))</f>
        <v>#VALUE!</v>
      </c>
      <c r="BB14" s="42" t="str">
        <f t="shared" si="3"/>
        <v>---</v>
      </c>
      <c r="BC14" s="42" t="str">
        <f t="shared" si="4"/>
        <v>---</v>
      </c>
      <c r="BI14" s="81" t="s">
        <v>125</v>
      </c>
      <c r="BJ14" s="85" t="str">
        <f>IF(H14="---","",VLOOKUP(H14,List167810111213[],2,FALSE))</f>
        <v/>
      </c>
      <c r="BK14" s="85" t="str">
        <f>IF(I14="---","",VLOOKUP(I14,List167810111213[],2,FALSE))</f>
        <v/>
      </c>
      <c r="BL14" s="85" t="str">
        <f>IF(J14="---","",VLOOKUP(J14,List167810111213[],2,FALSE))</f>
        <v/>
      </c>
      <c r="BM14" s="85" t="str">
        <f>IF(K14="---","",VLOOKUP(K14,List167810111213[],2,FALSE))</f>
        <v/>
      </c>
      <c r="BN14" s="85" t="str">
        <f>IF(L14="---","",VLOOKUP(L14,List167810111213[],2,FALSE))</f>
        <v/>
      </c>
      <c r="BO14" s="85" t="str">
        <f>IF(M14="---","",VLOOKUP(M14,List167810111213[],2,FALSE))</f>
        <v/>
      </c>
      <c r="BP14" s="85" t="str">
        <f>IF(N14="---","",VLOOKUP(N14,List167810111213[],2,FALSE))</f>
        <v/>
      </c>
      <c r="BQ14" s="85" t="str">
        <f>IF(O14="---","",VLOOKUP(O14,List167810111213[],2,FALSE))</f>
        <v/>
      </c>
      <c r="BR14" s="85" t="str">
        <f>IF(P14="---","",VLOOKUP(P14,List167810111213[],2,FALSE))</f>
        <v/>
      </c>
      <c r="BS14" s="85" t="str">
        <f>IF(Q14="---","",VLOOKUP(Q14,List167810111213[],2,FALSE))</f>
        <v/>
      </c>
      <c r="BT14" s="85" t="str">
        <f>IF(R14="---","",VLOOKUP(R14,List167810111213[],2,FALSE))</f>
        <v/>
      </c>
      <c r="BU14" s="81" t="s">
        <v>125</v>
      </c>
      <c r="BV14" s="85" t="str">
        <f>IF(Y14="---","",VLOOKUP(Y14,List167810111213[],2,FALSE))</f>
        <v/>
      </c>
      <c r="BW14" s="85" t="str">
        <f>IF(Z14="---","",VLOOKUP(Z14,List167810111213[],2,FALSE))</f>
        <v/>
      </c>
      <c r="BX14" s="85" t="str">
        <f>IF(AA14="---","",VLOOKUP(AA14,List167810111213[],2,FALSE))</f>
        <v/>
      </c>
      <c r="BY14" s="85" t="str">
        <f>IF(AB14="---","",VLOOKUP(AB14,List167810111213[],2,FALSE))</f>
        <v/>
      </c>
      <c r="BZ14" s="85" t="str">
        <f>IF(AC14="---","",VLOOKUP(AC14,List167810111213[],2,FALSE))</f>
        <v/>
      </c>
      <c r="CA14" s="85" t="str">
        <f>IF(AD14="---","",VLOOKUP(AD14,List167810111213[],2,FALSE))</f>
        <v/>
      </c>
      <c r="CB14" s="85" t="str">
        <f>IF(AE14="---","",VLOOKUP(AE14,List167810111213[],2,FALSE))</f>
        <v/>
      </c>
      <c r="CC14" s="85" t="str">
        <f>IF(AF14="---","",VLOOKUP(AF14,List167810111213[],2,FALSE))</f>
        <v/>
      </c>
      <c r="CD14" s="85" t="str">
        <f>IF(AG14="---","",VLOOKUP(AG14,List167810111213[],2,FALSE))</f>
        <v/>
      </c>
      <c r="CE14" s="85" t="str">
        <f>IF(AH14="---","",VLOOKUP(AH14,List167810111213[],2,FALSE))</f>
        <v/>
      </c>
    </row>
    <row r="15" spans="2:92" ht="13.5" customHeight="1" thickBot="1" x14ac:dyDescent="0.2">
      <c r="B15" s="276"/>
      <c r="C15" s="280" t="s">
        <v>126</v>
      </c>
      <c r="D15" s="281"/>
      <c r="E15" s="71" t="s">
        <v>127</v>
      </c>
      <c r="F15" s="72"/>
      <c r="G15" s="73"/>
      <c r="H15" s="75" t="s">
        <v>97</v>
      </c>
      <c r="I15" s="75" t="s">
        <v>97</v>
      </c>
      <c r="J15" s="75" t="s">
        <v>97</v>
      </c>
      <c r="K15" s="75" t="s">
        <v>97</v>
      </c>
      <c r="L15" s="75" t="s">
        <v>97</v>
      </c>
      <c r="M15" s="75" t="s">
        <v>97</v>
      </c>
      <c r="N15" s="75" t="s">
        <v>97</v>
      </c>
      <c r="O15" s="75" t="s">
        <v>97</v>
      </c>
      <c r="P15" s="75" t="s">
        <v>97</v>
      </c>
      <c r="Q15" s="75" t="s">
        <v>97</v>
      </c>
      <c r="R15" s="86" t="s">
        <v>97</v>
      </c>
      <c r="Y15" s="75" t="s">
        <v>97</v>
      </c>
      <c r="Z15" s="75" t="s">
        <v>97</v>
      </c>
      <c r="AA15" s="75" t="s">
        <v>97</v>
      </c>
      <c r="AB15" s="75" t="s">
        <v>97</v>
      </c>
      <c r="AC15" s="86" t="s">
        <v>97</v>
      </c>
      <c r="AD15" s="78" t="s">
        <v>97</v>
      </c>
      <c r="AE15" s="78" t="s">
        <v>97</v>
      </c>
      <c r="AF15" s="78" t="s">
        <v>97</v>
      </c>
      <c r="AG15" s="78" t="s">
        <v>97</v>
      </c>
      <c r="AH15" s="78" t="s">
        <v>97</v>
      </c>
      <c r="AK15" s="79" t="str">
        <f t="shared" si="0"/>
        <v/>
      </c>
      <c r="AL15" s="79" t="str">
        <f t="shared" si="0"/>
        <v/>
      </c>
      <c r="AM15" s="79" t="str">
        <f t="shared" si="0"/>
        <v/>
      </c>
      <c r="AN15" s="79" t="str">
        <f t="shared" si="0"/>
        <v/>
      </c>
      <c r="AO15" s="79" t="str">
        <f t="shared" si="0"/>
        <v/>
      </c>
      <c r="AP15" s="79" t="str">
        <f t="shared" si="0"/>
        <v/>
      </c>
      <c r="AQ15" s="79" t="str">
        <f t="shared" si="0"/>
        <v/>
      </c>
      <c r="AR15" s="79" t="str">
        <f t="shared" si="0"/>
        <v/>
      </c>
      <c r="AS15" s="79" t="str">
        <f t="shared" si="0"/>
        <v/>
      </c>
      <c r="AT15" s="79" t="str">
        <f t="shared" si="0"/>
        <v/>
      </c>
      <c r="AV15" s="80"/>
      <c r="AW15" s="81" t="s">
        <v>128</v>
      </c>
      <c r="AX15" s="82" t="str">
        <f t="shared" si="1"/>
        <v>---</v>
      </c>
      <c r="AY15" s="83" t="e">
        <f>VALUE(IF(AX15="---","",VLOOKUP(AX15,List167810111213[],2,FALSE)))</f>
        <v>#VALUE!</v>
      </c>
      <c r="AZ15" s="42" t="str">
        <f t="shared" si="2"/>
        <v>---</v>
      </c>
      <c r="BA15" s="42" t="e">
        <f>VALUE(IF(AZ15="---","",VLOOKUP(AZ15,List167810111213[],2,FALSE)))</f>
        <v>#VALUE!</v>
      </c>
      <c r="BB15" s="42" t="str">
        <f t="shared" si="3"/>
        <v>---</v>
      </c>
      <c r="BC15" s="42" t="str">
        <f t="shared" si="4"/>
        <v>---</v>
      </c>
      <c r="BI15" s="81" t="s">
        <v>128</v>
      </c>
      <c r="BJ15" s="85" t="str">
        <f>IF(H15="---","",VLOOKUP(H15,List167810111213[],2,FALSE))</f>
        <v/>
      </c>
      <c r="BK15" s="85" t="str">
        <f>IF(I15="---","",VLOOKUP(I15,List167810111213[],2,FALSE))</f>
        <v/>
      </c>
      <c r="BL15" s="85" t="str">
        <f>IF(J15="---","",VLOOKUP(J15,List167810111213[],2,FALSE))</f>
        <v/>
      </c>
      <c r="BM15" s="85" t="str">
        <f>IF(K15="---","",VLOOKUP(K15,List167810111213[],2,FALSE))</f>
        <v/>
      </c>
      <c r="BN15" s="85" t="str">
        <f>IF(L15="---","",VLOOKUP(L15,List167810111213[],2,FALSE))</f>
        <v/>
      </c>
      <c r="BO15" s="85" t="str">
        <f>IF(M15="---","",VLOOKUP(M15,List167810111213[],2,FALSE))</f>
        <v/>
      </c>
      <c r="BP15" s="85" t="str">
        <f>IF(N15="---","",VLOOKUP(N15,List167810111213[],2,FALSE))</f>
        <v/>
      </c>
      <c r="BQ15" s="85" t="str">
        <f>IF(O15="---","",VLOOKUP(O15,List167810111213[],2,FALSE))</f>
        <v/>
      </c>
      <c r="BR15" s="85" t="str">
        <f>IF(P15="---","",VLOOKUP(P15,List167810111213[],2,FALSE))</f>
        <v/>
      </c>
      <c r="BS15" s="85" t="str">
        <f>IF(Q15="---","",VLOOKUP(Q15,List167810111213[],2,FALSE))</f>
        <v/>
      </c>
      <c r="BT15" s="85" t="str">
        <f>IF(R15="---","",VLOOKUP(R15,List167810111213[],2,FALSE))</f>
        <v/>
      </c>
      <c r="BU15" s="81" t="s">
        <v>128</v>
      </c>
      <c r="BV15" s="85" t="str">
        <f>IF(Y15="---","",VLOOKUP(Y15,List167810111213[],2,FALSE))</f>
        <v/>
      </c>
      <c r="BW15" s="85" t="str">
        <f>IF(Z15="---","",VLOOKUP(Z15,List167810111213[],2,FALSE))</f>
        <v/>
      </c>
      <c r="BX15" s="85" t="str">
        <f>IF(AA15="---","",VLOOKUP(AA15,List167810111213[],2,FALSE))</f>
        <v/>
      </c>
      <c r="BY15" s="85" t="str">
        <f>IF(AB15="---","",VLOOKUP(AB15,List167810111213[],2,FALSE))</f>
        <v/>
      </c>
      <c r="BZ15" s="85" t="str">
        <f>IF(AC15="---","",VLOOKUP(AC15,List167810111213[],2,FALSE))</f>
        <v/>
      </c>
      <c r="CA15" s="85" t="str">
        <f>IF(AD15="---","",VLOOKUP(AD15,List167810111213[],2,FALSE))</f>
        <v/>
      </c>
      <c r="CB15" s="85" t="str">
        <f>IF(AE15="---","",VLOOKUP(AE15,List167810111213[],2,FALSE))</f>
        <v/>
      </c>
      <c r="CC15" s="85" t="str">
        <f>IF(AF15="---","",VLOOKUP(AF15,List167810111213[],2,FALSE))</f>
        <v/>
      </c>
      <c r="CD15" s="85" t="str">
        <f>IF(AG15="---","",VLOOKUP(AG15,List167810111213[],2,FALSE))</f>
        <v/>
      </c>
      <c r="CE15" s="85" t="str">
        <f>IF(AH15="---","",VLOOKUP(AH15,List167810111213[],2,FALSE))</f>
        <v/>
      </c>
    </row>
    <row r="16" spans="2:92" ht="13.5" customHeight="1" thickBot="1" x14ac:dyDescent="0.2">
      <c r="B16" s="276"/>
      <c r="C16" s="280"/>
      <c r="D16" s="281"/>
      <c r="E16" s="71" t="s">
        <v>129</v>
      </c>
      <c r="F16" s="72"/>
      <c r="G16" s="73"/>
      <c r="H16" s="75" t="s">
        <v>97</v>
      </c>
      <c r="I16" s="75" t="s">
        <v>97</v>
      </c>
      <c r="J16" s="75" t="s">
        <v>97</v>
      </c>
      <c r="K16" s="75" t="s">
        <v>97</v>
      </c>
      <c r="L16" s="75" t="s">
        <v>97</v>
      </c>
      <c r="M16" s="75" t="s">
        <v>97</v>
      </c>
      <c r="N16" s="75" t="s">
        <v>97</v>
      </c>
      <c r="O16" s="75" t="s">
        <v>97</v>
      </c>
      <c r="P16" s="75" t="s">
        <v>97</v>
      </c>
      <c r="Q16" s="75" t="s">
        <v>97</v>
      </c>
      <c r="R16" s="86" t="s">
        <v>97</v>
      </c>
      <c r="Y16" s="75" t="s">
        <v>97</v>
      </c>
      <c r="Z16" s="75" t="s">
        <v>97</v>
      </c>
      <c r="AA16" s="75" t="s">
        <v>97</v>
      </c>
      <c r="AB16" s="75" t="s">
        <v>97</v>
      </c>
      <c r="AC16" s="86" t="s">
        <v>97</v>
      </c>
      <c r="AD16" s="78" t="s">
        <v>97</v>
      </c>
      <c r="AE16" s="78" t="s">
        <v>97</v>
      </c>
      <c r="AF16" s="78" t="s">
        <v>97</v>
      </c>
      <c r="AG16" s="78" t="s">
        <v>97</v>
      </c>
      <c r="AH16" s="78" t="s">
        <v>97</v>
      </c>
      <c r="AK16" s="79" t="str">
        <f t="shared" si="0"/>
        <v/>
      </c>
      <c r="AL16" s="79" t="str">
        <f t="shared" si="0"/>
        <v/>
      </c>
      <c r="AM16" s="79" t="str">
        <f t="shared" si="0"/>
        <v/>
      </c>
      <c r="AN16" s="79" t="str">
        <f t="shared" si="0"/>
        <v/>
      </c>
      <c r="AO16" s="79" t="str">
        <f t="shared" si="0"/>
        <v/>
      </c>
      <c r="AP16" s="79" t="str">
        <f t="shared" si="0"/>
        <v/>
      </c>
      <c r="AQ16" s="79" t="str">
        <f t="shared" si="0"/>
        <v/>
      </c>
      <c r="AR16" s="79" t="str">
        <f t="shared" si="0"/>
        <v/>
      </c>
      <c r="AS16" s="79" t="str">
        <f t="shared" si="0"/>
        <v/>
      </c>
      <c r="AT16" s="79" t="str">
        <f t="shared" si="0"/>
        <v/>
      </c>
      <c r="AV16" s="80"/>
      <c r="AW16" s="81" t="s">
        <v>130</v>
      </c>
      <c r="AX16" s="82" t="str">
        <f t="shared" si="1"/>
        <v>---</v>
      </c>
      <c r="AY16" s="83" t="e">
        <f>VALUE(IF(AX16="---","",VLOOKUP(AX16,List167810111213[],2,FALSE)))</f>
        <v>#VALUE!</v>
      </c>
      <c r="AZ16" s="42" t="str">
        <f t="shared" si="2"/>
        <v>---</v>
      </c>
      <c r="BA16" s="42" t="e">
        <f>VALUE(IF(AZ16="---","",VLOOKUP(AZ16,List167810111213[],2,FALSE)))</f>
        <v>#VALUE!</v>
      </c>
      <c r="BB16" s="42" t="str">
        <f t="shared" si="3"/>
        <v>---</v>
      </c>
      <c r="BC16" s="42" t="str">
        <f t="shared" si="4"/>
        <v>---</v>
      </c>
      <c r="BI16" s="81" t="s">
        <v>130</v>
      </c>
      <c r="BJ16" s="85" t="str">
        <f>IF(H16="---","",VLOOKUP(H16,List167810111213[],2,FALSE))</f>
        <v/>
      </c>
      <c r="BK16" s="85" t="str">
        <f>IF(I16="---","",VLOOKUP(I16,List167810111213[],2,FALSE))</f>
        <v/>
      </c>
      <c r="BL16" s="85" t="str">
        <f>IF(J16="---","",VLOOKUP(J16,List167810111213[],2,FALSE))</f>
        <v/>
      </c>
      <c r="BM16" s="85" t="str">
        <f>IF(K16="---","",VLOOKUP(K16,List167810111213[],2,FALSE))</f>
        <v/>
      </c>
      <c r="BN16" s="85" t="str">
        <f>IF(L16="---","",VLOOKUP(L16,List167810111213[],2,FALSE))</f>
        <v/>
      </c>
      <c r="BO16" s="85" t="str">
        <f>IF(M16="---","",VLOOKUP(M16,List167810111213[],2,FALSE))</f>
        <v/>
      </c>
      <c r="BP16" s="85" t="str">
        <f>IF(N16="---","",VLOOKUP(N16,List167810111213[],2,FALSE))</f>
        <v/>
      </c>
      <c r="BQ16" s="85" t="str">
        <f>IF(O16="---","",VLOOKUP(O16,List167810111213[],2,FALSE))</f>
        <v/>
      </c>
      <c r="BR16" s="85" t="str">
        <f>IF(P16="---","",VLOOKUP(P16,List167810111213[],2,FALSE))</f>
        <v/>
      </c>
      <c r="BS16" s="85" t="str">
        <f>IF(Q16="---","",VLOOKUP(Q16,List167810111213[],2,FALSE))</f>
        <v/>
      </c>
      <c r="BT16" s="85" t="str">
        <f>IF(R16="---","",VLOOKUP(R16,List167810111213[],2,FALSE))</f>
        <v/>
      </c>
      <c r="BU16" s="81" t="s">
        <v>130</v>
      </c>
      <c r="BV16" s="85" t="str">
        <f>IF(Y16="---","",VLOOKUP(Y16,List167810111213[],2,FALSE))</f>
        <v/>
      </c>
      <c r="BW16" s="85" t="str">
        <f>IF(Z16="---","",VLOOKUP(Z16,List167810111213[],2,FALSE))</f>
        <v/>
      </c>
      <c r="BX16" s="85" t="str">
        <f>IF(AA16="---","",VLOOKUP(AA16,List167810111213[],2,FALSE))</f>
        <v/>
      </c>
      <c r="BY16" s="85" t="str">
        <f>IF(AB16="---","",VLOOKUP(AB16,List167810111213[],2,FALSE))</f>
        <v/>
      </c>
      <c r="BZ16" s="85" t="str">
        <f>IF(AC16="---","",VLOOKUP(AC16,List167810111213[],2,FALSE))</f>
        <v/>
      </c>
      <c r="CA16" s="85" t="str">
        <f>IF(AD16="---","",VLOOKUP(AD16,List167810111213[],2,FALSE))</f>
        <v/>
      </c>
      <c r="CB16" s="85" t="str">
        <f>IF(AE16="---","",VLOOKUP(AE16,List167810111213[],2,FALSE))</f>
        <v/>
      </c>
      <c r="CC16" s="85" t="str">
        <f>IF(AF16="---","",VLOOKUP(AF16,List167810111213[],2,FALSE))</f>
        <v/>
      </c>
      <c r="CD16" s="85" t="str">
        <f>IF(AG16="---","",VLOOKUP(AG16,List167810111213[],2,FALSE))</f>
        <v/>
      </c>
      <c r="CE16" s="85" t="str">
        <f>IF(AH16="---","",VLOOKUP(AH16,List167810111213[],2,FALSE))</f>
        <v/>
      </c>
    </row>
    <row r="17" spans="2:91" s="49" customFormat="1" ht="13.5" customHeight="1" thickBot="1" x14ac:dyDescent="0.2">
      <c r="B17" s="276"/>
      <c r="C17" s="280"/>
      <c r="D17" s="281"/>
      <c r="E17" s="71" t="s">
        <v>131</v>
      </c>
      <c r="F17" s="72"/>
      <c r="G17" s="73"/>
      <c r="H17" s="75" t="s">
        <v>97</v>
      </c>
      <c r="I17" s="75" t="s">
        <v>97</v>
      </c>
      <c r="J17" s="75" t="s">
        <v>97</v>
      </c>
      <c r="K17" s="75" t="s">
        <v>97</v>
      </c>
      <c r="L17" s="75" t="s">
        <v>97</v>
      </c>
      <c r="M17" s="75" t="s">
        <v>97</v>
      </c>
      <c r="N17" s="75" t="s">
        <v>97</v>
      </c>
      <c r="O17" s="75" t="s">
        <v>97</v>
      </c>
      <c r="P17" s="75" t="s">
        <v>97</v>
      </c>
      <c r="Q17" s="75" t="s">
        <v>97</v>
      </c>
      <c r="R17" s="86" t="s">
        <v>97</v>
      </c>
      <c r="S17" s="42"/>
      <c r="T17" s="42"/>
      <c r="U17" s="42"/>
      <c r="V17" s="42"/>
      <c r="W17" s="42"/>
      <c r="X17" s="42"/>
      <c r="Y17" s="75" t="s">
        <v>97</v>
      </c>
      <c r="Z17" s="75" t="s">
        <v>97</v>
      </c>
      <c r="AA17" s="75" t="s">
        <v>97</v>
      </c>
      <c r="AB17" s="75" t="s">
        <v>97</v>
      </c>
      <c r="AC17" s="86" t="s">
        <v>97</v>
      </c>
      <c r="AD17" s="78" t="s">
        <v>97</v>
      </c>
      <c r="AE17" s="78" t="s">
        <v>97</v>
      </c>
      <c r="AF17" s="78" t="s">
        <v>97</v>
      </c>
      <c r="AG17" s="78" t="s">
        <v>97</v>
      </c>
      <c r="AH17" s="78" t="s">
        <v>97</v>
      </c>
      <c r="AK17" s="79" t="str">
        <f t="shared" si="0"/>
        <v/>
      </c>
      <c r="AL17" s="79" t="str">
        <f t="shared" si="0"/>
        <v/>
      </c>
      <c r="AM17" s="79" t="str">
        <f t="shared" si="0"/>
        <v/>
      </c>
      <c r="AN17" s="79" t="str">
        <f t="shared" si="0"/>
        <v/>
      </c>
      <c r="AO17" s="79" t="str">
        <f t="shared" si="0"/>
        <v/>
      </c>
      <c r="AP17" s="79" t="str">
        <f t="shared" si="0"/>
        <v/>
      </c>
      <c r="AQ17" s="79" t="str">
        <f t="shared" si="0"/>
        <v/>
      </c>
      <c r="AR17" s="79" t="str">
        <f t="shared" si="0"/>
        <v/>
      </c>
      <c r="AS17" s="79" t="str">
        <f t="shared" si="0"/>
        <v/>
      </c>
      <c r="AT17" s="79" t="str">
        <f t="shared" si="0"/>
        <v/>
      </c>
      <c r="AU17" s="42"/>
      <c r="AV17" s="80"/>
      <c r="AW17" s="81" t="s">
        <v>132</v>
      </c>
      <c r="AX17" s="82" t="str">
        <f t="shared" si="1"/>
        <v>---</v>
      </c>
      <c r="AY17" s="83" t="e">
        <f>VALUE(IF(AX17="---","",VLOOKUP(AX17,List167810111213[],2,FALSE)))</f>
        <v>#VALUE!</v>
      </c>
      <c r="AZ17" s="42" t="str">
        <f t="shared" si="2"/>
        <v>---</v>
      </c>
      <c r="BA17" s="42" t="e">
        <f>VALUE(IF(AZ17="---","",VLOOKUP(AZ17,List167810111213[],2,FALSE)))</f>
        <v>#VALUE!</v>
      </c>
      <c r="BB17" s="42" t="str">
        <f t="shared" si="3"/>
        <v>---</v>
      </c>
      <c r="BC17" s="42" t="str">
        <f t="shared" si="4"/>
        <v>---</v>
      </c>
      <c r="BD17" s="42"/>
      <c r="BE17" s="42"/>
      <c r="BF17" s="42"/>
      <c r="BG17" s="42"/>
      <c r="BH17" s="42"/>
      <c r="BI17" s="81" t="s">
        <v>132</v>
      </c>
      <c r="BJ17" s="85" t="str">
        <f>IF(H17="---","",VLOOKUP(H17,List167810111213[],2,FALSE))</f>
        <v/>
      </c>
      <c r="BK17" s="85" t="str">
        <f>IF(I17="---","",VLOOKUP(I17,List167810111213[],2,FALSE))</f>
        <v/>
      </c>
      <c r="BL17" s="85" t="str">
        <f>IF(J17="---","",VLOOKUP(J17,List167810111213[],2,FALSE))</f>
        <v/>
      </c>
      <c r="BM17" s="85" t="str">
        <f>IF(K17="---","",VLOOKUP(K17,List167810111213[],2,FALSE))</f>
        <v/>
      </c>
      <c r="BN17" s="85" t="str">
        <f>IF(L17="---","",VLOOKUP(L17,List167810111213[],2,FALSE))</f>
        <v/>
      </c>
      <c r="BO17" s="85" t="str">
        <f>IF(M17="---","",VLOOKUP(M17,List167810111213[],2,FALSE))</f>
        <v/>
      </c>
      <c r="BP17" s="85" t="str">
        <f>IF(N17="---","",VLOOKUP(N17,List167810111213[],2,FALSE))</f>
        <v/>
      </c>
      <c r="BQ17" s="85" t="str">
        <f>IF(O17="---","",VLOOKUP(O17,List167810111213[],2,FALSE))</f>
        <v/>
      </c>
      <c r="BR17" s="85" t="str">
        <f>IF(P17="---","",VLOOKUP(P17,List167810111213[],2,FALSE))</f>
        <v/>
      </c>
      <c r="BS17" s="85" t="str">
        <f>IF(Q17="---","",VLOOKUP(Q17,List167810111213[],2,FALSE))</f>
        <v/>
      </c>
      <c r="BT17" s="85" t="str">
        <f>IF(R17="---","",VLOOKUP(R17,List167810111213[],2,FALSE))</f>
        <v/>
      </c>
      <c r="BU17" s="81" t="s">
        <v>132</v>
      </c>
      <c r="BV17" s="85" t="str">
        <f>IF(Y17="---","",VLOOKUP(Y17,List167810111213[],2,FALSE))</f>
        <v/>
      </c>
      <c r="BW17" s="85" t="str">
        <f>IF(Z17="---","",VLOOKUP(Z17,List167810111213[],2,FALSE))</f>
        <v/>
      </c>
      <c r="BX17" s="85" t="str">
        <f>IF(AA17="---","",VLOOKUP(AA17,List167810111213[],2,FALSE))</f>
        <v/>
      </c>
      <c r="BY17" s="85" t="str">
        <f>IF(AB17="---","",VLOOKUP(AB17,List167810111213[],2,FALSE))</f>
        <v/>
      </c>
      <c r="BZ17" s="85" t="str">
        <f>IF(AC17="---","",VLOOKUP(AC17,List167810111213[],2,FALSE))</f>
        <v/>
      </c>
      <c r="CA17" s="85" t="str">
        <f>IF(AD17="---","",VLOOKUP(AD17,List167810111213[],2,FALSE))</f>
        <v/>
      </c>
      <c r="CB17" s="85" t="str">
        <f>IF(AE17="---","",VLOOKUP(AE17,List167810111213[],2,FALSE))</f>
        <v/>
      </c>
      <c r="CC17" s="85" t="str">
        <f>IF(AF17="---","",VLOOKUP(AF17,List167810111213[],2,FALSE))</f>
        <v/>
      </c>
      <c r="CD17" s="85" t="str">
        <f>IF(AG17="---","",VLOOKUP(AG17,List167810111213[],2,FALSE))</f>
        <v/>
      </c>
      <c r="CE17" s="85" t="str">
        <f>IF(AH17="---","",VLOOKUP(AH17,List167810111213[],2,FALSE))</f>
        <v/>
      </c>
      <c r="CG17" s="42"/>
      <c r="CI17" s="42"/>
      <c r="CK17" s="42"/>
      <c r="CM17" s="42"/>
    </row>
    <row r="18" spans="2:91" s="49" customFormat="1" ht="13.5" customHeight="1" thickBot="1" x14ac:dyDescent="0.2">
      <c r="B18" s="276"/>
      <c r="C18" s="280" t="s">
        <v>133</v>
      </c>
      <c r="D18" s="281"/>
      <c r="E18" s="71" t="s">
        <v>134</v>
      </c>
      <c r="F18" s="72"/>
      <c r="G18" s="73"/>
      <c r="H18" s="75" t="s">
        <v>97</v>
      </c>
      <c r="I18" s="75" t="s">
        <v>97</v>
      </c>
      <c r="J18" s="75" t="s">
        <v>97</v>
      </c>
      <c r="K18" s="75" t="s">
        <v>97</v>
      </c>
      <c r="L18" s="75" t="s">
        <v>97</v>
      </c>
      <c r="M18" s="75" t="s">
        <v>97</v>
      </c>
      <c r="N18" s="75" t="s">
        <v>97</v>
      </c>
      <c r="O18" s="75" t="s">
        <v>97</v>
      </c>
      <c r="P18" s="75" t="s">
        <v>97</v>
      </c>
      <c r="Q18" s="75" t="s">
        <v>97</v>
      </c>
      <c r="R18" s="86" t="s">
        <v>97</v>
      </c>
      <c r="S18" s="42"/>
      <c r="T18" s="42"/>
      <c r="U18" s="42"/>
      <c r="V18" s="42"/>
      <c r="W18" s="42"/>
      <c r="X18" s="42"/>
      <c r="Y18" s="75" t="s">
        <v>97</v>
      </c>
      <c r="Z18" s="75" t="s">
        <v>97</v>
      </c>
      <c r="AA18" s="75" t="s">
        <v>97</v>
      </c>
      <c r="AB18" s="75" t="s">
        <v>97</v>
      </c>
      <c r="AC18" s="86" t="s">
        <v>97</v>
      </c>
      <c r="AD18" s="78" t="s">
        <v>97</v>
      </c>
      <c r="AE18" s="78" t="s">
        <v>97</v>
      </c>
      <c r="AF18" s="78" t="s">
        <v>97</v>
      </c>
      <c r="AG18" s="78" t="s">
        <v>97</v>
      </c>
      <c r="AH18" s="78" t="s">
        <v>97</v>
      </c>
      <c r="AK18" s="79" t="str">
        <f t="shared" si="0"/>
        <v/>
      </c>
      <c r="AL18" s="79" t="str">
        <f t="shared" si="0"/>
        <v/>
      </c>
      <c r="AM18" s="79" t="str">
        <f t="shared" si="0"/>
        <v/>
      </c>
      <c r="AN18" s="79" t="str">
        <f t="shared" si="0"/>
        <v/>
      </c>
      <c r="AO18" s="79" t="str">
        <f t="shared" si="0"/>
        <v/>
      </c>
      <c r="AP18" s="79" t="str">
        <f t="shared" si="0"/>
        <v/>
      </c>
      <c r="AQ18" s="79" t="str">
        <f t="shared" si="0"/>
        <v/>
      </c>
      <c r="AR18" s="79" t="str">
        <f t="shared" si="0"/>
        <v/>
      </c>
      <c r="AS18" s="79" t="str">
        <f t="shared" si="0"/>
        <v/>
      </c>
      <c r="AT18" s="79" t="str">
        <f t="shared" si="0"/>
        <v/>
      </c>
      <c r="AU18" s="42"/>
      <c r="AV18" s="80"/>
      <c r="AW18" s="81" t="s">
        <v>135</v>
      </c>
      <c r="AX18" s="82" t="str">
        <f t="shared" si="1"/>
        <v>---</v>
      </c>
      <c r="AY18" s="83" t="e">
        <f>VALUE(IF(AX18="---","",VLOOKUP(AX18,List167810111213[],2,FALSE)))</f>
        <v>#VALUE!</v>
      </c>
      <c r="AZ18" s="42" t="str">
        <f t="shared" si="2"/>
        <v>---</v>
      </c>
      <c r="BA18" s="42" t="e">
        <f>VALUE(IF(AZ18="---","",VLOOKUP(AZ18,List167810111213[],2,FALSE)))</f>
        <v>#VALUE!</v>
      </c>
      <c r="BB18" s="42" t="str">
        <f t="shared" si="3"/>
        <v>---</v>
      </c>
      <c r="BC18" s="42" t="str">
        <f t="shared" si="4"/>
        <v>---</v>
      </c>
      <c r="BD18" s="42"/>
      <c r="BE18" s="42"/>
      <c r="BF18" s="42"/>
      <c r="BG18" s="42"/>
      <c r="BH18" s="42"/>
      <c r="BI18" s="81" t="s">
        <v>135</v>
      </c>
      <c r="BJ18" s="85" t="str">
        <f>IF(H18="---","",VLOOKUP(H18,List167810111213[],2,FALSE))</f>
        <v/>
      </c>
      <c r="BK18" s="85" t="str">
        <f>IF(I18="---","",VLOOKUP(I18,List167810111213[],2,FALSE))</f>
        <v/>
      </c>
      <c r="BL18" s="85" t="str">
        <f>IF(J18="---","",VLOOKUP(J18,List167810111213[],2,FALSE))</f>
        <v/>
      </c>
      <c r="BM18" s="85" t="str">
        <f>IF(K18="---","",VLOOKUP(K18,List167810111213[],2,FALSE))</f>
        <v/>
      </c>
      <c r="BN18" s="85" t="str">
        <f>IF(L18="---","",VLOOKUP(L18,List167810111213[],2,FALSE))</f>
        <v/>
      </c>
      <c r="BO18" s="85" t="str">
        <f>IF(M18="---","",VLOOKUP(M18,List167810111213[],2,FALSE))</f>
        <v/>
      </c>
      <c r="BP18" s="85" t="str">
        <f>IF(N18="---","",VLOOKUP(N18,List167810111213[],2,FALSE))</f>
        <v/>
      </c>
      <c r="BQ18" s="85" t="str">
        <f>IF(O18="---","",VLOOKUP(O18,List167810111213[],2,FALSE))</f>
        <v/>
      </c>
      <c r="BR18" s="85" t="str">
        <f>IF(P18="---","",VLOOKUP(P18,List167810111213[],2,FALSE))</f>
        <v/>
      </c>
      <c r="BS18" s="85" t="str">
        <f>IF(Q18="---","",VLOOKUP(Q18,List167810111213[],2,FALSE))</f>
        <v/>
      </c>
      <c r="BT18" s="85" t="str">
        <f>IF(R18="---","",VLOOKUP(R18,List167810111213[],2,FALSE))</f>
        <v/>
      </c>
      <c r="BU18" s="81" t="s">
        <v>135</v>
      </c>
      <c r="BV18" s="85" t="str">
        <f>IF(Y18="---","",VLOOKUP(Y18,List167810111213[],2,FALSE))</f>
        <v/>
      </c>
      <c r="BW18" s="85" t="str">
        <f>IF(Z18="---","",VLOOKUP(Z18,List167810111213[],2,FALSE))</f>
        <v/>
      </c>
      <c r="BX18" s="85" t="str">
        <f>IF(AA18="---","",VLOOKUP(AA18,List167810111213[],2,FALSE))</f>
        <v/>
      </c>
      <c r="BY18" s="85" t="str">
        <f>IF(AB18="---","",VLOOKUP(AB18,List167810111213[],2,FALSE))</f>
        <v/>
      </c>
      <c r="BZ18" s="85" t="str">
        <f>IF(AC18="---","",VLOOKUP(AC18,List167810111213[],2,FALSE))</f>
        <v/>
      </c>
      <c r="CA18" s="85" t="str">
        <f>IF(AD18="---","",VLOOKUP(AD18,List167810111213[],2,FALSE))</f>
        <v/>
      </c>
      <c r="CB18" s="85" t="str">
        <f>IF(AE18="---","",VLOOKUP(AE18,List167810111213[],2,FALSE))</f>
        <v/>
      </c>
      <c r="CC18" s="85" t="str">
        <f>IF(AF18="---","",VLOOKUP(AF18,List167810111213[],2,FALSE))</f>
        <v/>
      </c>
      <c r="CD18" s="85" t="str">
        <f>IF(AG18="---","",VLOOKUP(AG18,List167810111213[],2,FALSE))</f>
        <v/>
      </c>
      <c r="CE18" s="85" t="str">
        <f>IF(AH18="---","",VLOOKUP(AH18,List167810111213[],2,FALSE))</f>
        <v/>
      </c>
      <c r="CG18" s="42"/>
      <c r="CI18" s="42"/>
      <c r="CK18" s="42"/>
      <c r="CM18" s="42"/>
    </row>
    <row r="19" spans="2:91" s="49" customFormat="1" ht="13.5" customHeight="1" thickBot="1" x14ac:dyDescent="0.2">
      <c r="B19" s="276"/>
      <c r="C19" s="280"/>
      <c r="D19" s="281"/>
      <c r="E19" s="71" t="s">
        <v>136</v>
      </c>
      <c r="F19" s="72"/>
      <c r="G19" s="73"/>
      <c r="H19" s="75" t="s">
        <v>97</v>
      </c>
      <c r="I19" s="75" t="s">
        <v>97</v>
      </c>
      <c r="J19" s="75" t="s">
        <v>97</v>
      </c>
      <c r="K19" s="75" t="s">
        <v>97</v>
      </c>
      <c r="L19" s="75" t="s">
        <v>97</v>
      </c>
      <c r="M19" s="75" t="s">
        <v>97</v>
      </c>
      <c r="N19" s="75" t="s">
        <v>97</v>
      </c>
      <c r="O19" s="75" t="s">
        <v>97</v>
      </c>
      <c r="P19" s="75" t="s">
        <v>97</v>
      </c>
      <c r="Q19" s="75" t="s">
        <v>97</v>
      </c>
      <c r="R19" s="86" t="s">
        <v>97</v>
      </c>
      <c r="S19" s="42"/>
      <c r="T19" s="42"/>
      <c r="U19" s="42"/>
      <c r="V19" s="42"/>
      <c r="W19" s="42"/>
      <c r="X19" s="42"/>
      <c r="Y19" s="75" t="s">
        <v>97</v>
      </c>
      <c r="Z19" s="75" t="s">
        <v>97</v>
      </c>
      <c r="AA19" s="75" t="s">
        <v>97</v>
      </c>
      <c r="AB19" s="75" t="s">
        <v>97</v>
      </c>
      <c r="AC19" s="86" t="s">
        <v>97</v>
      </c>
      <c r="AD19" s="78" t="s">
        <v>97</v>
      </c>
      <c r="AE19" s="78" t="s">
        <v>97</v>
      </c>
      <c r="AF19" s="78" t="s">
        <v>97</v>
      </c>
      <c r="AG19" s="78" t="s">
        <v>97</v>
      </c>
      <c r="AH19" s="78" t="s">
        <v>97</v>
      </c>
      <c r="AK19" s="79" t="str">
        <f t="shared" si="0"/>
        <v/>
      </c>
      <c r="AL19" s="79" t="str">
        <f t="shared" si="0"/>
        <v/>
      </c>
      <c r="AM19" s="79" t="str">
        <f t="shared" si="0"/>
        <v/>
      </c>
      <c r="AN19" s="79" t="str">
        <f t="shared" si="0"/>
        <v/>
      </c>
      <c r="AO19" s="79" t="str">
        <f t="shared" si="0"/>
        <v/>
      </c>
      <c r="AP19" s="79" t="str">
        <f t="shared" si="0"/>
        <v/>
      </c>
      <c r="AQ19" s="79" t="str">
        <f t="shared" si="0"/>
        <v/>
      </c>
      <c r="AR19" s="79" t="str">
        <f t="shared" si="0"/>
        <v/>
      </c>
      <c r="AS19" s="79" t="str">
        <f t="shared" si="0"/>
        <v/>
      </c>
      <c r="AT19" s="79" t="str">
        <f t="shared" si="0"/>
        <v/>
      </c>
      <c r="AU19" s="42"/>
      <c r="AV19" s="80"/>
      <c r="AW19" s="81" t="s">
        <v>137</v>
      </c>
      <c r="AX19" s="82" t="str">
        <f t="shared" si="1"/>
        <v>---</v>
      </c>
      <c r="AY19" s="83" t="e">
        <f>VALUE(IF(AX19="---","",VLOOKUP(AX19,List167810111213[],2,FALSE)))</f>
        <v>#VALUE!</v>
      </c>
      <c r="AZ19" s="42" t="str">
        <f t="shared" si="2"/>
        <v>---</v>
      </c>
      <c r="BA19" s="42" t="e">
        <f>VALUE(IF(AZ19="---","",VLOOKUP(AZ19,List167810111213[],2,FALSE)))</f>
        <v>#VALUE!</v>
      </c>
      <c r="BB19" s="42" t="str">
        <f t="shared" si="3"/>
        <v>---</v>
      </c>
      <c r="BC19" s="42" t="str">
        <f t="shared" si="4"/>
        <v>---</v>
      </c>
      <c r="BD19" s="42"/>
      <c r="BE19" s="42"/>
      <c r="BF19" s="42"/>
      <c r="BG19" s="42"/>
      <c r="BH19" s="42"/>
      <c r="BI19" s="81" t="s">
        <v>137</v>
      </c>
      <c r="BJ19" s="85" t="str">
        <f>IF(H19="---","",VLOOKUP(H19,List167810111213[],2,FALSE))</f>
        <v/>
      </c>
      <c r="BK19" s="85" t="str">
        <f>IF(I19="---","",VLOOKUP(I19,List167810111213[],2,FALSE))</f>
        <v/>
      </c>
      <c r="BL19" s="85" t="str">
        <f>IF(J19="---","",VLOOKUP(J19,List167810111213[],2,FALSE))</f>
        <v/>
      </c>
      <c r="BM19" s="85" t="str">
        <f>IF(K19="---","",VLOOKUP(K19,List167810111213[],2,FALSE))</f>
        <v/>
      </c>
      <c r="BN19" s="85" t="str">
        <f>IF(L19="---","",VLOOKUP(L19,List167810111213[],2,FALSE))</f>
        <v/>
      </c>
      <c r="BO19" s="85" t="str">
        <f>IF(M19="---","",VLOOKUP(M19,List167810111213[],2,FALSE))</f>
        <v/>
      </c>
      <c r="BP19" s="85" t="str">
        <f>IF(N19="---","",VLOOKUP(N19,List167810111213[],2,FALSE))</f>
        <v/>
      </c>
      <c r="BQ19" s="85" t="str">
        <f>IF(O19="---","",VLOOKUP(O19,List167810111213[],2,FALSE))</f>
        <v/>
      </c>
      <c r="BR19" s="85" t="str">
        <f>IF(P19="---","",VLOOKUP(P19,List167810111213[],2,FALSE))</f>
        <v/>
      </c>
      <c r="BS19" s="85" t="str">
        <f>IF(Q19="---","",VLOOKUP(Q19,List167810111213[],2,FALSE))</f>
        <v/>
      </c>
      <c r="BT19" s="85" t="str">
        <f>IF(R19="---","",VLOOKUP(R19,List167810111213[],2,FALSE))</f>
        <v/>
      </c>
      <c r="BU19" s="81" t="s">
        <v>137</v>
      </c>
      <c r="BV19" s="85" t="str">
        <f>IF(Y19="---","",VLOOKUP(Y19,List167810111213[],2,FALSE))</f>
        <v/>
      </c>
      <c r="BW19" s="85" t="str">
        <f>IF(Z19="---","",VLOOKUP(Z19,List167810111213[],2,FALSE))</f>
        <v/>
      </c>
      <c r="BX19" s="85" t="str">
        <f>IF(AA19="---","",VLOOKUP(AA19,List167810111213[],2,FALSE))</f>
        <v/>
      </c>
      <c r="BY19" s="85" t="str">
        <f>IF(AB19="---","",VLOOKUP(AB19,List167810111213[],2,FALSE))</f>
        <v/>
      </c>
      <c r="BZ19" s="85" t="str">
        <f>IF(AC19="---","",VLOOKUP(AC19,List167810111213[],2,FALSE))</f>
        <v/>
      </c>
      <c r="CA19" s="85" t="str">
        <f>IF(AD19="---","",VLOOKUP(AD19,List167810111213[],2,FALSE))</f>
        <v/>
      </c>
      <c r="CB19" s="85" t="str">
        <f>IF(AE19="---","",VLOOKUP(AE19,List167810111213[],2,FALSE))</f>
        <v/>
      </c>
      <c r="CC19" s="85" t="str">
        <f>IF(AF19="---","",VLOOKUP(AF19,List167810111213[],2,FALSE))</f>
        <v/>
      </c>
      <c r="CD19" s="85" t="str">
        <f>IF(AG19="---","",VLOOKUP(AG19,List167810111213[],2,FALSE))</f>
        <v/>
      </c>
      <c r="CE19" s="85" t="str">
        <f>IF(AH19="---","",VLOOKUP(AH19,List167810111213[],2,FALSE))</f>
        <v/>
      </c>
      <c r="CG19" s="42"/>
      <c r="CI19" s="42"/>
      <c r="CK19" s="42"/>
      <c r="CM19" s="42"/>
    </row>
    <row r="20" spans="2:91" s="49" customFormat="1" ht="13.5" customHeight="1" thickBot="1" x14ac:dyDescent="0.2">
      <c r="B20" s="276"/>
      <c r="C20" s="280"/>
      <c r="D20" s="281"/>
      <c r="E20" s="71" t="s">
        <v>138</v>
      </c>
      <c r="F20" s="72"/>
      <c r="G20" s="73"/>
      <c r="H20" s="75" t="s">
        <v>97</v>
      </c>
      <c r="I20" s="75" t="s">
        <v>97</v>
      </c>
      <c r="J20" s="75" t="s">
        <v>97</v>
      </c>
      <c r="K20" s="75" t="s">
        <v>97</v>
      </c>
      <c r="L20" s="75" t="s">
        <v>97</v>
      </c>
      <c r="M20" s="75" t="s">
        <v>97</v>
      </c>
      <c r="N20" s="75" t="s">
        <v>97</v>
      </c>
      <c r="O20" s="75" t="s">
        <v>97</v>
      </c>
      <c r="P20" s="75" t="s">
        <v>97</v>
      </c>
      <c r="Q20" s="75" t="s">
        <v>97</v>
      </c>
      <c r="R20" s="86" t="s">
        <v>97</v>
      </c>
      <c r="S20" s="42"/>
      <c r="T20" s="42"/>
      <c r="U20" s="42"/>
      <c r="V20" s="42"/>
      <c r="W20" s="42"/>
      <c r="X20" s="42"/>
      <c r="Y20" s="75" t="s">
        <v>97</v>
      </c>
      <c r="Z20" s="75" t="s">
        <v>97</v>
      </c>
      <c r="AA20" s="75" t="s">
        <v>97</v>
      </c>
      <c r="AB20" s="75" t="s">
        <v>97</v>
      </c>
      <c r="AC20" s="86" t="s">
        <v>97</v>
      </c>
      <c r="AD20" s="78" t="s">
        <v>97</v>
      </c>
      <c r="AE20" s="78" t="s">
        <v>97</v>
      </c>
      <c r="AF20" s="78" t="s">
        <v>97</v>
      </c>
      <c r="AG20" s="78" t="s">
        <v>97</v>
      </c>
      <c r="AH20" s="78" t="s">
        <v>97</v>
      </c>
      <c r="AK20" s="79" t="str">
        <f t="shared" si="0"/>
        <v/>
      </c>
      <c r="AL20" s="79" t="str">
        <f t="shared" si="0"/>
        <v/>
      </c>
      <c r="AM20" s="79" t="str">
        <f t="shared" si="0"/>
        <v/>
      </c>
      <c r="AN20" s="79" t="str">
        <f t="shared" si="0"/>
        <v/>
      </c>
      <c r="AO20" s="79" t="str">
        <f t="shared" si="0"/>
        <v/>
      </c>
      <c r="AP20" s="79" t="str">
        <f t="shared" si="0"/>
        <v/>
      </c>
      <c r="AQ20" s="79" t="str">
        <f t="shared" si="0"/>
        <v/>
      </c>
      <c r="AR20" s="79" t="str">
        <f t="shared" si="0"/>
        <v/>
      </c>
      <c r="AS20" s="79" t="str">
        <f t="shared" si="0"/>
        <v/>
      </c>
      <c r="AT20" s="79" t="str">
        <f t="shared" si="0"/>
        <v/>
      </c>
      <c r="AU20" s="42"/>
      <c r="AV20" s="80"/>
      <c r="AW20" s="81" t="s">
        <v>139</v>
      </c>
      <c r="AX20" s="82" t="str">
        <f t="shared" si="1"/>
        <v>---</v>
      </c>
      <c r="AY20" s="83" t="e">
        <f>VALUE(IF(AX20="---","",VLOOKUP(AX20,List167810111213[],2,FALSE)))</f>
        <v>#VALUE!</v>
      </c>
      <c r="AZ20" s="42" t="str">
        <f t="shared" si="2"/>
        <v>---</v>
      </c>
      <c r="BA20" s="42" t="e">
        <f>VALUE(IF(AZ20="---","",VLOOKUP(AZ20,List167810111213[],2,FALSE)))</f>
        <v>#VALUE!</v>
      </c>
      <c r="BB20" s="42" t="str">
        <f t="shared" si="3"/>
        <v>---</v>
      </c>
      <c r="BC20" s="42" t="str">
        <f t="shared" si="4"/>
        <v>---</v>
      </c>
      <c r="BD20" s="42"/>
      <c r="BE20" s="42"/>
      <c r="BF20" s="42"/>
      <c r="BG20" s="42"/>
      <c r="BH20" s="42"/>
      <c r="BI20" s="81" t="s">
        <v>139</v>
      </c>
      <c r="BJ20" s="85" t="str">
        <f>IF(H20="---","",VLOOKUP(H20,List167810111213[],2,FALSE))</f>
        <v/>
      </c>
      <c r="BK20" s="85" t="str">
        <f>IF(I20="---","",VLOOKUP(I20,List167810111213[],2,FALSE))</f>
        <v/>
      </c>
      <c r="BL20" s="85" t="str">
        <f>IF(J20="---","",VLOOKUP(J20,List167810111213[],2,FALSE))</f>
        <v/>
      </c>
      <c r="BM20" s="85" t="str">
        <f>IF(K20="---","",VLOOKUP(K20,List167810111213[],2,FALSE))</f>
        <v/>
      </c>
      <c r="BN20" s="85" t="str">
        <f>IF(L20="---","",VLOOKUP(L20,List167810111213[],2,FALSE))</f>
        <v/>
      </c>
      <c r="BO20" s="85" t="str">
        <f>IF(M20="---","",VLOOKUP(M20,List167810111213[],2,FALSE))</f>
        <v/>
      </c>
      <c r="BP20" s="85" t="str">
        <f>IF(N20="---","",VLOOKUP(N20,List167810111213[],2,FALSE))</f>
        <v/>
      </c>
      <c r="BQ20" s="85" t="str">
        <f>IF(O20="---","",VLOOKUP(O20,List167810111213[],2,FALSE))</f>
        <v/>
      </c>
      <c r="BR20" s="85" t="str">
        <f>IF(P20="---","",VLOOKUP(P20,List167810111213[],2,FALSE))</f>
        <v/>
      </c>
      <c r="BS20" s="85" t="str">
        <f>IF(Q20="---","",VLOOKUP(Q20,List167810111213[],2,FALSE))</f>
        <v/>
      </c>
      <c r="BT20" s="85" t="str">
        <f>IF(R20="---","",VLOOKUP(R20,List167810111213[],2,FALSE))</f>
        <v/>
      </c>
      <c r="BU20" s="81" t="s">
        <v>139</v>
      </c>
      <c r="BV20" s="85" t="str">
        <f>IF(Y20="---","",VLOOKUP(Y20,List167810111213[],2,FALSE))</f>
        <v/>
      </c>
      <c r="BW20" s="85" t="str">
        <f>IF(Z20="---","",VLOOKUP(Z20,List167810111213[],2,FALSE))</f>
        <v/>
      </c>
      <c r="BX20" s="85" t="str">
        <f>IF(AA20="---","",VLOOKUP(AA20,List167810111213[],2,FALSE))</f>
        <v/>
      </c>
      <c r="BY20" s="85" t="str">
        <f>IF(AB20="---","",VLOOKUP(AB20,List167810111213[],2,FALSE))</f>
        <v/>
      </c>
      <c r="BZ20" s="85" t="str">
        <f>IF(AC20="---","",VLOOKUP(AC20,List167810111213[],2,FALSE))</f>
        <v/>
      </c>
      <c r="CA20" s="85" t="str">
        <f>IF(AD20="---","",VLOOKUP(AD20,List167810111213[],2,FALSE))</f>
        <v/>
      </c>
      <c r="CB20" s="85" t="str">
        <f>IF(AE20="---","",VLOOKUP(AE20,List167810111213[],2,FALSE))</f>
        <v/>
      </c>
      <c r="CC20" s="85" t="str">
        <f>IF(AF20="---","",VLOOKUP(AF20,List167810111213[],2,FALSE))</f>
        <v/>
      </c>
      <c r="CD20" s="85" t="str">
        <f>IF(AG20="---","",VLOOKUP(AG20,List167810111213[],2,FALSE))</f>
        <v/>
      </c>
      <c r="CE20" s="85" t="str">
        <f>IF(AH20="---","",VLOOKUP(AH20,List167810111213[],2,FALSE))</f>
        <v/>
      </c>
      <c r="CG20" s="42"/>
      <c r="CI20" s="42"/>
      <c r="CK20" s="42"/>
      <c r="CM20" s="42"/>
    </row>
    <row r="21" spans="2:91" s="49" customFormat="1" ht="13.5" customHeight="1" thickBot="1" x14ac:dyDescent="0.2">
      <c r="B21" s="276"/>
      <c r="C21" s="280" t="s">
        <v>140</v>
      </c>
      <c r="D21" s="281"/>
      <c r="E21" s="71" t="s">
        <v>141</v>
      </c>
      <c r="F21" s="72"/>
      <c r="G21" s="73"/>
      <c r="H21" s="75" t="s">
        <v>97</v>
      </c>
      <c r="I21" s="75" t="s">
        <v>97</v>
      </c>
      <c r="J21" s="75" t="s">
        <v>97</v>
      </c>
      <c r="K21" s="75" t="s">
        <v>97</v>
      </c>
      <c r="L21" s="75" t="s">
        <v>97</v>
      </c>
      <c r="M21" s="75" t="s">
        <v>97</v>
      </c>
      <c r="N21" s="75" t="s">
        <v>97</v>
      </c>
      <c r="O21" s="75" t="s">
        <v>97</v>
      </c>
      <c r="P21" s="75" t="s">
        <v>97</v>
      </c>
      <c r="Q21" s="75" t="s">
        <v>97</v>
      </c>
      <c r="R21" s="86" t="s">
        <v>97</v>
      </c>
      <c r="S21" s="42"/>
      <c r="T21" s="42"/>
      <c r="U21" s="42"/>
      <c r="V21" s="42"/>
      <c r="W21" s="42"/>
      <c r="X21" s="42"/>
      <c r="Y21" s="75" t="s">
        <v>97</v>
      </c>
      <c r="Z21" s="75" t="s">
        <v>97</v>
      </c>
      <c r="AA21" s="75" t="s">
        <v>97</v>
      </c>
      <c r="AB21" s="75" t="s">
        <v>97</v>
      </c>
      <c r="AC21" s="86" t="s">
        <v>97</v>
      </c>
      <c r="AD21" s="78" t="s">
        <v>97</v>
      </c>
      <c r="AE21" s="78" t="s">
        <v>97</v>
      </c>
      <c r="AF21" s="78" t="s">
        <v>97</v>
      </c>
      <c r="AG21" s="78" t="s">
        <v>97</v>
      </c>
      <c r="AH21" s="78" t="s">
        <v>97</v>
      </c>
      <c r="AK21" s="79" t="str">
        <f t="shared" si="0"/>
        <v/>
      </c>
      <c r="AL21" s="79" t="str">
        <f t="shared" si="0"/>
        <v/>
      </c>
      <c r="AM21" s="79" t="str">
        <f t="shared" si="0"/>
        <v/>
      </c>
      <c r="AN21" s="79" t="str">
        <f t="shared" si="0"/>
        <v/>
      </c>
      <c r="AO21" s="79" t="str">
        <f t="shared" si="0"/>
        <v/>
      </c>
      <c r="AP21" s="79" t="str">
        <f t="shared" si="0"/>
        <v/>
      </c>
      <c r="AQ21" s="79" t="str">
        <f t="shared" si="0"/>
        <v/>
      </c>
      <c r="AR21" s="79" t="str">
        <f t="shared" si="0"/>
        <v/>
      </c>
      <c r="AS21" s="79" t="str">
        <f t="shared" si="0"/>
        <v/>
      </c>
      <c r="AT21" s="79" t="str">
        <f t="shared" si="0"/>
        <v/>
      </c>
      <c r="AU21" s="42"/>
      <c r="AV21" s="80"/>
      <c r="AW21" s="81" t="s">
        <v>142</v>
      </c>
      <c r="AX21" s="82" t="str">
        <f t="shared" si="1"/>
        <v>---</v>
      </c>
      <c r="AY21" s="83" t="e">
        <f>VALUE(IF(AX21="---","",VLOOKUP(AX21,List167810111213[],2,FALSE)))</f>
        <v>#VALUE!</v>
      </c>
      <c r="AZ21" s="42" t="str">
        <f t="shared" si="2"/>
        <v>---</v>
      </c>
      <c r="BA21" s="42" t="e">
        <f>VALUE(IF(AZ21="---","",VLOOKUP(AZ21,List167810111213[],2,FALSE)))</f>
        <v>#VALUE!</v>
      </c>
      <c r="BB21" s="42" t="str">
        <f t="shared" si="3"/>
        <v>---</v>
      </c>
      <c r="BC21" s="42" t="str">
        <f t="shared" si="4"/>
        <v>---</v>
      </c>
      <c r="BD21" s="42"/>
      <c r="BE21" s="42"/>
      <c r="BF21" s="42"/>
      <c r="BG21" s="42"/>
      <c r="BH21" s="42"/>
      <c r="BI21" s="81" t="s">
        <v>142</v>
      </c>
      <c r="BJ21" s="85" t="str">
        <f>IF(H21="---","",VLOOKUP(H21,List167810111213[],2,FALSE))</f>
        <v/>
      </c>
      <c r="BK21" s="85" t="str">
        <f>IF(I21="---","",VLOOKUP(I21,List167810111213[],2,FALSE))</f>
        <v/>
      </c>
      <c r="BL21" s="85" t="str">
        <f>IF(J21="---","",VLOOKUP(J21,List167810111213[],2,FALSE))</f>
        <v/>
      </c>
      <c r="BM21" s="85" t="str">
        <f>IF(K21="---","",VLOOKUP(K21,List167810111213[],2,FALSE))</f>
        <v/>
      </c>
      <c r="BN21" s="85" t="str">
        <f>IF(L21="---","",VLOOKUP(L21,List167810111213[],2,FALSE))</f>
        <v/>
      </c>
      <c r="BO21" s="85" t="str">
        <f>IF(M21="---","",VLOOKUP(M21,List167810111213[],2,FALSE))</f>
        <v/>
      </c>
      <c r="BP21" s="85" t="str">
        <f>IF(N21="---","",VLOOKUP(N21,List167810111213[],2,FALSE))</f>
        <v/>
      </c>
      <c r="BQ21" s="85" t="str">
        <f>IF(O21="---","",VLOOKUP(O21,List167810111213[],2,FALSE))</f>
        <v/>
      </c>
      <c r="BR21" s="85" t="str">
        <f>IF(P21="---","",VLOOKUP(P21,List167810111213[],2,FALSE))</f>
        <v/>
      </c>
      <c r="BS21" s="85" t="str">
        <f>IF(Q21="---","",VLOOKUP(Q21,List167810111213[],2,FALSE))</f>
        <v/>
      </c>
      <c r="BT21" s="85" t="str">
        <f>IF(R21="---","",VLOOKUP(R21,List167810111213[],2,FALSE))</f>
        <v/>
      </c>
      <c r="BU21" s="81" t="s">
        <v>142</v>
      </c>
      <c r="BV21" s="85" t="str">
        <f>IF(Y21="---","",VLOOKUP(Y21,List167810111213[],2,FALSE))</f>
        <v/>
      </c>
      <c r="BW21" s="85" t="str">
        <f>IF(Z21="---","",VLOOKUP(Z21,List167810111213[],2,FALSE))</f>
        <v/>
      </c>
      <c r="BX21" s="85" t="str">
        <f>IF(AA21="---","",VLOOKUP(AA21,List167810111213[],2,FALSE))</f>
        <v/>
      </c>
      <c r="BY21" s="85" t="str">
        <f>IF(AB21="---","",VLOOKUP(AB21,List167810111213[],2,FALSE))</f>
        <v/>
      </c>
      <c r="BZ21" s="85" t="str">
        <f>IF(AC21="---","",VLOOKUP(AC21,List167810111213[],2,FALSE))</f>
        <v/>
      </c>
      <c r="CA21" s="85" t="str">
        <f>IF(AD21="---","",VLOOKUP(AD21,List167810111213[],2,FALSE))</f>
        <v/>
      </c>
      <c r="CB21" s="85" t="str">
        <f>IF(AE21="---","",VLOOKUP(AE21,List167810111213[],2,FALSE))</f>
        <v/>
      </c>
      <c r="CC21" s="85" t="str">
        <f>IF(AF21="---","",VLOOKUP(AF21,List167810111213[],2,FALSE))</f>
        <v/>
      </c>
      <c r="CD21" s="85" t="str">
        <f>IF(AG21="---","",VLOOKUP(AG21,List167810111213[],2,FALSE))</f>
        <v/>
      </c>
      <c r="CE21" s="85" t="str">
        <f>IF(AH21="---","",VLOOKUP(AH21,List167810111213[],2,FALSE))</f>
        <v/>
      </c>
      <c r="CG21" s="42"/>
      <c r="CI21" s="42"/>
      <c r="CK21" s="42"/>
      <c r="CM21" s="42"/>
    </row>
    <row r="22" spans="2:91" s="49" customFormat="1" ht="13.5" customHeight="1" thickBot="1" x14ac:dyDescent="0.2">
      <c r="B22" s="276"/>
      <c r="C22" s="280"/>
      <c r="D22" s="281"/>
      <c r="E22" s="71" t="s">
        <v>143</v>
      </c>
      <c r="F22" s="72"/>
      <c r="G22" s="73"/>
      <c r="H22" s="75" t="s">
        <v>97</v>
      </c>
      <c r="I22" s="75" t="s">
        <v>97</v>
      </c>
      <c r="J22" s="75" t="s">
        <v>97</v>
      </c>
      <c r="K22" s="75" t="s">
        <v>97</v>
      </c>
      <c r="L22" s="75" t="s">
        <v>97</v>
      </c>
      <c r="M22" s="75" t="s">
        <v>97</v>
      </c>
      <c r="N22" s="75" t="s">
        <v>97</v>
      </c>
      <c r="O22" s="75" t="s">
        <v>97</v>
      </c>
      <c r="P22" s="75" t="s">
        <v>97</v>
      </c>
      <c r="Q22" s="75" t="s">
        <v>97</v>
      </c>
      <c r="R22" s="86" t="s">
        <v>97</v>
      </c>
      <c r="S22" s="42"/>
      <c r="T22" s="42"/>
      <c r="U22" s="42"/>
      <c r="V22" s="42"/>
      <c r="W22" s="42"/>
      <c r="X22" s="42"/>
      <c r="Y22" s="75" t="s">
        <v>97</v>
      </c>
      <c r="Z22" s="75" t="s">
        <v>97</v>
      </c>
      <c r="AA22" s="75" t="s">
        <v>97</v>
      </c>
      <c r="AB22" s="75" t="s">
        <v>97</v>
      </c>
      <c r="AC22" s="86" t="s">
        <v>97</v>
      </c>
      <c r="AD22" s="78" t="s">
        <v>97</v>
      </c>
      <c r="AE22" s="78" t="s">
        <v>97</v>
      </c>
      <c r="AF22" s="78" t="s">
        <v>97</v>
      </c>
      <c r="AG22" s="78" t="s">
        <v>97</v>
      </c>
      <c r="AH22" s="78" t="s">
        <v>97</v>
      </c>
      <c r="AK22" s="79" t="str">
        <f t="shared" si="0"/>
        <v/>
      </c>
      <c r="AL22" s="79" t="str">
        <f t="shared" si="0"/>
        <v/>
      </c>
      <c r="AM22" s="79" t="str">
        <f t="shared" si="0"/>
        <v/>
      </c>
      <c r="AN22" s="79" t="str">
        <f t="shared" si="0"/>
        <v/>
      </c>
      <c r="AO22" s="79" t="str">
        <f t="shared" si="0"/>
        <v/>
      </c>
      <c r="AP22" s="79" t="str">
        <f t="shared" si="0"/>
        <v/>
      </c>
      <c r="AQ22" s="79" t="str">
        <f t="shared" si="0"/>
        <v/>
      </c>
      <c r="AR22" s="79" t="str">
        <f t="shared" si="0"/>
        <v/>
      </c>
      <c r="AS22" s="79" t="str">
        <f t="shared" si="0"/>
        <v/>
      </c>
      <c r="AT22" s="79" t="str">
        <f t="shared" si="0"/>
        <v/>
      </c>
      <c r="AU22" s="42"/>
      <c r="AV22" s="80"/>
      <c r="AW22" s="81" t="s">
        <v>144</v>
      </c>
      <c r="AX22" s="82" t="str">
        <f t="shared" si="1"/>
        <v>---</v>
      </c>
      <c r="AY22" s="83" t="e">
        <f>VALUE(IF(AX22="---","",VLOOKUP(AX22,List167810111213[],2,FALSE)))</f>
        <v>#VALUE!</v>
      </c>
      <c r="AZ22" s="42" t="str">
        <f t="shared" si="2"/>
        <v>---</v>
      </c>
      <c r="BA22" s="42" t="e">
        <f>VALUE(IF(AZ22="---","",VLOOKUP(AZ22,List167810111213[],2,FALSE)))</f>
        <v>#VALUE!</v>
      </c>
      <c r="BB22" s="42" t="str">
        <f t="shared" si="3"/>
        <v>---</v>
      </c>
      <c r="BC22" s="42" t="str">
        <f t="shared" si="4"/>
        <v>---</v>
      </c>
      <c r="BD22" s="42"/>
      <c r="BE22" s="42"/>
      <c r="BF22" s="42"/>
      <c r="BG22" s="42"/>
      <c r="BH22" s="42"/>
      <c r="BI22" s="81" t="s">
        <v>144</v>
      </c>
      <c r="BJ22" s="85" t="str">
        <f>IF(H22="---","",VLOOKUP(H22,List167810111213[],2,FALSE))</f>
        <v/>
      </c>
      <c r="BK22" s="85" t="str">
        <f>IF(I22="---","",VLOOKUP(I22,List167810111213[],2,FALSE))</f>
        <v/>
      </c>
      <c r="BL22" s="85" t="str">
        <f>IF(J22="---","",VLOOKUP(J22,List167810111213[],2,FALSE))</f>
        <v/>
      </c>
      <c r="BM22" s="85" t="str">
        <f>IF(K22="---","",VLOOKUP(K22,List167810111213[],2,FALSE))</f>
        <v/>
      </c>
      <c r="BN22" s="85" t="str">
        <f>IF(L22="---","",VLOOKUP(L22,List167810111213[],2,FALSE))</f>
        <v/>
      </c>
      <c r="BO22" s="85" t="str">
        <f>IF(M22="---","",VLOOKUP(M22,List167810111213[],2,FALSE))</f>
        <v/>
      </c>
      <c r="BP22" s="85" t="str">
        <f>IF(N22="---","",VLOOKUP(N22,List167810111213[],2,FALSE))</f>
        <v/>
      </c>
      <c r="BQ22" s="85" t="str">
        <f>IF(O22="---","",VLOOKUP(O22,List167810111213[],2,FALSE))</f>
        <v/>
      </c>
      <c r="BR22" s="85" t="str">
        <f>IF(P22="---","",VLOOKUP(P22,List167810111213[],2,FALSE))</f>
        <v/>
      </c>
      <c r="BS22" s="85" t="str">
        <f>IF(Q22="---","",VLOOKUP(Q22,List167810111213[],2,FALSE))</f>
        <v/>
      </c>
      <c r="BT22" s="85" t="str">
        <f>IF(R22="---","",VLOOKUP(R22,List167810111213[],2,FALSE))</f>
        <v/>
      </c>
      <c r="BU22" s="81" t="s">
        <v>144</v>
      </c>
      <c r="BV22" s="85" t="str">
        <f>IF(Y22="---","",VLOOKUP(Y22,List167810111213[],2,FALSE))</f>
        <v/>
      </c>
      <c r="BW22" s="85" t="str">
        <f>IF(Z22="---","",VLOOKUP(Z22,List167810111213[],2,FALSE))</f>
        <v/>
      </c>
      <c r="BX22" s="85" t="str">
        <f>IF(AA22="---","",VLOOKUP(AA22,List167810111213[],2,FALSE))</f>
        <v/>
      </c>
      <c r="BY22" s="85" t="str">
        <f>IF(AB22="---","",VLOOKUP(AB22,List167810111213[],2,FALSE))</f>
        <v/>
      </c>
      <c r="BZ22" s="85" t="str">
        <f>IF(AC22="---","",VLOOKUP(AC22,List167810111213[],2,FALSE))</f>
        <v/>
      </c>
      <c r="CA22" s="85" t="str">
        <f>IF(AD22="---","",VLOOKUP(AD22,List167810111213[],2,FALSE))</f>
        <v/>
      </c>
      <c r="CB22" s="85" t="str">
        <f>IF(AE22="---","",VLOOKUP(AE22,List167810111213[],2,FALSE))</f>
        <v/>
      </c>
      <c r="CC22" s="85" t="str">
        <f>IF(AF22="---","",VLOOKUP(AF22,List167810111213[],2,FALSE))</f>
        <v/>
      </c>
      <c r="CD22" s="85" t="str">
        <f>IF(AG22="---","",VLOOKUP(AG22,List167810111213[],2,FALSE))</f>
        <v/>
      </c>
      <c r="CE22" s="85" t="str">
        <f>IF(AH22="---","",VLOOKUP(AH22,List167810111213[],2,FALSE))</f>
        <v/>
      </c>
      <c r="CG22" s="42"/>
      <c r="CI22" s="42"/>
      <c r="CK22" s="42"/>
      <c r="CM22" s="42"/>
    </row>
    <row r="23" spans="2:91" s="49" customFormat="1" ht="13.5" customHeight="1" thickBot="1" x14ac:dyDescent="0.2">
      <c r="B23" s="277"/>
      <c r="C23" s="280"/>
      <c r="D23" s="281"/>
      <c r="E23" s="71" t="s">
        <v>145</v>
      </c>
      <c r="F23" s="72"/>
      <c r="G23" s="73"/>
      <c r="H23" s="75" t="s">
        <v>97</v>
      </c>
      <c r="I23" s="75" t="s">
        <v>97</v>
      </c>
      <c r="J23" s="75" t="s">
        <v>97</v>
      </c>
      <c r="K23" s="75" t="s">
        <v>97</v>
      </c>
      <c r="L23" s="75" t="s">
        <v>97</v>
      </c>
      <c r="M23" s="75" t="s">
        <v>97</v>
      </c>
      <c r="N23" s="75" t="s">
        <v>97</v>
      </c>
      <c r="O23" s="75" t="s">
        <v>97</v>
      </c>
      <c r="P23" s="75" t="s">
        <v>97</v>
      </c>
      <c r="Q23" s="75" t="s">
        <v>97</v>
      </c>
      <c r="R23" s="86" t="s">
        <v>97</v>
      </c>
      <c r="S23" s="42"/>
      <c r="T23" s="42"/>
      <c r="U23" s="42"/>
      <c r="V23" s="42"/>
      <c r="W23" s="42"/>
      <c r="X23" s="42"/>
      <c r="Y23" s="75" t="s">
        <v>97</v>
      </c>
      <c r="Z23" s="75" t="s">
        <v>97</v>
      </c>
      <c r="AA23" s="75" t="s">
        <v>97</v>
      </c>
      <c r="AB23" s="75" t="s">
        <v>97</v>
      </c>
      <c r="AC23" s="86" t="s">
        <v>97</v>
      </c>
      <c r="AD23" s="78" t="s">
        <v>97</v>
      </c>
      <c r="AE23" s="78" t="s">
        <v>97</v>
      </c>
      <c r="AF23" s="78" t="s">
        <v>97</v>
      </c>
      <c r="AG23" s="78" t="s">
        <v>97</v>
      </c>
      <c r="AH23" s="78" t="s">
        <v>97</v>
      </c>
      <c r="AK23" s="79" t="str">
        <f t="shared" si="0"/>
        <v/>
      </c>
      <c r="AL23" s="79" t="str">
        <f t="shared" si="0"/>
        <v/>
      </c>
      <c r="AM23" s="79" t="str">
        <f t="shared" si="0"/>
        <v/>
      </c>
      <c r="AN23" s="79" t="str">
        <f t="shared" si="0"/>
        <v/>
      </c>
      <c r="AO23" s="79" t="str">
        <f t="shared" si="0"/>
        <v/>
      </c>
      <c r="AP23" s="79" t="str">
        <f t="shared" si="0"/>
        <v/>
      </c>
      <c r="AQ23" s="79" t="str">
        <f t="shared" si="0"/>
        <v/>
      </c>
      <c r="AR23" s="79" t="str">
        <f t="shared" si="0"/>
        <v/>
      </c>
      <c r="AS23" s="79" t="str">
        <f t="shared" si="0"/>
        <v/>
      </c>
      <c r="AT23" s="79" t="str">
        <f t="shared" si="0"/>
        <v/>
      </c>
      <c r="AU23" s="42"/>
      <c r="AV23" s="80"/>
      <c r="AW23" s="81" t="s">
        <v>146</v>
      </c>
      <c r="AX23" s="82" t="str">
        <f t="shared" si="1"/>
        <v>---</v>
      </c>
      <c r="AY23" s="83" t="e">
        <f>VALUE(IF(AX23="---","",VLOOKUP(AX23,List167810111213[],2,FALSE)))</f>
        <v>#VALUE!</v>
      </c>
      <c r="AZ23" s="42" t="str">
        <f t="shared" si="2"/>
        <v>---</v>
      </c>
      <c r="BA23" s="42" t="e">
        <f>VALUE(IF(AZ23="---","",VLOOKUP(AZ23,List167810111213[],2,FALSE)))</f>
        <v>#VALUE!</v>
      </c>
      <c r="BB23" s="42" t="str">
        <f t="shared" si="3"/>
        <v>---</v>
      </c>
      <c r="BC23" s="42" t="str">
        <f t="shared" si="4"/>
        <v>---</v>
      </c>
      <c r="BD23" s="42"/>
      <c r="BE23" s="42"/>
      <c r="BF23" s="42"/>
      <c r="BG23" s="42"/>
      <c r="BH23" s="42"/>
      <c r="BI23" s="81" t="s">
        <v>146</v>
      </c>
      <c r="BJ23" s="85" t="str">
        <f>IF(H23="---","",VLOOKUP(H23,List167810111213[],2,FALSE))</f>
        <v/>
      </c>
      <c r="BK23" s="85" t="str">
        <f>IF(I23="---","",VLOOKUP(I23,List167810111213[],2,FALSE))</f>
        <v/>
      </c>
      <c r="BL23" s="85" t="str">
        <f>IF(J23="---","",VLOOKUP(J23,List167810111213[],2,FALSE))</f>
        <v/>
      </c>
      <c r="BM23" s="85" t="str">
        <f>IF(K23="---","",VLOOKUP(K23,List167810111213[],2,FALSE))</f>
        <v/>
      </c>
      <c r="BN23" s="85" t="str">
        <f>IF(L23="---","",VLOOKUP(L23,List167810111213[],2,FALSE))</f>
        <v/>
      </c>
      <c r="BO23" s="85" t="str">
        <f>IF(M23="---","",VLOOKUP(M23,List167810111213[],2,FALSE))</f>
        <v/>
      </c>
      <c r="BP23" s="85" t="str">
        <f>IF(N23="---","",VLOOKUP(N23,List167810111213[],2,FALSE))</f>
        <v/>
      </c>
      <c r="BQ23" s="85" t="str">
        <f>IF(O23="---","",VLOOKUP(O23,List167810111213[],2,FALSE))</f>
        <v/>
      </c>
      <c r="BR23" s="85" t="str">
        <f>IF(P23="---","",VLOOKUP(P23,List167810111213[],2,FALSE))</f>
        <v/>
      </c>
      <c r="BS23" s="85" t="str">
        <f>IF(Q23="---","",VLOOKUP(Q23,List167810111213[],2,FALSE))</f>
        <v/>
      </c>
      <c r="BT23" s="85" t="str">
        <f>IF(R23="---","",VLOOKUP(R23,List167810111213[],2,FALSE))</f>
        <v/>
      </c>
      <c r="BU23" s="81" t="s">
        <v>146</v>
      </c>
      <c r="BV23" s="85" t="str">
        <f>IF(Y23="---","",VLOOKUP(Y23,List167810111213[],2,FALSE))</f>
        <v/>
      </c>
      <c r="BW23" s="85" t="str">
        <f>IF(Z23="---","",VLOOKUP(Z23,List167810111213[],2,FALSE))</f>
        <v/>
      </c>
      <c r="BX23" s="85" t="str">
        <f>IF(AA23="---","",VLOOKUP(AA23,List167810111213[],2,FALSE))</f>
        <v/>
      </c>
      <c r="BY23" s="85" t="str">
        <f>IF(AB23="---","",VLOOKUP(AB23,List167810111213[],2,FALSE))</f>
        <v/>
      </c>
      <c r="BZ23" s="85" t="str">
        <f>IF(AC23="---","",VLOOKUP(AC23,List167810111213[],2,FALSE))</f>
        <v/>
      </c>
      <c r="CA23" s="85" t="str">
        <f>IF(AD23="---","",VLOOKUP(AD23,List167810111213[],2,FALSE))</f>
        <v/>
      </c>
      <c r="CB23" s="85" t="str">
        <f>IF(AE23="---","",VLOOKUP(AE23,List167810111213[],2,FALSE))</f>
        <v/>
      </c>
      <c r="CC23" s="85" t="str">
        <f>IF(AF23="---","",VLOOKUP(AF23,List167810111213[],2,FALSE))</f>
        <v/>
      </c>
      <c r="CD23" s="85" t="str">
        <f>IF(AG23="---","",VLOOKUP(AG23,List167810111213[],2,FALSE))</f>
        <v/>
      </c>
      <c r="CE23" s="85" t="str">
        <f>IF(AH23="---","",VLOOKUP(AH23,List167810111213[],2,FALSE))</f>
        <v/>
      </c>
      <c r="CG23" s="42"/>
      <c r="CI23" s="42"/>
      <c r="CK23" s="42"/>
      <c r="CM23" s="42"/>
    </row>
    <row r="24" spans="2:91" s="49" customFormat="1" ht="13.5" customHeight="1" thickBot="1" x14ac:dyDescent="0.2">
      <c r="B24" s="275">
        <v>3</v>
      </c>
      <c r="C24" s="278" t="s">
        <v>147</v>
      </c>
      <c r="D24" s="279"/>
      <c r="E24" s="71" t="s">
        <v>148</v>
      </c>
      <c r="F24" s="72"/>
      <c r="G24" s="73"/>
      <c r="H24" s="75" t="s">
        <v>97</v>
      </c>
      <c r="I24" s="75" t="s">
        <v>97</v>
      </c>
      <c r="J24" s="75" t="s">
        <v>97</v>
      </c>
      <c r="K24" s="75" t="s">
        <v>97</v>
      </c>
      <c r="L24" s="75" t="s">
        <v>97</v>
      </c>
      <c r="M24" s="75" t="s">
        <v>97</v>
      </c>
      <c r="N24" s="75" t="s">
        <v>97</v>
      </c>
      <c r="O24" s="75" t="s">
        <v>97</v>
      </c>
      <c r="P24" s="75" t="s">
        <v>97</v>
      </c>
      <c r="Q24" s="75" t="s">
        <v>97</v>
      </c>
      <c r="R24" s="86" t="s">
        <v>97</v>
      </c>
      <c r="S24" s="42"/>
      <c r="T24" s="42"/>
      <c r="U24" s="42"/>
      <c r="V24" s="42"/>
      <c r="W24" s="42"/>
      <c r="X24" s="42"/>
      <c r="Y24" s="75" t="s">
        <v>97</v>
      </c>
      <c r="Z24" s="75" t="s">
        <v>97</v>
      </c>
      <c r="AA24" s="75" t="s">
        <v>97</v>
      </c>
      <c r="AB24" s="75" t="s">
        <v>97</v>
      </c>
      <c r="AC24" s="86" t="s">
        <v>97</v>
      </c>
      <c r="AD24" s="78" t="s">
        <v>97</v>
      </c>
      <c r="AE24" s="78" t="s">
        <v>97</v>
      </c>
      <c r="AF24" s="78" t="s">
        <v>97</v>
      </c>
      <c r="AG24" s="78" t="s">
        <v>97</v>
      </c>
      <c r="AH24" s="78" t="s">
        <v>97</v>
      </c>
      <c r="AK24" s="79" t="str">
        <f t="shared" si="0"/>
        <v/>
      </c>
      <c r="AL24" s="79" t="str">
        <f t="shared" si="0"/>
        <v/>
      </c>
      <c r="AM24" s="79" t="str">
        <f t="shared" si="0"/>
        <v/>
      </c>
      <c r="AN24" s="79" t="str">
        <f t="shared" si="0"/>
        <v/>
      </c>
      <c r="AO24" s="79" t="str">
        <f t="shared" si="0"/>
        <v/>
      </c>
      <c r="AP24" s="79" t="str">
        <f t="shared" si="0"/>
        <v/>
      </c>
      <c r="AQ24" s="79" t="str">
        <f t="shared" si="0"/>
        <v/>
      </c>
      <c r="AR24" s="79" t="str">
        <f t="shared" si="0"/>
        <v/>
      </c>
      <c r="AS24" s="79" t="str">
        <f t="shared" si="0"/>
        <v/>
      </c>
      <c r="AT24" s="79" t="str">
        <f t="shared" si="0"/>
        <v/>
      </c>
      <c r="AU24" s="42"/>
      <c r="AV24" s="80"/>
      <c r="AW24" s="81" t="s">
        <v>149</v>
      </c>
      <c r="AX24" s="82" t="str">
        <f t="shared" si="1"/>
        <v>---</v>
      </c>
      <c r="AY24" s="83" t="e">
        <f>VALUE(IF(AX24="---","",VLOOKUP(AX24,List167810111213[],2,FALSE)))</f>
        <v>#VALUE!</v>
      </c>
      <c r="AZ24" s="42" t="str">
        <f t="shared" si="2"/>
        <v>---</v>
      </c>
      <c r="BA24" s="42" t="e">
        <f>VALUE(IF(AZ24="---","",VLOOKUP(AZ24,List167810111213[],2,FALSE)))</f>
        <v>#VALUE!</v>
      </c>
      <c r="BB24" s="42" t="str">
        <f t="shared" si="3"/>
        <v>---</v>
      </c>
      <c r="BC24" s="42" t="str">
        <f t="shared" si="4"/>
        <v>---</v>
      </c>
      <c r="BD24" s="42"/>
      <c r="BE24" s="42"/>
      <c r="BF24" s="42"/>
      <c r="BG24" s="42"/>
      <c r="BH24" s="42"/>
      <c r="BI24" s="81" t="s">
        <v>149</v>
      </c>
      <c r="BJ24" s="85" t="str">
        <f>IF(H24="---","",VLOOKUP(H24,List167810111213[],2,FALSE))</f>
        <v/>
      </c>
      <c r="BK24" s="85" t="str">
        <f>IF(I24="---","",VLOOKUP(I24,List167810111213[],2,FALSE))</f>
        <v/>
      </c>
      <c r="BL24" s="85" t="str">
        <f>IF(J24="---","",VLOOKUP(J24,List167810111213[],2,FALSE))</f>
        <v/>
      </c>
      <c r="BM24" s="85" t="str">
        <f>IF(K24="---","",VLOOKUP(K24,List167810111213[],2,FALSE))</f>
        <v/>
      </c>
      <c r="BN24" s="85" t="str">
        <f>IF(L24="---","",VLOOKUP(L24,List167810111213[],2,FALSE))</f>
        <v/>
      </c>
      <c r="BO24" s="85" t="str">
        <f>IF(M24="---","",VLOOKUP(M24,List167810111213[],2,FALSE))</f>
        <v/>
      </c>
      <c r="BP24" s="85" t="str">
        <f>IF(N24="---","",VLOOKUP(N24,List167810111213[],2,FALSE))</f>
        <v/>
      </c>
      <c r="BQ24" s="85" t="str">
        <f>IF(O24="---","",VLOOKUP(O24,List167810111213[],2,FALSE))</f>
        <v/>
      </c>
      <c r="BR24" s="85" t="str">
        <f>IF(P24="---","",VLOOKUP(P24,List167810111213[],2,FALSE))</f>
        <v/>
      </c>
      <c r="BS24" s="85" t="str">
        <f>IF(Q24="---","",VLOOKUP(Q24,List167810111213[],2,FALSE))</f>
        <v/>
      </c>
      <c r="BT24" s="85" t="str">
        <f>IF(R24="---","",VLOOKUP(R24,List167810111213[],2,FALSE))</f>
        <v/>
      </c>
      <c r="BU24" s="81" t="s">
        <v>149</v>
      </c>
      <c r="BV24" s="85" t="str">
        <f>IF(Y24="---","",VLOOKUP(Y24,List167810111213[],2,FALSE))</f>
        <v/>
      </c>
      <c r="BW24" s="85" t="str">
        <f>IF(Z24="---","",VLOOKUP(Z24,List167810111213[],2,FALSE))</f>
        <v/>
      </c>
      <c r="BX24" s="85" t="str">
        <f>IF(AA24="---","",VLOOKUP(AA24,List167810111213[],2,FALSE))</f>
        <v/>
      </c>
      <c r="BY24" s="85" t="str">
        <f>IF(AB24="---","",VLOOKUP(AB24,List167810111213[],2,FALSE))</f>
        <v/>
      </c>
      <c r="BZ24" s="85" t="str">
        <f>IF(AC24="---","",VLOOKUP(AC24,List167810111213[],2,FALSE))</f>
        <v/>
      </c>
      <c r="CA24" s="85" t="str">
        <f>IF(AD24="---","",VLOOKUP(AD24,List167810111213[],2,FALSE))</f>
        <v/>
      </c>
      <c r="CB24" s="85" t="str">
        <f>IF(AE24="---","",VLOOKUP(AE24,List167810111213[],2,FALSE))</f>
        <v/>
      </c>
      <c r="CC24" s="85" t="str">
        <f>IF(AF24="---","",VLOOKUP(AF24,List167810111213[],2,FALSE))</f>
        <v/>
      </c>
      <c r="CD24" s="85" t="str">
        <f>IF(AG24="---","",VLOOKUP(AG24,List167810111213[],2,FALSE))</f>
        <v/>
      </c>
      <c r="CE24" s="85" t="str">
        <f>IF(AH24="---","",VLOOKUP(AH24,List167810111213[],2,FALSE))</f>
        <v/>
      </c>
      <c r="CG24" s="42"/>
      <c r="CI24" s="42"/>
      <c r="CK24" s="42"/>
      <c r="CM24" s="42"/>
    </row>
    <row r="25" spans="2:91" s="49" customFormat="1" ht="12.6" thickBot="1" x14ac:dyDescent="0.2">
      <c r="B25" s="276"/>
      <c r="C25" s="278"/>
      <c r="D25" s="279"/>
      <c r="E25" s="71" t="s">
        <v>150</v>
      </c>
      <c r="F25" s="72"/>
      <c r="G25" s="73"/>
      <c r="H25" s="75" t="s">
        <v>97</v>
      </c>
      <c r="I25" s="75" t="s">
        <v>97</v>
      </c>
      <c r="J25" s="75" t="s">
        <v>97</v>
      </c>
      <c r="K25" s="75" t="s">
        <v>97</v>
      </c>
      <c r="L25" s="75" t="s">
        <v>97</v>
      </c>
      <c r="M25" s="75" t="s">
        <v>97</v>
      </c>
      <c r="N25" s="75" t="s">
        <v>97</v>
      </c>
      <c r="O25" s="75" t="s">
        <v>97</v>
      </c>
      <c r="P25" s="75" t="s">
        <v>97</v>
      </c>
      <c r="Q25" s="75" t="s">
        <v>97</v>
      </c>
      <c r="R25" s="86" t="s">
        <v>97</v>
      </c>
      <c r="S25" s="42"/>
      <c r="T25" s="42"/>
      <c r="U25" s="42"/>
      <c r="V25" s="42"/>
      <c r="W25" s="42"/>
      <c r="X25" s="42"/>
      <c r="Y25" s="75" t="s">
        <v>97</v>
      </c>
      <c r="Z25" s="75" t="s">
        <v>97</v>
      </c>
      <c r="AA25" s="75" t="s">
        <v>97</v>
      </c>
      <c r="AB25" s="75" t="s">
        <v>97</v>
      </c>
      <c r="AC25" s="86" t="s">
        <v>97</v>
      </c>
      <c r="AD25" s="78" t="s">
        <v>97</v>
      </c>
      <c r="AE25" s="78" t="s">
        <v>97</v>
      </c>
      <c r="AF25" s="78" t="s">
        <v>97</v>
      </c>
      <c r="AG25" s="78" t="s">
        <v>97</v>
      </c>
      <c r="AH25" s="78" t="s">
        <v>97</v>
      </c>
      <c r="AK25" s="79" t="str">
        <f t="shared" si="0"/>
        <v/>
      </c>
      <c r="AL25" s="79" t="str">
        <f t="shared" si="0"/>
        <v/>
      </c>
      <c r="AM25" s="79" t="str">
        <f t="shared" si="0"/>
        <v/>
      </c>
      <c r="AN25" s="79" t="str">
        <f t="shared" si="0"/>
        <v/>
      </c>
      <c r="AO25" s="79" t="str">
        <f t="shared" si="0"/>
        <v/>
      </c>
      <c r="AP25" s="79" t="str">
        <f t="shared" si="0"/>
        <v/>
      </c>
      <c r="AQ25" s="79" t="str">
        <f t="shared" si="0"/>
        <v/>
      </c>
      <c r="AR25" s="79" t="str">
        <f t="shared" si="0"/>
        <v/>
      </c>
      <c r="AS25" s="79" t="str">
        <f t="shared" si="0"/>
        <v/>
      </c>
      <c r="AT25" s="79" t="str">
        <f t="shared" si="0"/>
        <v/>
      </c>
      <c r="AU25" s="42"/>
      <c r="AV25" s="80"/>
      <c r="AW25" s="81" t="s">
        <v>151</v>
      </c>
      <c r="AX25" s="82" t="str">
        <f t="shared" si="1"/>
        <v>---</v>
      </c>
      <c r="AY25" s="83" t="e">
        <f>VALUE(IF(AX25="---","",VLOOKUP(AX25,List167810111213[],2,FALSE)))</f>
        <v>#VALUE!</v>
      </c>
      <c r="AZ25" s="42" t="str">
        <f t="shared" si="2"/>
        <v>---</v>
      </c>
      <c r="BA25" s="42" t="e">
        <f>VALUE(IF(AZ25="---","",VLOOKUP(AZ25,List167810111213[],2,FALSE)))</f>
        <v>#VALUE!</v>
      </c>
      <c r="BB25" s="42" t="str">
        <f t="shared" si="3"/>
        <v>---</v>
      </c>
      <c r="BC25" s="42" t="str">
        <f t="shared" si="4"/>
        <v>---</v>
      </c>
      <c r="BD25" s="42"/>
      <c r="BE25" s="42"/>
      <c r="BF25" s="42"/>
      <c r="BG25" s="42"/>
      <c r="BH25" s="42"/>
      <c r="BI25" s="81" t="s">
        <v>151</v>
      </c>
      <c r="BJ25" s="85" t="str">
        <f>IF(H25="---","",VLOOKUP(H25,List167810111213[],2,FALSE))</f>
        <v/>
      </c>
      <c r="BK25" s="85" t="str">
        <f>IF(I25="---","",VLOOKUP(I25,List167810111213[],2,FALSE))</f>
        <v/>
      </c>
      <c r="BL25" s="85" t="str">
        <f>IF(J25="---","",VLOOKUP(J25,List167810111213[],2,FALSE))</f>
        <v/>
      </c>
      <c r="BM25" s="85" t="str">
        <f>IF(K25="---","",VLOOKUP(K25,List167810111213[],2,FALSE))</f>
        <v/>
      </c>
      <c r="BN25" s="85" t="str">
        <f>IF(L25="---","",VLOOKUP(L25,List167810111213[],2,FALSE))</f>
        <v/>
      </c>
      <c r="BO25" s="85" t="str">
        <f>IF(M25="---","",VLOOKUP(M25,List167810111213[],2,FALSE))</f>
        <v/>
      </c>
      <c r="BP25" s="85" t="str">
        <f>IF(N25="---","",VLOOKUP(N25,List167810111213[],2,FALSE))</f>
        <v/>
      </c>
      <c r="BQ25" s="85" t="str">
        <f>IF(O25="---","",VLOOKUP(O25,List167810111213[],2,FALSE))</f>
        <v/>
      </c>
      <c r="BR25" s="85" t="str">
        <f>IF(P25="---","",VLOOKUP(P25,List167810111213[],2,FALSE))</f>
        <v/>
      </c>
      <c r="BS25" s="85" t="str">
        <f>IF(Q25="---","",VLOOKUP(Q25,List167810111213[],2,FALSE))</f>
        <v/>
      </c>
      <c r="BT25" s="85" t="str">
        <f>IF(R25="---","",VLOOKUP(R25,List167810111213[],2,FALSE))</f>
        <v/>
      </c>
      <c r="BU25" s="81" t="s">
        <v>151</v>
      </c>
      <c r="BV25" s="85" t="str">
        <f>IF(Y25="---","",VLOOKUP(Y25,List167810111213[],2,FALSE))</f>
        <v/>
      </c>
      <c r="BW25" s="85" t="str">
        <f>IF(Z25="---","",VLOOKUP(Z25,List167810111213[],2,FALSE))</f>
        <v/>
      </c>
      <c r="BX25" s="85" t="str">
        <f>IF(AA25="---","",VLOOKUP(AA25,List167810111213[],2,FALSE))</f>
        <v/>
      </c>
      <c r="BY25" s="85" t="str">
        <f>IF(AB25="---","",VLOOKUP(AB25,List167810111213[],2,FALSE))</f>
        <v/>
      </c>
      <c r="BZ25" s="85" t="str">
        <f>IF(AC25="---","",VLOOKUP(AC25,List167810111213[],2,FALSE))</f>
        <v/>
      </c>
      <c r="CA25" s="85" t="str">
        <f>IF(AD25="---","",VLOOKUP(AD25,List167810111213[],2,FALSE))</f>
        <v/>
      </c>
      <c r="CB25" s="85" t="str">
        <f>IF(AE25="---","",VLOOKUP(AE25,List167810111213[],2,FALSE))</f>
        <v/>
      </c>
      <c r="CC25" s="85" t="str">
        <f>IF(AF25="---","",VLOOKUP(AF25,List167810111213[],2,FALSE))</f>
        <v/>
      </c>
      <c r="CD25" s="85" t="str">
        <f>IF(AG25="---","",VLOOKUP(AG25,List167810111213[],2,FALSE))</f>
        <v/>
      </c>
      <c r="CE25" s="85" t="str">
        <f>IF(AH25="---","",VLOOKUP(AH25,List167810111213[],2,FALSE))</f>
        <v/>
      </c>
      <c r="CG25" s="42"/>
      <c r="CI25" s="42"/>
      <c r="CK25" s="42"/>
      <c r="CM25" s="42"/>
    </row>
    <row r="26" spans="2:91" s="49" customFormat="1" ht="13.5" customHeight="1" thickBot="1" x14ac:dyDescent="0.2">
      <c r="B26" s="276"/>
      <c r="C26" s="278"/>
      <c r="D26" s="279"/>
      <c r="E26" s="71" t="s">
        <v>152</v>
      </c>
      <c r="F26" s="72"/>
      <c r="G26" s="73"/>
      <c r="H26" s="75" t="s">
        <v>97</v>
      </c>
      <c r="I26" s="75" t="s">
        <v>97</v>
      </c>
      <c r="J26" s="75" t="s">
        <v>97</v>
      </c>
      <c r="K26" s="75" t="s">
        <v>97</v>
      </c>
      <c r="L26" s="75" t="s">
        <v>97</v>
      </c>
      <c r="M26" s="75" t="s">
        <v>97</v>
      </c>
      <c r="N26" s="75" t="s">
        <v>97</v>
      </c>
      <c r="O26" s="75" t="s">
        <v>97</v>
      </c>
      <c r="P26" s="75" t="s">
        <v>97</v>
      </c>
      <c r="Q26" s="75" t="s">
        <v>97</v>
      </c>
      <c r="R26" s="86" t="s">
        <v>97</v>
      </c>
      <c r="S26" s="42"/>
      <c r="T26" s="42"/>
      <c r="U26" s="42"/>
      <c r="V26" s="42"/>
      <c r="W26" s="42"/>
      <c r="X26" s="42"/>
      <c r="Y26" s="75" t="s">
        <v>97</v>
      </c>
      <c r="Z26" s="75" t="s">
        <v>97</v>
      </c>
      <c r="AA26" s="75" t="s">
        <v>97</v>
      </c>
      <c r="AB26" s="75" t="s">
        <v>97</v>
      </c>
      <c r="AC26" s="86" t="s">
        <v>97</v>
      </c>
      <c r="AD26" s="78" t="s">
        <v>97</v>
      </c>
      <c r="AE26" s="78" t="s">
        <v>97</v>
      </c>
      <c r="AF26" s="78" t="s">
        <v>97</v>
      </c>
      <c r="AG26" s="78" t="s">
        <v>97</v>
      </c>
      <c r="AH26" s="78" t="s">
        <v>97</v>
      </c>
      <c r="AK26" s="79" t="str">
        <f t="shared" si="0"/>
        <v/>
      </c>
      <c r="AL26" s="79" t="str">
        <f t="shared" si="0"/>
        <v/>
      </c>
      <c r="AM26" s="79" t="str">
        <f t="shared" si="0"/>
        <v/>
      </c>
      <c r="AN26" s="79" t="str">
        <f t="shared" si="0"/>
        <v/>
      </c>
      <c r="AO26" s="79" t="str">
        <f t="shared" si="0"/>
        <v/>
      </c>
      <c r="AP26" s="79" t="str">
        <f t="shared" si="0"/>
        <v/>
      </c>
      <c r="AQ26" s="79" t="str">
        <f t="shared" si="0"/>
        <v/>
      </c>
      <c r="AR26" s="79" t="str">
        <f t="shared" si="0"/>
        <v/>
      </c>
      <c r="AS26" s="79" t="str">
        <f t="shared" si="0"/>
        <v/>
      </c>
      <c r="AT26" s="79" t="str">
        <f t="shared" si="0"/>
        <v/>
      </c>
      <c r="AU26" s="42"/>
      <c r="AV26" s="80"/>
      <c r="AW26" s="81" t="s">
        <v>153</v>
      </c>
      <c r="AX26" s="82" t="str">
        <f t="shared" si="1"/>
        <v>---</v>
      </c>
      <c r="AY26" s="83" t="e">
        <f>VALUE(IF(AX26="---","",VLOOKUP(AX26,List167810111213[],2,FALSE)))</f>
        <v>#VALUE!</v>
      </c>
      <c r="AZ26" s="42" t="str">
        <f t="shared" si="2"/>
        <v>---</v>
      </c>
      <c r="BA26" s="42" t="e">
        <f>VALUE(IF(AZ26="---","",VLOOKUP(AZ26,List167810111213[],2,FALSE)))</f>
        <v>#VALUE!</v>
      </c>
      <c r="BB26" s="42" t="str">
        <f t="shared" si="3"/>
        <v>---</v>
      </c>
      <c r="BC26" s="42" t="str">
        <f t="shared" si="4"/>
        <v>---</v>
      </c>
      <c r="BD26" s="42"/>
      <c r="BE26" s="42"/>
      <c r="BF26" s="42"/>
      <c r="BG26" s="42"/>
      <c r="BH26" s="42"/>
      <c r="BI26" s="81" t="s">
        <v>153</v>
      </c>
      <c r="BJ26" s="85" t="str">
        <f>IF(H26="---","",VLOOKUP(H26,List167810111213[],2,FALSE))</f>
        <v/>
      </c>
      <c r="BK26" s="85" t="str">
        <f>IF(I26="---","",VLOOKUP(I26,List167810111213[],2,FALSE))</f>
        <v/>
      </c>
      <c r="BL26" s="85" t="str">
        <f>IF(J26="---","",VLOOKUP(J26,List167810111213[],2,FALSE))</f>
        <v/>
      </c>
      <c r="BM26" s="85" t="str">
        <f>IF(K26="---","",VLOOKUP(K26,List167810111213[],2,FALSE))</f>
        <v/>
      </c>
      <c r="BN26" s="85" t="str">
        <f>IF(L26="---","",VLOOKUP(L26,List167810111213[],2,FALSE))</f>
        <v/>
      </c>
      <c r="BO26" s="85" t="str">
        <f>IF(M26="---","",VLOOKUP(M26,List167810111213[],2,FALSE))</f>
        <v/>
      </c>
      <c r="BP26" s="85" t="str">
        <f>IF(N26="---","",VLOOKUP(N26,List167810111213[],2,FALSE))</f>
        <v/>
      </c>
      <c r="BQ26" s="85" t="str">
        <f>IF(O26="---","",VLOOKUP(O26,List167810111213[],2,FALSE))</f>
        <v/>
      </c>
      <c r="BR26" s="85" t="str">
        <f>IF(P26="---","",VLOOKUP(P26,List167810111213[],2,FALSE))</f>
        <v/>
      </c>
      <c r="BS26" s="85" t="str">
        <f>IF(Q26="---","",VLOOKUP(Q26,List167810111213[],2,FALSE))</f>
        <v/>
      </c>
      <c r="BT26" s="85" t="str">
        <f>IF(R26="---","",VLOOKUP(R26,List167810111213[],2,FALSE))</f>
        <v/>
      </c>
      <c r="BU26" s="81" t="s">
        <v>153</v>
      </c>
      <c r="BV26" s="85" t="str">
        <f>IF(Y26="---","",VLOOKUP(Y26,List167810111213[],2,FALSE))</f>
        <v/>
      </c>
      <c r="BW26" s="85" t="str">
        <f>IF(Z26="---","",VLOOKUP(Z26,List167810111213[],2,FALSE))</f>
        <v/>
      </c>
      <c r="BX26" s="85" t="str">
        <f>IF(AA26="---","",VLOOKUP(AA26,List167810111213[],2,FALSE))</f>
        <v/>
      </c>
      <c r="BY26" s="85" t="str">
        <f>IF(AB26="---","",VLOOKUP(AB26,List167810111213[],2,FALSE))</f>
        <v/>
      </c>
      <c r="BZ26" s="85" t="str">
        <f>IF(AC26="---","",VLOOKUP(AC26,List167810111213[],2,FALSE))</f>
        <v/>
      </c>
      <c r="CA26" s="85" t="str">
        <f>IF(AD26="---","",VLOOKUP(AD26,List167810111213[],2,FALSE))</f>
        <v/>
      </c>
      <c r="CB26" s="85" t="str">
        <f>IF(AE26="---","",VLOOKUP(AE26,List167810111213[],2,FALSE))</f>
        <v/>
      </c>
      <c r="CC26" s="85" t="str">
        <f>IF(AF26="---","",VLOOKUP(AF26,List167810111213[],2,FALSE))</f>
        <v/>
      </c>
      <c r="CD26" s="85" t="str">
        <f>IF(AG26="---","",VLOOKUP(AG26,List167810111213[],2,FALSE))</f>
        <v/>
      </c>
      <c r="CE26" s="85" t="str">
        <f>IF(AH26="---","",VLOOKUP(AH26,List167810111213[],2,FALSE))</f>
        <v/>
      </c>
      <c r="CG26" s="42"/>
      <c r="CI26" s="42"/>
      <c r="CK26" s="42"/>
      <c r="CM26" s="42"/>
    </row>
    <row r="27" spans="2:91" s="49" customFormat="1" ht="13.95" customHeight="1" thickBot="1" x14ac:dyDescent="0.2">
      <c r="B27" s="276"/>
      <c r="C27" s="278" t="s">
        <v>154</v>
      </c>
      <c r="D27" s="279"/>
      <c r="E27" s="71" t="s">
        <v>155</v>
      </c>
      <c r="F27" s="72"/>
      <c r="G27" s="73"/>
      <c r="H27" s="75" t="s">
        <v>97</v>
      </c>
      <c r="I27" s="75" t="s">
        <v>97</v>
      </c>
      <c r="J27" s="75" t="s">
        <v>97</v>
      </c>
      <c r="K27" s="75" t="s">
        <v>97</v>
      </c>
      <c r="L27" s="75" t="s">
        <v>97</v>
      </c>
      <c r="M27" s="75" t="s">
        <v>97</v>
      </c>
      <c r="N27" s="75" t="s">
        <v>97</v>
      </c>
      <c r="O27" s="75" t="s">
        <v>97</v>
      </c>
      <c r="P27" s="75" t="s">
        <v>97</v>
      </c>
      <c r="Q27" s="75" t="s">
        <v>97</v>
      </c>
      <c r="R27" s="86" t="s">
        <v>97</v>
      </c>
      <c r="S27" s="42"/>
      <c r="T27" s="42"/>
      <c r="U27" s="42"/>
      <c r="V27" s="42"/>
      <c r="W27" s="42"/>
      <c r="X27" s="42"/>
      <c r="Y27" s="75" t="s">
        <v>97</v>
      </c>
      <c r="Z27" s="75" t="s">
        <v>97</v>
      </c>
      <c r="AA27" s="75" t="s">
        <v>97</v>
      </c>
      <c r="AB27" s="75" t="s">
        <v>97</v>
      </c>
      <c r="AC27" s="86" t="s">
        <v>97</v>
      </c>
      <c r="AD27" s="78" t="s">
        <v>97</v>
      </c>
      <c r="AE27" s="78" t="s">
        <v>97</v>
      </c>
      <c r="AF27" s="78" t="s">
        <v>97</v>
      </c>
      <c r="AG27" s="78" t="s">
        <v>97</v>
      </c>
      <c r="AH27" s="78" t="s">
        <v>97</v>
      </c>
      <c r="AK27" s="79" t="str">
        <f t="shared" si="0"/>
        <v/>
      </c>
      <c r="AL27" s="79" t="str">
        <f t="shared" si="0"/>
        <v/>
      </c>
      <c r="AM27" s="79" t="str">
        <f t="shared" si="0"/>
        <v/>
      </c>
      <c r="AN27" s="79" t="str">
        <f t="shared" si="0"/>
        <v/>
      </c>
      <c r="AO27" s="79" t="str">
        <f t="shared" si="0"/>
        <v/>
      </c>
      <c r="AP27" s="79" t="str">
        <f t="shared" si="0"/>
        <v/>
      </c>
      <c r="AQ27" s="79" t="str">
        <f t="shared" si="0"/>
        <v/>
      </c>
      <c r="AR27" s="79" t="str">
        <f t="shared" si="0"/>
        <v/>
      </c>
      <c r="AS27" s="79" t="str">
        <f t="shared" si="0"/>
        <v/>
      </c>
      <c r="AT27" s="79" t="str">
        <f t="shared" si="0"/>
        <v/>
      </c>
      <c r="AU27" s="42"/>
      <c r="AV27" s="80"/>
      <c r="AW27" s="81" t="s">
        <v>156</v>
      </c>
      <c r="AX27" s="82" t="str">
        <f t="shared" si="1"/>
        <v>---</v>
      </c>
      <c r="AY27" s="83" t="e">
        <f>VALUE(IF(AX27="---","",VLOOKUP(AX27,List167810111213[],2,FALSE)))</f>
        <v>#VALUE!</v>
      </c>
      <c r="AZ27" s="42" t="str">
        <f t="shared" si="2"/>
        <v>---</v>
      </c>
      <c r="BA27" s="42" t="e">
        <f>VALUE(IF(AZ27="---","",VLOOKUP(AZ27,List167810111213[],2,FALSE)))</f>
        <v>#VALUE!</v>
      </c>
      <c r="BB27" s="42" t="str">
        <f t="shared" si="3"/>
        <v>---</v>
      </c>
      <c r="BC27" s="42" t="str">
        <f t="shared" si="4"/>
        <v>---</v>
      </c>
      <c r="BD27" s="42"/>
      <c r="BE27" s="42"/>
      <c r="BF27" s="42"/>
      <c r="BG27" s="42"/>
      <c r="BH27" s="42"/>
      <c r="BI27" s="81" t="s">
        <v>156</v>
      </c>
      <c r="BJ27" s="85" t="str">
        <f>IF(H27="---","",VLOOKUP(H27,List167810111213[],2,FALSE))</f>
        <v/>
      </c>
      <c r="BK27" s="85" t="str">
        <f>IF(I27="---","",VLOOKUP(I27,List167810111213[],2,FALSE))</f>
        <v/>
      </c>
      <c r="BL27" s="85" t="str">
        <f>IF(J27="---","",VLOOKUP(J27,List167810111213[],2,FALSE))</f>
        <v/>
      </c>
      <c r="BM27" s="85" t="str">
        <f>IF(K27="---","",VLOOKUP(K27,List167810111213[],2,FALSE))</f>
        <v/>
      </c>
      <c r="BN27" s="85" t="str">
        <f>IF(L27="---","",VLOOKUP(L27,List167810111213[],2,FALSE))</f>
        <v/>
      </c>
      <c r="BO27" s="85" t="str">
        <f>IF(M27="---","",VLOOKUP(M27,List167810111213[],2,FALSE))</f>
        <v/>
      </c>
      <c r="BP27" s="85" t="str">
        <f>IF(N27="---","",VLOOKUP(N27,List167810111213[],2,FALSE))</f>
        <v/>
      </c>
      <c r="BQ27" s="85" t="str">
        <f>IF(O27="---","",VLOOKUP(O27,List167810111213[],2,FALSE))</f>
        <v/>
      </c>
      <c r="BR27" s="85" t="str">
        <f>IF(P27="---","",VLOOKUP(P27,List167810111213[],2,FALSE))</f>
        <v/>
      </c>
      <c r="BS27" s="85" t="str">
        <f>IF(Q27="---","",VLOOKUP(Q27,List167810111213[],2,FALSE))</f>
        <v/>
      </c>
      <c r="BT27" s="85" t="str">
        <f>IF(R27="---","",VLOOKUP(R27,List167810111213[],2,FALSE))</f>
        <v/>
      </c>
      <c r="BU27" s="81" t="s">
        <v>156</v>
      </c>
      <c r="BV27" s="85" t="str">
        <f>IF(Y27="---","",VLOOKUP(Y27,List167810111213[],2,FALSE))</f>
        <v/>
      </c>
      <c r="BW27" s="85" t="str">
        <f>IF(Z27="---","",VLOOKUP(Z27,List167810111213[],2,FALSE))</f>
        <v/>
      </c>
      <c r="BX27" s="85" t="str">
        <f>IF(AA27="---","",VLOOKUP(AA27,List167810111213[],2,FALSE))</f>
        <v/>
      </c>
      <c r="BY27" s="85" t="str">
        <f>IF(AB27="---","",VLOOKUP(AB27,List167810111213[],2,FALSE))</f>
        <v/>
      </c>
      <c r="BZ27" s="85" t="str">
        <f>IF(AC27="---","",VLOOKUP(AC27,List167810111213[],2,FALSE))</f>
        <v/>
      </c>
      <c r="CA27" s="85" t="str">
        <f>IF(AD27="---","",VLOOKUP(AD27,List167810111213[],2,FALSE))</f>
        <v/>
      </c>
      <c r="CB27" s="85" t="str">
        <f>IF(AE27="---","",VLOOKUP(AE27,List167810111213[],2,FALSE))</f>
        <v/>
      </c>
      <c r="CC27" s="85" t="str">
        <f>IF(AF27="---","",VLOOKUP(AF27,List167810111213[],2,FALSE))</f>
        <v/>
      </c>
      <c r="CD27" s="85" t="str">
        <f>IF(AG27="---","",VLOOKUP(AG27,List167810111213[],2,FALSE))</f>
        <v/>
      </c>
      <c r="CE27" s="85" t="str">
        <f>IF(AH27="---","",VLOOKUP(AH27,List167810111213[],2,FALSE))</f>
        <v/>
      </c>
      <c r="CG27" s="42"/>
      <c r="CI27" s="42"/>
      <c r="CK27" s="42"/>
      <c r="CM27" s="42"/>
    </row>
    <row r="28" spans="2:91" s="49" customFormat="1" ht="13.5" customHeight="1" thickBot="1" x14ac:dyDescent="0.2">
      <c r="B28" s="276"/>
      <c r="C28" s="278"/>
      <c r="D28" s="279"/>
      <c r="E28" s="71" t="s">
        <v>157</v>
      </c>
      <c r="F28" s="72"/>
      <c r="G28" s="73"/>
      <c r="H28" s="75" t="s">
        <v>97</v>
      </c>
      <c r="I28" s="75" t="s">
        <v>97</v>
      </c>
      <c r="J28" s="75" t="s">
        <v>97</v>
      </c>
      <c r="K28" s="75" t="s">
        <v>97</v>
      </c>
      <c r="L28" s="75" t="s">
        <v>97</v>
      </c>
      <c r="M28" s="75" t="s">
        <v>97</v>
      </c>
      <c r="N28" s="75" t="s">
        <v>97</v>
      </c>
      <c r="O28" s="75" t="s">
        <v>97</v>
      </c>
      <c r="P28" s="75" t="s">
        <v>97</v>
      </c>
      <c r="Q28" s="75" t="s">
        <v>97</v>
      </c>
      <c r="R28" s="86" t="s">
        <v>97</v>
      </c>
      <c r="S28" s="42"/>
      <c r="T28" s="42"/>
      <c r="U28" s="42"/>
      <c r="V28" s="42"/>
      <c r="W28" s="42"/>
      <c r="X28" s="42"/>
      <c r="Y28" s="75" t="s">
        <v>97</v>
      </c>
      <c r="Z28" s="75" t="s">
        <v>97</v>
      </c>
      <c r="AA28" s="75" t="s">
        <v>97</v>
      </c>
      <c r="AB28" s="75" t="s">
        <v>97</v>
      </c>
      <c r="AC28" s="86" t="s">
        <v>97</v>
      </c>
      <c r="AD28" s="78" t="s">
        <v>97</v>
      </c>
      <c r="AE28" s="78" t="s">
        <v>97</v>
      </c>
      <c r="AF28" s="78" t="s">
        <v>97</v>
      </c>
      <c r="AG28" s="78" t="s">
        <v>97</v>
      </c>
      <c r="AH28" s="78" t="s">
        <v>97</v>
      </c>
      <c r="AK28" s="79" t="str">
        <f t="shared" si="0"/>
        <v/>
      </c>
      <c r="AL28" s="79" t="str">
        <f t="shared" si="0"/>
        <v/>
      </c>
      <c r="AM28" s="79" t="str">
        <f t="shared" si="0"/>
        <v/>
      </c>
      <c r="AN28" s="79" t="str">
        <f t="shared" si="0"/>
        <v/>
      </c>
      <c r="AO28" s="79" t="str">
        <f t="shared" si="0"/>
        <v/>
      </c>
      <c r="AP28" s="79" t="str">
        <f t="shared" ref="AP28:AT30" si="5">IFERROR(IF(N28="---","",IF(AD28="---","No Target Set",IF(CA28=BP28,"On Target",IF(CA28&gt;BP28,"Behind",IF(CA28&lt;BP28,"Ahead"))))),"")</f>
        <v/>
      </c>
      <c r="AQ28" s="79" t="str">
        <f t="shared" si="5"/>
        <v/>
      </c>
      <c r="AR28" s="79" t="str">
        <f t="shared" si="5"/>
        <v/>
      </c>
      <c r="AS28" s="79" t="str">
        <f t="shared" si="5"/>
        <v/>
      </c>
      <c r="AT28" s="79" t="str">
        <f t="shared" si="5"/>
        <v/>
      </c>
      <c r="AU28" s="42"/>
      <c r="AV28" s="80"/>
      <c r="AW28" s="81" t="s">
        <v>158</v>
      </c>
      <c r="AX28" s="82" t="str">
        <f t="shared" si="1"/>
        <v>---</v>
      </c>
      <c r="AY28" s="83" t="e">
        <f>VALUE(IF(AX28="---","",VLOOKUP(AX28,List167810111213[],2,FALSE)))</f>
        <v>#VALUE!</v>
      </c>
      <c r="AZ28" s="42" t="str">
        <f t="shared" si="2"/>
        <v>---</v>
      </c>
      <c r="BA28" s="42" t="e">
        <f>VALUE(IF(AZ28="---","",VLOOKUP(AZ28,List167810111213[],2,FALSE)))</f>
        <v>#VALUE!</v>
      </c>
      <c r="BB28" s="42" t="str">
        <f t="shared" si="3"/>
        <v>---</v>
      </c>
      <c r="BC28" s="42" t="str">
        <f t="shared" si="4"/>
        <v>---</v>
      </c>
      <c r="BD28" s="42"/>
      <c r="BE28" s="42"/>
      <c r="BF28" s="42"/>
      <c r="BG28" s="42"/>
      <c r="BH28" s="42"/>
      <c r="BI28" s="81" t="s">
        <v>158</v>
      </c>
      <c r="BJ28" s="85" t="str">
        <f>IF(H28="---","",VLOOKUP(H28,List167810111213[],2,FALSE))</f>
        <v/>
      </c>
      <c r="BK28" s="85" t="str">
        <f>IF(I28="---","",VLOOKUP(I28,List167810111213[],2,FALSE))</f>
        <v/>
      </c>
      <c r="BL28" s="85" t="str">
        <f>IF(J28="---","",VLOOKUP(J28,List167810111213[],2,FALSE))</f>
        <v/>
      </c>
      <c r="BM28" s="85" t="str">
        <f>IF(K28="---","",VLOOKUP(K28,List167810111213[],2,FALSE))</f>
        <v/>
      </c>
      <c r="BN28" s="85" t="str">
        <f>IF(L28="---","",VLOOKUP(L28,List167810111213[],2,FALSE))</f>
        <v/>
      </c>
      <c r="BO28" s="85" t="str">
        <f>IF(M28="---","",VLOOKUP(M28,List167810111213[],2,FALSE))</f>
        <v/>
      </c>
      <c r="BP28" s="85" t="str">
        <f>IF(N28="---","",VLOOKUP(N28,List167810111213[],2,FALSE))</f>
        <v/>
      </c>
      <c r="BQ28" s="85" t="str">
        <f>IF(O28="---","",VLOOKUP(O28,List167810111213[],2,FALSE))</f>
        <v/>
      </c>
      <c r="BR28" s="85" t="str">
        <f>IF(P28="---","",VLOOKUP(P28,List167810111213[],2,FALSE))</f>
        <v/>
      </c>
      <c r="BS28" s="85" t="str">
        <f>IF(Q28="---","",VLOOKUP(Q28,List167810111213[],2,FALSE))</f>
        <v/>
      </c>
      <c r="BT28" s="85" t="str">
        <f>IF(R28="---","",VLOOKUP(R28,List167810111213[],2,FALSE))</f>
        <v/>
      </c>
      <c r="BU28" s="81" t="s">
        <v>158</v>
      </c>
      <c r="BV28" s="85" t="str">
        <f>IF(Y28="---","",VLOOKUP(Y28,List167810111213[],2,FALSE))</f>
        <v/>
      </c>
      <c r="BW28" s="85" t="str">
        <f>IF(Z28="---","",VLOOKUP(Z28,List167810111213[],2,FALSE))</f>
        <v/>
      </c>
      <c r="BX28" s="85" t="str">
        <f>IF(AA28="---","",VLOOKUP(AA28,List167810111213[],2,FALSE))</f>
        <v/>
      </c>
      <c r="BY28" s="85" t="str">
        <f>IF(AB28="---","",VLOOKUP(AB28,List167810111213[],2,FALSE))</f>
        <v/>
      </c>
      <c r="BZ28" s="85" t="str">
        <f>IF(AC28="---","",VLOOKUP(AC28,List167810111213[],2,FALSE))</f>
        <v/>
      </c>
      <c r="CA28" s="85" t="str">
        <f>IF(AD28="---","",VLOOKUP(AD28,List167810111213[],2,FALSE))</f>
        <v/>
      </c>
      <c r="CB28" s="85" t="str">
        <f>IF(AE28="---","",VLOOKUP(AE28,List167810111213[],2,FALSE))</f>
        <v/>
      </c>
      <c r="CC28" s="85" t="str">
        <f>IF(AF28="---","",VLOOKUP(AF28,List167810111213[],2,FALSE))</f>
        <v/>
      </c>
      <c r="CD28" s="85" t="str">
        <f>IF(AG28="---","",VLOOKUP(AG28,List167810111213[],2,FALSE))</f>
        <v/>
      </c>
      <c r="CE28" s="85" t="str">
        <f>IF(AH28="---","",VLOOKUP(AH28,List167810111213[],2,FALSE))</f>
        <v/>
      </c>
      <c r="CG28" s="42"/>
      <c r="CI28" s="42"/>
      <c r="CK28" s="42"/>
      <c r="CM28" s="42"/>
    </row>
    <row r="29" spans="2:91" s="49" customFormat="1" ht="13.5" customHeight="1" thickBot="1" x14ac:dyDescent="0.2">
      <c r="B29" s="276"/>
      <c r="C29" s="278"/>
      <c r="D29" s="279"/>
      <c r="E29" s="71" t="s">
        <v>159</v>
      </c>
      <c r="F29" s="72"/>
      <c r="G29" s="73"/>
      <c r="H29" s="75" t="s">
        <v>97</v>
      </c>
      <c r="I29" s="75" t="s">
        <v>97</v>
      </c>
      <c r="J29" s="75" t="s">
        <v>97</v>
      </c>
      <c r="K29" s="75" t="s">
        <v>97</v>
      </c>
      <c r="L29" s="75" t="s">
        <v>97</v>
      </c>
      <c r="M29" s="75" t="s">
        <v>97</v>
      </c>
      <c r="N29" s="75" t="s">
        <v>97</v>
      </c>
      <c r="O29" s="75" t="s">
        <v>97</v>
      </c>
      <c r="P29" s="75" t="s">
        <v>97</v>
      </c>
      <c r="Q29" s="75" t="s">
        <v>97</v>
      </c>
      <c r="R29" s="86" t="s">
        <v>97</v>
      </c>
      <c r="S29" s="42"/>
      <c r="T29" s="42"/>
      <c r="U29" s="42"/>
      <c r="V29" s="42"/>
      <c r="W29" s="42"/>
      <c r="X29" s="42"/>
      <c r="Y29" s="75" t="s">
        <v>97</v>
      </c>
      <c r="Z29" s="75" t="s">
        <v>97</v>
      </c>
      <c r="AA29" s="75" t="s">
        <v>97</v>
      </c>
      <c r="AB29" s="75" t="s">
        <v>97</v>
      </c>
      <c r="AC29" s="86" t="s">
        <v>97</v>
      </c>
      <c r="AD29" s="78" t="s">
        <v>97</v>
      </c>
      <c r="AE29" s="78" t="s">
        <v>97</v>
      </c>
      <c r="AF29" s="78" t="s">
        <v>97</v>
      </c>
      <c r="AG29" s="78" t="s">
        <v>97</v>
      </c>
      <c r="AH29" s="78" t="s">
        <v>97</v>
      </c>
      <c r="AK29" s="79" t="str">
        <f t="shared" ref="AK29:AO30" si="6">IFERROR(IF(I29="---","",IF(Y29="---","No Target Set",IF(BV29=BK29,"On Target",IF(BV29&gt;BK29,"Behind",IF(BV29&lt;BK29,"Ahead"))))),"")</f>
        <v/>
      </c>
      <c r="AL29" s="79" t="str">
        <f t="shared" si="6"/>
        <v/>
      </c>
      <c r="AM29" s="79" t="str">
        <f t="shared" si="6"/>
        <v/>
      </c>
      <c r="AN29" s="79" t="str">
        <f t="shared" si="6"/>
        <v/>
      </c>
      <c r="AO29" s="79" t="str">
        <f t="shared" si="6"/>
        <v/>
      </c>
      <c r="AP29" s="79" t="str">
        <f t="shared" si="5"/>
        <v/>
      </c>
      <c r="AQ29" s="79" t="str">
        <f t="shared" si="5"/>
        <v/>
      </c>
      <c r="AR29" s="79" t="str">
        <f t="shared" si="5"/>
        <v/>
      </c>
      <c r="AS29" s="79" t="str">
        <f t="shared" si="5"/>
        <v/>
      </c>
      <c r="AT29" s="79" t="str">
        <f t="shared" si="5"/>
        <v/>
      </c>
      <c r="AU29" s="42"/>
      <c r="AV29" s="80"/>
      <c r="AW29" s="81" t="s">
        <v>160</v>
      </c>
      <c r="AX29" s="82" t="str">
        <f t="shared" si="1"/>
        <v>---</v>
      </c>
      <c r="AY29" s="83" t="e">
        <f>VALUE(IF(AX29="---","",VLOOKUP(AX29,List167810111213[],2,FALSE)))</f>
        <v>#VALUE!</v>
      </c>
      <c r="AZ29" s="42" t="str">
        <f t="shared" si="2"/>
        <v>---</v>
      </c>
      <c r="BA29" s="42" t="e">
        <f>VALUE(IF(AZ29="---","",VLOOKUP(AZ29,List167810111213[],2,FALSE)))</f>
        <v>#VALUE!</v>
      </c>
      <c r="BB29" s="42" t="str">
        <f t="shared" si="3"/>
        <v>---</v>
      </c>
      <c r="BC29" s="42" t="str">
        <f t="shared" si="4"/>
        <v>---</v>
      </c>
      <c r="BD29" s="42"/>
      <c r="BE29" s="42"/>
      <c r="BF29" s="42"/>
      <c r="BG29" s="42"/>
      <c r="BH29" s="42"/>
      <c r="BI29" s="81" t="s">
        <v>160</v>
      </c>
      <c r="BJ29" s="85" t="str">
        <f>IF(H29="---","",VLOOKUP(H29,List167810111213[],2,FALSE))</f>
        <v/>
      </c>
      <c r="BK29" s="85" t="str">
        <f>IF(I29="---","",VLOOKUP(I29,List167810111213[],2,FALSE))</f>
        <v/>
      </c>
      <c r="BL29" s="85" t="str">
        <f>IF(J29="---","",VLOOKUP(J29,List167810111213[],2,FALSE))</f>
        <v/>
      </c>
      <c r="BM29" s="85" t="str">
        <f>IF(K29="---","",VLOOKUP(K29,List167810111213[],2,FALSE))</f>
        <v/>
      </c>
      <c r="BN29" s="85" t="str">
        <f>IF(L29="---","",VLOOKUP(L29,List167810111213[],2,FALSE))</f>
        <v/>
      </c>
      <c r="BO29" s="85" t="str">
        <f>IF(M29="---","",VLOOKUP(M29,List167810111213[],2,FALSE))</f>
        <v/>
      </c>
      <c r="BP29" s="85" t="str">
        <f>IF(N29="---","",VLOOKUP(N29,List167810111213[],2,FALSE))</f>
        <v/>
      </c>
      <c r="BQ29" s="85" t="str">
        <f>IF(O29="---","",VLOOKUP(O29,List167810111213[],2,FALSE))</f>
        <v/>
      </c>
      <c r="BR29" s="85" t="str">
        <f>IF(P29="---","",VLOOKUP(P29,List167810111213[],2,FALSE))</f>
        <v/>
      </c>
      <c r="BS29" s="85" t="str">
        <f>IF(Q29="---","",VLOOKUP(Q29,List167810111213[],2,FALSE))</f>
        <v/>
      </c>
      <c r="BT29" s="85" t="str">
        <f>IF(R29="---","",VLOOKUP(R29,List167810111213[],2,FALSE))</f>
        <v/>
      </c>
      <c r="BU29" s="81" t="s">
        <v>160</v>
      </c>
      <c r="BV29" s="85" t="str">
        <f>IF(Y29="---","",VLOOKUP(Y29,List167810111213[],2,FALSE))</f>
        <v/>
      </c>
      <c r="BW29" s="85" t="str">
        <f>IF(Z29="---","",VLOOKUP(Z29,List167810111213[],2,FALSE))</f>
        <v/>
      </c>
      <c r="BX29" s="85" t="str">
        <f>IF(AA29="---","",VLOOKUP(AA29,List167810111213[],2,FALSE))</f>
        <v/>
      </c>
      <c r="BY29" s="85" t="str">
        <f>IF(AB29="---","",VLOOKUP(AB29,List167810111213[],2,FALSE))</f>
        <v/>
      </c>
      <c r="BZ29" s="85" t="str">
        <f>IF(AC29="---","",VLOOKUP(AC29,List167810111213[],2,FALSE))</f>
        <v/>
      </c>
      <c r="CA29" s="85" t="str">
        <f>IF(AD29="---","",VLOOKUP(AD29,List167810111213[],2,FALSE))</f>
        <v/>
      </c>
      <c r="CB29" s="85" t="str">
        <f>IF(AE29="---","",VLOOKUP(AE29,List167810111213[],2,FALSE))</f>
        <v/>
      </c>
      <c r="CC29" s="85" t="str">
        <f>IF(AF29="---","",VLOOKUP(AF29,List167810111213[],2,FALSE))</f>
        <v/>
      </c>
      <c r="CD29" s="85" t="str">
        <f>IF(AG29="---","",VLOOKUP(AG29,List167810111213[],2,FALSE))</f>
        <v/>
      </c>
      <c r="CE29" s="85" t="str">
        <f>IF(AH29="---","",VLOOKUP(AH29,List167810111213[],2,FALSE))</f>
        <v/>
      </c>
      <c r="CG29" s="42"/>
      <c r="CI29" s="42"/>
      <c r="CK29" s="42"/>
      <c r="CM29" s="42"/>
    </row>
    <row r="30" spans="2:91" s="49" customFormat="1" ht="12.6" thickBot="1" x14ac:dyDescent="0.2">
      <c r="B30" s="277"/>
      <c r="C30" s="278"/>
      <c r="D30" s="279"/>
      <c r="E30" s="71" t="s">
        <v>161</v>
      </c>
      <c r="F30" s="72"/>
      <c r="G30" s="73"/>
      <c r="H30" s="90" t="s">
        <v>97</v>
      </c>
      <c r="I30" s="90" t="s">
        <v>97</v>
      </c>
      <c r="J30" s="90" t="s">
        <v>97</v>
      </c>
      <c r="K30" s="90" t="s">
        <v>97</v>
      </c>
      <c r="L30" s="90" t="s">
        <v>97</v>
      </c>
      <c r="M30" s="90" t="s">
        <v>97</v>
      </c>
      <c r="N30" s="90" t="s">
        <v>97</v>
      </c>
      <c r="O30" s="90" t="s">
        <v>97</v>
      </c>
      <c r="P30" s="90" t="s">
        <v>97</v>
      </c>
      <c r="Q30" s="90" t="s">
        <v>97</v>
      </c>
      <c r="R30" s="91" t="s">
        <v>97</v>
      </c>
      <c r="S30" s="42"/>
      <c r="T30" s="42"/>
      <c r="U30" s="42"/>
      <c r="V30" s="42"/>
      <c r="W30" s="42"/>
      <c r="X30" s="42"/>
      <c r="Y30" s="75" t="s">
        <v>97</v>
      </c>
      <c r="Z30" s="75" t="s">
        <v>97</v>
      </c>
      <c r="AA30" s="75" t="s">
        <v>97</v>
      </c>
      <c r="AB30" s="75" t="s">
        <v>97</v>
      </c>
      <c r="AC30" s="92" t="s">
        <v>97</v>
      </c>
      <c r="AD30" s="78" t="s">
        <v>97</v>
      </c>
      <c r="AE30" s="78" t="s">
        <v>97</v>
      </c>
      <c r="AF30" s="78" t="s">
        <v>97</v>
      </c>
      <c r="AG30" s="78" t="s">
        <v>97</v>
      </c>
      <c r="AH30" s="78" t="s">
        <v>97</v>
      </c>
      <c r="AK30" s="79" t="str">
        <f t="shared" si="6"/>
        <v/>
      </c>
      <c r="AL30" s="79" t="str">
        <f t="shared" si="6"/>
        <v/>
      </c>
      <c r="AM30" s="79" t="str">
        <f t="shared" si="6"/>
        <v/>
      </c>
      <c r="AN30" s="79" t="str">
        <f t="shared" si="6"/>
        <v/>
      </c>
      <c r="AO30" s="79" t="str">
        <f t="shared" si="6"/>
        <v/>
      </c>
      <c r="AP30" s="79" t="str">
        <f t="shared" si="5"/>
        <v/>
      </c>
      <c r="AQ30" s="79" t="str">
        <f t="shared" si="5"/>
        <v/>
      </c>
      <c r="AR30" s="79" t="str">
        <f t="shared" si="5"/>
        <v/>
      </c>
      <c r="AS30" s="79" t="str">
        <f t="shared" si="5"/>
        <v/>
      </c>
      <c r="AT30" s="79" t="str">
        <f t="shared" si="5"/>
        <v/>
      </c>
      <c r="AU30" s="42"/>
      <c r="AV30" s="80"/>
      <c r="AW30" s="81" t="s">
        <v>162</v>
      </c>
      <c r="AX30" s="82" t="str">
        <f t="shared" si="1"/>
        <v>---</v>
      </c>
      <c r="AY30" s="83" t="e">
        <f>VALUE(IF(AX30="---","",VLOOKUP(AX30,List167810111213[],2,FALSE)))</f>
        <v>#VALUE!</v>
      </c>
      <c r="AZ30" s="42" t="str">
        <f t="shared" si="2"/>
        <v>---</v>
      </c>
      <c r="BA30" s="42" t="e">
        <f>VALUE(IF(AZ30="---","",VLOOKUP(AZ30,List167810111213[],2,FALSE)))</f>
        <v>#VALUE!</v>
      </c>
      <c r="BB30" s="42" t="str">
        <f t="shared" si="3"/>
        <v>---</v>
      </c>
      <c r="BC30" s="42" t="str">
        <f t="shared" si="4"/>
        <v>---</v>
      </c>
      <c r="BD30" s="42"/>
      <c r="BE30" s="42"/>
      <c r="BF30" s="42"/>
      <c r="BG30" s="42"/>
      <c r="BH30" s="42"/>
      <c r="BI30" s="81" t="s">
        <v>162</v>
      </c>
      <c r="BJ30" s="85" t="str">
        <f>IF(H30="---","",VLOOKUP(H30,List167810111213[],2,FALSE))</f>
        <v/>
      </c>
      <c r="BK30" s="85" t="str">
        <f>IF(I30="---","",VLOOKUP(I30,List167810111213[],2,FALSE))</f>
        <v/>
      </c>
      <c r="BL30" s="85" t="str">
        <f>IF(J30="---","",VLOOKUP(J30,List167810111213[],2,FALSE))</f>
        <v/>
      </c>
      <c r="BM30" s="85" t="str">
        <f>IF(K30="---","",VLOOKUP(K30,List167810111213[],2,FALSE))</f>
        <v/>
      </c>
      <c r="BN30" s="85" t="str">
        <f>IF(L30="---","",VLOOKUP(L30,List167810111213[],2,FALSE))</f>
        <v/>
      </c>
      <c r="BO30" s="85" t="str">
        <f>IF(M30="---","",VLOOKUP(M30,List167810111213[],2,FALSE))</f>
        <v/>
      </c>
      <c r="BP30" s="85" t="str">
        <f>IF(N30="---","",VLOOKUP(N30,List167810111213[],2,FALSE))</f>
        <v/>
      </c>
      <c r="BQ30" s="85" t="str">
        <f>IF(O30="---","",VLOOKUP(O30,List167810111213[],2,FALSE))</f>
        <v/>
      </c>
      <c r="BR30" s="85" t="str">
        <f>IF(P30="---","",VLOOKUP(P30,List167810111213[],2,FALSE))</f>
        <v/>
      </c>
      <c r="BS30" s="85" t="str">
        <f>IF(Q30="---","",VLOOKUP(Q30,List167810111213[],2,FALSE))</f>
        <v/>
      </c>
      <c r="BT30" s="85" t="str">
        <f>IF(R30="---","",VLOOKUP(R30,List167810111213[],2,FALSE))</f>
        <v/>
      </c>
      <c r="BU30" s="81" t="s">
        <v>162</v>
      </c>
      <c r="BV30" s="85" t="str">
        <f>IF(Y30="---","",VLOOKUP(Y30,List167810111213[],2,FALSE))</f>
        <v/>
      </c>
      <c r="BW30" s="85" t="str">
        <f>IF(Z30="---","",VLOOKUP(Z30,List167810111213[],2,FALSE))</f>
        <v/>
      </c>
      <c r="BX30" s="85" t="str">
        <f>IF(AA30="---","",VLOOKUP(AA30,List167810111213[],2,FALSE))</f>
        <v/>
      </c>
      <c r="BY30" s="85" t="str">
        <f>IF(AB30="---","",VLOOKUP(AB30,List167810111213[],2,FALSE))</f>
        <v/>
      </c>
      <c r="BZ30" s="85" t="str">
        <f>IF(AC30="---","",VLOOKUP(AC30,List167810111213[],2,FALSE))</f>
        <v/>
      </c>
      <c r="CA30" s="85" t="str">
        <f>IF(AD30="---","",VLOOKUP(AD30,List167810111213[],2,FALSE))</f>
        <v/>
      </c>
      <c r="CB30" s="85" t="str">
        <f>IF(AE30="---","",VLOOKUP(AE30,List167810111213[],2,FALSE))</f>
        <v/>
      </c>
      <c r="CC30" s="85" t="str">
        <f>IF(AF30="---","",VLOOKUP(AF30,List167810111213[],2,FALSE))</f>
        <v/>
      </c>
      <c r="CD30" s="85" t="str">
        <f>IF(AG30="---","",VLOOKUP(AG30,List167810111213[],2,FALSE))</f>
        <v/>
      </c>
      <c r="CE30" s="85" t="str">
        <f>IF(AH30="---","",VLOOKUP(AH30,List167810111213[],2,FALSE))</f>
        <v/>
      </c>
      <c r="CG30" s="42"/>
      <c r="CI30" s="42"/>
      <c r="CK30" s="42"/>
      <c r="CM30" s="42"/>
    </row>
    <row r="31" spans="2:91" s="49" customFormat="1" ht="13.5" customHeight="1" thickBot="1" x14ac:dyDescent="0.2">
      <c r="B31" s="272" t="s">
        <v>163</v>
      </c>
      <c r="C31" s="273"/>
      <c r="D31" s="273"/>
      <c r="E31" s="273"/>
      <c r="F31" s="273"/>
      <c r="G31" s="274"/>
      <c r="H31" s="93">
        <f>COUNTIF(Year0Range,BE4)</f>
        <v>0</v>
      </c>
      <c r="I31" s="93" t="str">
        <f>IF(COUNTIF(Year1Range,BE4)=0,"",COUNTIF(Year1Range,BE4))</f>
        <v/>
      </c>
      <c r="J31" s="93" t="str">
        <f>IF(COUNTIF(Year2Range,BE4)=0,"",COUNTIF(Year2Range,BE4))</f>
        <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0</v>
      </c>
      <c r="Z31" s="93" t="str">
        <f>IF(COUNTIF(Year2Expected,$BE$4)=0,"",COUNTIF(Year2Expected,$BE$4))</f>
        <v/>
      </c>
      <c r="AA31" s="93" t="str">
        <f>IF(COUNTIF(Year3Expected,$BE$4)=0,"",COUNTIF(Year3Expected,$BE$4))</f>
        <v/>
      </c>
      <c r="AB31" s="93" t="str">
        <f>IF(COUNTIF(Year4Expected,$BE$4)=0,"",COUNTIF(Year4Expected,$BE$4))</f>
        <v/>
      </c>
      <c r="AC31" s="93" t="str">
        <f>IF(COUNTIF(Year5Expected,$BE$4)=0,"",COUNTIF(Year5Expected,$BE$4))</f>
        <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K31" s="42"/>
      <c r="AL31" s="42"/>
      <c r="AM31" s="42"/>
      <c r="AN31" s="42"/>
      <c r="AO31" s="42"/>
      <c r="AP31" s="42"/>
      <c r="AQ31" s="42"/>
      <c r="AR31" s="42"/>
      <c r="AS31" s="42"/>
      <c r="AT31" s="42"/>
      <c r="AU31" s="42"/>
      <c r="AV31" s="42"/>
      <c r="AW31" s="42"/>
      <c r="AX31" s="42" t="e">
        <f>LOOKUP(2,1/(H34:R34&lt;&gt;""),H$2:R$2)</f>
        <v>#N/A</v>
      </c>
      <c r="AY31" s="42"/>
      <c r="AZ31" s="42" t="e">
        <f>AX31</f>
        <v>#N/A</v>
      </c>
      <c r="BA31" s="42"/>
      <c r="BB31" s="42"/>
      <c r="BC31" s="42"/>
      <c r="BD31" s="42"/>
      <c r="BE31" s="42"/>
      <c r="BF31" s="42"/>
      <c r="BG31" s="42"/>
      <c r="BH31" s="42"/>
      <c r="BI31" s="81" t="s">
        <v>164</v>
      </c>
      <c r="BJ31" s="94">
        <f t="shared" ref="BJ31:BT31" si="7">COUNTIF(BJ3:BJ30,1)</f>
        <v>0</v>
      </c>
      <c r="BK31" s="94">
        <f t="shared" si="7"/>
        <v>0</v>
      </c>
      <c r="BL31" s="94">
        <f t="shared" si="7"/>
        <v>0</v>
      </c>
      <c r="BM31" s="94">
        <f t="shared" si="7"/>
        <v>0</v>
      </c>
      <c r="BN31" s="94">
        <f t="shared" si="7"/>
        <v>0</v>
      </c>
      <c r="BO31" s="94">
        <f t="shared" si="7"/>
        <v>0</v>
      </c>
      <c r="BP31" s="94">
        <f t="shared" si="7"/>
        <v>0</v>
      </c>
      <c r="BQ31" s="94">
        <f t="shared" si="7"/>
        <v>0</v>
      </c>
      <c r="BR31" s="94">
        <f t="shared" si="7"/>
        <v>0</v>
      </c>
      <c r="BS31" s="94">
        <f t="shared" si="7"/>
        <v>0</v>
      </c>
      <c r="BT31" s="94">
        <f t="shared" si="7"/>
        <v>0</v>
      </c>
      <c r="BU31" s="81" t="s">
        <v>164</v>
      </c>
      <c r="BV31" s="95">
        <f t="shared" ref="BV31:CE31" si="8">COUNTIF(BV3:BV30,1)</f>
        <v>0</v>
      </c>
      <c r="BW31" s="95">
        <f t="shared" si="8"/>
        <v>0</v>
      </c>
      <c r="BX31" s="95">
        <f t="shared" si="8"/>
        <v>0</v>
      </c>
      <c r="BY31" s="95">
        <f t="shared" si="8"/>
        <v>0</v>
      </c>
      <c r="BZ31" s="95">
        <f t="shared" si="8"/>
        <v>0</v>
      </c>
      <c r="CA31" s="95">
        <f t="shared" si="8"/>
        <v>0</v>
      </c>
      <c r="CB31" s="95">
        <f t="shared" si="8"/>
        <v>0</v>
      </c>
      <c r="CC31" s="95">
        <f t="shared" si="8"/>
        <v>0</v>
      </c>
      <c r="CD31" s="95">
        <f t="shared" si="8"/>
        <v>0</v>
      </c>
      <c r="CE31" s="95">
        <f t="shared" si="8"/>
        <v>0</v>
      </c>
      <c r="CG31" s="42"/>
      <c r="CI31" s="42"/>
      <c r="CK31" s="42"/>
      <c r="CM31" s="42"/>
    </row>
    <row r="32" spans="2:91" s="49" customFormat="1" ht="13.5" customHeight="1" thickBot="1" x14ac:dyDescent="0.2">
      <c r="B32" s="272" t="s">
        <v>165</v>
      </c>
      <c r="C32" s="273"/>
      <c r="D32" s="273"/>
      <c r="E32" s="273"/>
      <c r="F32" s="273"/>
      <c r="G32" s="274"/>
      <c r="H32" s="93">
        <f>COUNTIF(Year0Range,BE5)</f>
        <v>0</v>
      </c>
      <c r="I32" s="96" t="str">
        <f>IF(COUNTIF(Year1Range,BE5)=0,"",COUNTIF(Year1Range,BE5))</f>
        <v/>
      </c>
      <c r="J32" s="96" t="str">
        <f>IF(COUNTIF(Year2Range,BE5)=0,"",COUNTIF(Year2Range,BE5))</f>
        <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0</v>
      </c>
      <c r="Z32" s="93" t="str">
        <f>IF(COUNTIF(Year2Expected,$BE$5)=0,"",COUNTIF(Year2Expected,$BE$5))</f>
        <v/>
      </c>
      <c r="AA32" s="93" t="str">
        <f>IF(COUNTIF(Year3Expected,$BE$5)=0,"",COUNTIF(Year3Expected,$BE$5))</f>
        <v/>
      </c>
      <c r="AB32" s="93" t="str">
        <f>IF(COUNTIF(Year4Expected,$BE$5)=0,"",COUNTIF(Year4Expected,$BE$5))</f>
        <v/>
      </c>
      <c r="AC32" s="93" t="str">
        <f>IF(COUNTIF(Year5Expected,$BE$5)=0,"",COUNTIF(Year5Expected,$BE$5))</f>
        <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9">COUNTIF(BJ3:BJ30,0.5)</f>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si="9"/>
        <v>0</v>
      </c>
      <c r="BU32" s="81" t="s">
        <v>166</v>
      </c>
      <c r="BV32" s="95">
        <f t="shared" ref="BV32:CE32" si="10">COUNTIF(BV3:BV30,0.5)</f>
        <v>0</v>
      </c>
      <c r="BW32" s="95">
        <f t="shared" si="10"/>
        <v>0</v>
      </c>
      <c r="BX32" s="95">
        <f t="shared" si="10"/>
        <v>0</v>
      </c>
      <c r="BY32" s="95">
        <f t="shared" si="10"/>
        <v>0</v>
      </c>
      <c r="BZ32" s="95">
        <f t="shared" si="10"/>
        <v>0</v>
      </c>
      <c r="CA32" s="95">
        <f t="shared" si="10"/>
        <v>0</v>
      </c>
      <c r="CB32" s="95">
        <f t="shared" si="10"/>
        <v>0</v>
      </c>
      <c r="CC32" s="95">
        <f t="shared" si="10"/>
        <v>0</v>
      </c>
      <c r="CD32" s="95">
        <f t="shared" si="10"/>
        <v>0</v>
      </c>
      <c r="CE32" s="95">
        <f t="shared" si="10"/>
        <v>0</v>
      </c>
      <c r="CG32" s="42"/>
      <c r="CI32" s="42"/>
      <c r="CK32" s="42"/>
      <c r="CM32" s="42"/>
    </row>
    <row r="33" spans="1:92" ht="13.5" customHeight="1" thickBot="1" x14ac:dyDescent="0.2">
      <c r="B33" s="272" t="s">
        <v>167</v>
      </c>
      <c r="C33" s="273"/>
      <c r="D33" s="273"/>
      <c r="E33" s="273"/>
      <c r="F33" s="273"/>
      <c r="G33" s="274"/>
      <c r="H33" s="93">
        <f>COUNTIF(Year0Range,"*60")</f>
        <v>0</v>
      </c>
      <c r="I33" s="96" t="str">
        <f>IF(COUNTIF(Year1Range,"*60")=0,"",COUNTIF(Year1Range,"*60"))</f>
        <v/>
      </c>
      <c r="J33" s="96" t="str">
        <f>IF(COUNTIF(Year2Range,"*60")=0,"",COUNTIF(Year2Range,"*60"))</f>
        <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0</v>
      </c>
      <c r="Z33" s="93" t="str">
        <f>IF(COUNTIF(Year2Expected,"*60")=0,"",COUNTIF(Year2Expected,"*60"))</f>
        <v/>
      </c>
      <c r="AA33" s="93" t="str">
        <f>IF(COUNTIF(Year3Expected,"*60")=0,"",COUNTIF(Year3Expected,"*60"))</f>
        <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1">COUNTIF(BJ3:BJ30,0)</f>
        <v>0</v>
      </c>
      <c r="BK33" s="94">
        <f t="shared" si="11"/>
        <v>0</v>
      </c>
      <c r="BL33" s="94">
        <f t="shared" si="11"/>
        <v>0</v>
      </c>
      <c r="BM33" s="94">
        <f t="shared" si="11"/>
        <v>0</v>
      </c>
      <c r="BN33" s="94">
        <f t="shared" si="11"/>
        <v>0</v>
      </c>
      <c r="BO33" s="94">
        <f t="shared" si="11"/>
        <v>0</v>
      </c>
      <c r="BP33" s="94">
        <f t="shared" si="11"/>
        <v>0</v>
      </c>
      <c r="BQ33" s="94">
        <f t="shared" si="11"/>
        <v>0</v>
      </c>
      <c r="BR33" s="94">
        <f t="shared" si="11"/>
        <v>0</v>
      </c>
      <c r="BS33" s="94">
        <f t="shared" si="11"/>
        <v>0</v>
      </c>
      <c r="BT33" s="94">
        <f t="shared" si="11"/>
        <v>0</v>
      </c>
      <c r="BU33" s="81" t="s">
        <v>168</v>
      </c>
      <c r="BV33" s="95">
        <f t="shared" ref="BV33:CE33" si="12">COUNTIF(BV3:BV30,0)</f>
        <v>0</v>
      </c>
      <c r="BW33" s="95">
        <f t="shared" si="12"/>
        <v>0</v>
      </c>
      <c r="BX33" s="95">
        <f t="shared" si="12"/>
        <v>0</v>
      </c>
      <c r="BY33" s="95">
        <f t="shared" si="12"/>
        <v>0</v>
      </c>
      <c r="BZ33" s="95">
        <f t="shared" si="12"/>
        <v>0</v>
      </c>
      <c r="CA33" s="95">
        <f t="shared" si="12"/>
        <v>0</v>
      </c>
      <c r="CB33" s="95">
        <f t="shared" si="12"/>
        <v>0</v>
      </c>
      <c r="CC33" s="95">
        <f t="shared" si="12"/>
        <v>0</v>
      </c>
      <c r="CD33" s="95">
        <f t="shared" si="12"/>
        <v>0</v>
      </c>
      <c r="CE33" s="95">
        <f t="shared" si="12"/>
        <v>0</v>
      </c>
    </row>
    <row r="34" spans="1:92" ht="13.5" customHeight="1" thickBot="1" x14ac:dyDescent="0.2">
      <c r="B34" s="298" t="s">
        <v>169</v>
      </c>
      <c r="C34" s="299"/>
      <c r="D34" s="299"/>
      <c r="E34" s="299"/>
      <c r="F34" s="300"/>
      <c r="G34" s="97"/>
      <c r="H34" s="98" t="str">
        <f t="shared" ref="H34:R34" si="13">IF(ISERROR(AVERAGE(BJ24:BJ30,BJ9:BJ23, BJ3:BJ8)),"",AVERAGE(BJ24:BJ30,BJ9:BJ23, BJ3:BJ8))</f>
        <v/>
      </c>
      <c r="I34" s="98" t="str">
        <f t="shared" si="13"/>
        <v/>
      </c>
      <c r="J34" s="98" t="str">
        <f t="shared" si="13"/>
        <v/>
      </c>
      <c r="K34" s="98" t="str">
        <f>IF(ISERROR(AVERAGE(BM24:BM30,BM9:BM23, BM3:BM8)),"",AVERAGE(BM24:BM30,BM9:BM23, BM3:BM8))</f>
        <v/>
      </c>
      <c r="L34" s="98" t="str">
        <f t="shared" si="13"/>
        <v/>
      </c>
      <c r="M34" s="98" t="str">
        <f t="shared" si="13"/>
        <v/>
      </c>
      <c r="N34" s="98" t="str">
        <f t="shared" si="13"/>
        <v/>
      </c>
      <c r="O34" s="98" t="str">
        <f t="shared" si="13"/>
        <v/>
      </c>
      <c r="P34" s="98" t="str">
        <f t="shared" si="13"/>
        <v/>
      </c>
      <c r="Q34" s="98" t="str">
        <f t="shared" si="13"/>
        <v/>
      </c>
      <c r="R34" s="98" t="str">
        <f t="shared" si="13"/>
        <v/>
      </c>
      <c r="Y34" s="98" t="str">
        <f t="shared" ref="Y34:AH34" si="14">IF(ISERROR(AVERAGE(BV24:BV30,BV9:BV23, BV3:BV8)),"",AVERAGE(BV24:BV30,BV9:BV23, BV3:BV8))</f>
        <v/>
      </c>
      <c r="Z34" s="98" t="str">
        <f t="shared" si="14"/>
        <v/>
      </c>
      <c r="AA34" s="98" t="str">
        <f t="shared" si="14"/>
        <v/>
      </c>
      <c r="AB34" s="98" t="str">
        <f t="shared" si="14"/>
        <v/>
      </c>
      <c r="AC34" s="98" t="str">
        <f t="shared" si="14"/>
        <v/>
      </c>
      <c r="AD34" s="98" t="str">
        <f t="shared" si="14"/>
        <v/>
      </c>
      <c r="AE34" s="98" t="str">
        <f t="shared" si="14"/>
        <v/>
      </c>
      <c r="AF34" s="98" t="str">
        <f t="shared" si="14"/>
        <v/>
      </c>
      <c r="AG34" s="98" t="str">
        <f t="shared" si="14"/>
        <v/>
      </c>
      <c r="AH34" s="98" t="str">
        <f t="shared" si="14"/>
        <v/>
      </c>
      <c r="AI34" s="42"/>
      <c r="AJ34" s="42"/>
      <c r="BB34" s="99"/>
      <c r="BC34" s="99"/>
      <c r="BD34" s="99"/>
      <c r="BE34" s="99"/>
      <c r="BG34" s="49"/>
      <c r="BH34" s="49"/>
      <c r="BI34" s="81" t="s">
        <v>170</v>
      </c>
      <c r="BJ34" s="100" t="str">
        <f>IF(ISERROR(AVERAGE(BJ24:BJ30,BJ9:BJ23,BJ3:BJ8)),"",(AVERAGE(BJ24:BJ30,BJ9:BJ23,BJ3:BJ8)))</f>
        <v/>
      </c>
      <c r="BK34" s="100" t="str">
        <f t="shared" ref="BK34:BT34" si="15">IF(ISERROR(AVERAGE(BK24:BK30,BK9:BK23,BK3:BK8)),"",(AVERAGE(BK24:BK30,BK9:BK23,BK3:BK8)))</f>
        <v/>
      </c>
      <c r="BL34" s="100" t="str">
        <f t="shared" si="15"/>
        <v/>
      </c>
      <c r="BM34" s="100" t="str">
        <f t="shared" si="15"/>
        <v/>
      </c>
      <c r="BN34" s="100" t="str">
        <f t="shared" si="15"/>
        <v/>
      </c>
      <c r="BO34" s="100" t="str">
        <f t="shared" si="15"/>
        <v/>
      </c>
      <c r="BP34" s="100" t="str">
        <f t="shared" si="15"/>
        <v/>
      </c>
      <c r="BQ34" s="100" t="str">
        <f t="shared" si="15"/>
        <v/>
      </c>
      <c r="BR34" s="100" t="str">
        <f t="shared" si="15"/>
        <v/>
      </c>
      <c r="BS34" s="100" t="str">
        <f t="shared" si="15"/>
        <v/>
      </c>
      <c r="BT34" s="100" t="str">
        <f t="shared" si="15"/>
        <v/>
      </c>
      <c r="BU34" s="81" t="s">
        <v>170</v>
      </c>
      <c r="BV34" s="100" t="str">
        <f t="shared" ref="BV34:CE34" si="16">IF(ISERROR(AVERAGE(BV24:BV30,BV9:BV23,BV3:BV8)),"",(AVERAGE(BV24:BV30,BV9:BV23,BV3:BV8)))</f>
        <v/>
      </c>
      <c r="BW34" s="100" t="str">
        <f t="shared" si="16"/>
        <v/>
      </c>
      <c r="BX34" s="100" t="str">
        <f t="shared" si="16"/>
        <v/>
      </c>
      <c r="BY34" s="100" t="str">
        <f t="shared" si="16"/>
        <v/>
      </c>
      <c r="BZ34" s="100" t="str">
        <f t="shared" si="16"/>
        <v/>
      </c>
      <c r="CA34" s="100" t="str">
        <f t="shared" si="16"/>
        <v/>
      </c>
      <c r="CB34" s="100" t="str">
        <f t="shared" si="16"/>
        <v/>
      </c>
      <c r="CC34" s="100" t="str">
        <f t="shared" si="16"/>
        <v/>
      </c>
      <c r="CD34" s="100" t="str">
        <f t="shared" si="16"/>
        <v/>
      </c>
      <c r="CE34" s="100" t="str">
        <f t="shared" si="16"/>
        <v/>
      </c>
      <c r="CF34" s="42"/>
      <c r="CH34" s="42"/>
      <c r="CJ34" s="42"/>
      <c r="CL34" s="42"/>
      <c r="CN34" s="42"/>
    </row>
    <row r="35" spans="1:92" ht="13.5" customHeight="1" thickBot="1" x14ac:dyDescent="0.2">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t="str">
        <f>IF(ISERROR(AVERAGE(BJ3:BJ8)),"",(AVERAGE(BJ3:BJ8)))</f>
        <v/>
      </c>
      <c r="BK35" s="106" t="str">
        <f t="shared" ref="BK35:BT35" si="17">IF(ISERROR(AVERAGE(BK3:BK8)),"",(AVERAGE(BK3:BK8)))</f>
        <v/>
      </c>
      <c r="BL35" s="106" t="str">
        <f t="shared" si="17"/>
        <v/>
      </c>
      <c r="BM35" s="106" t="str">
        <f t="shared" si="17"/>
        <v/>
      </c>
      <c r="BN35" s="106" t="str">
        <f t="shared" si="17"/>
        <v/>
      </c>
      <c r="BO35" s="106" t="str">
        <f t="shared" si="17"/>
        <v/>
      </c>
      <c r="BP35" s="106" t="str">
        <f t="shared" si="17"/>
        <v/>
      </c>
      <c r="BQ35" s="106" t="str">
        <f t="shared" si="17"/>
        <v/>
      </c>
      <c r="BR35" s="106" t="str">
        <f t="shared" si="17"/>
        <v/>
      </c>
      <c r="BS35" s="106" t="str">
        <f t="shared" si="17"/>
        <v/>
      </c>
      <c r="BT35" s="106" t="str">
        <f t="shared" si="17"/>
        <v/>
      </c>
      <c r="BU35" s="81" t="s">
        <v>172</v>
      </c>
      <c r="BV35" s="106" t="str">
        <f t="shared" ref="BV35:CE35" si="18">IF(ISERROR(AVERAGE(BV3:BV8)),"",(AVERAGE(BV3:BV8)))</f>
        <v/>
      </c>
      <c r="BW35" s="106" t="str">
        <f t="shared" si="18"/>
        <v/>
      </c>
      <c r="BX35" s="106" t="str">
        <f t="shared" si="18"/>
        <v/>
      </c>
      <c r="BY35" s="106" t="str">
        <f t="shared" si="18"/>
        <v/>
      </c>
      <c r="BZ35" s="106" t="str">
        <f t="shared" si="18"/>
        <v/>
      </c>
      <c r="CA35" s="106" t="str">
        <f t="shared" si="18"/>
        <v/>
      </c>
      <c r="CB35" s="106" t="str">
        <f t="shared" si="18"/>
        <v/>
      </c>
      <c r="CC35" s="106" t="str">
        <f t="shared" si="18"/>
        <v/>
      </c>
      <c r="CD35" s="106" t="str">
        <f t="shared" si="18"/>
        <v/>
      </c>
      <c r="CE35" s="106" t="str">
        <f t="shared" si="18"/>
        <v/>
      </c>
      <c r="CF35" s="102"/>
      <c r="CH35" s="102"/>
      <c r="CJ35" s="102"/>
      <c r="CL35" s="102"/>
      <c r="CN35" s="102"/>
    </row>
    <row r="36" spans="1:92" ht="13.8" thickBot="1" x14ac:dyDescent="0.2">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0</v>
      </c>
      <c r="AZ36" s="83">
        <f>VALUE(COUNTIF(AY3:AY8,0))</f>
        <v>0</v>
      </c>
      <c r="BA36" s="83" t="e">
        <f>AVERAGEIF(AY3:AY8,"&gt;=0")</f>
        <v>#DIV/0!</v>
      </c>
      <c r="BI36" s="81" t="s">
        <v>175</v>
      </c>
      <c r="BJ36" s="108" t="str">
        <f>IF(ISERROR(AVERAGE(BJ9:BJ23)),"",(AVERAGE(BJ9:BJ23)))</f>
        <v/>
      </c>
      <c r="BK36" s="108" t="str">
        <f>IF(ISERROR(AVERAGE(BK9:BK23)),"",(AVERAGE(BK9:BK23)))</f>
        <v/>
      </c>
      <c r="BL36" s="108" t="str">
        <f>IF(ISERROR(AVERAGE(BL9:BL23)),"",(AVERAGE(BL9:BL23)))</f>
        <v/>
      </c>
      <c r="BM36" s="108" t="str">
        <f>IF(ISERROR(AVERAGE(BM9:BM23)),"",(AVERAGE(BM9:BM23)))</f>
        <v/>
      </c>
      <c r="BN36" s="108" t="str">
        <f t="shared" ref="BN36:BT36" si="19">IF(ISERROR(AVERAGE(BN9:BN23)),"",(AVERAGE(BN9:BN23)))</f>
        <v/>
      </c>
      <c r="BO36" s="108" t="str">
        <f t="shared" si="19"/>
        <v/>
      </c>
      <c r="BP36" s="108" t="str">
        <f t="shared" si="19"/>
        <v/>
      </c>
      <c r="BQ36" s="108" t="str">
        <f t="shared" si="19"/>
        <v/>
      </c>
      <c r="BR36" s="108" t="str">
        <f t="shared" si="19"/>
        <v/>
      </c>
      <c r="BS36" s="108" t="str">
        <f t="shared" si="19"/>
        <v/>
      </c>
      <c r="BT36" s="108" t="str">
        <f t="shared" si="19"/>
        <v/>
      </c>
      <c r="BU36" s="81" t="s">
        <v>175</v>
      </c>
      <c r="BV36" s="108" t="str">
        <f>IF(ISERROR(AVERAGE(BV9:BV23)),"",(AVERAGE(BV9:BV23)))</f>
        <v/>
      </c>
      <c r="BW36" s="108" t="str">
        <f t="shared" ref="BW36:CE36" si="20">IF(ISERROR(AVERAGE(BW9:BW23)),"",(AVERAGE(BW9:BW23)))</f>
        <v/>
      </c>
      <c r="BX36" s="108" t="str">
        <f t="shared" si="20"/>
        <v/>
      </c>
      <c r="BY36" s="108" t="str">
        <f t="shared" si="20"/>
        <v/>
      </c>
      <c r="BZ36" s="108" t="str">
        <f t="shared" si="20"/>
        <v/>
      </c>
      <c r="CA36" s="108" t="str">
        <f t="shared" si="20"/>
        <v/>
      </c>
      <c r="CB36" s="108" t="str">
        <f t="shared" si="20"/>
        <v/>
      </c>
      <c r="CC36" s="108" t="str">
        <f t="shared" si="20"/>
        <v/>
      </c>
      <c r="CD36" s="108" t="str">
        <f t="shared" si="20"/>
        <v/>
      </c>
      <c r="CE36" s="108" t="str">
        <f t="shared" si="20"/>
        <v/>
      </c>
      <c r="CF36" s="102"/>
      <c r="CH36" s="102"/>
      <c r="CJ36" s="102"/>
      <c r="CL36" s="102"/>
      <c r="CN36" s="102"/>
    </row>
    <row r="37" spans="1:92" ht="13.5" customHeight="1" thickBot="1" x14ac:dyDescent="0.25">
      <c r="B37" s="301"/>
      <c r="C37" s="301"/>
      <c r="D37" s="109"/>
      <c r="E37" s="109"/>
      <c r="F37" s="49"/>
      <c r="G37" s="49"/>
      <c r="AW37" s="107" t="s">
        <v>176</v>
      </c>
      <c r="AX37" s="83">
        <f>COUNTIF(AY9:AY23,BF4)</f>
        <v>0</v>
      </c>
      <c r="AY37" s="83">
        <f>VALUE(COUNTIF(AY9:AY23,BF5))</f>
        <v>0</v>
      </c>
      <c r="AZ37" s="83">
        <f>VALUE(COUNTIF(AY9:AY23,0))</f>
        <v>0</v>
      </c>
      <c r="BA37" s="83" t="e">
        <f>AVERAGEIF(AY9:AY23,"&gt;=0")</f>
        <v>#DIV/0!</v>
      </c>
      <c r="BI37" s="81" t="s">
        <v>177</v>
      </c>
      <c r="BJ37" s="110" t="str">
        <f>IF(ISERROR(AVERAGE(BJ24:BJ30)),"",(AVERAGE(BJ24:BJ30)))</f>
        <v/>
      </c>
      <c r="BK37" s="110" t="str">
        <f t="shared" ref="BK37:BT37" si="21">IF(ISERROR(AVERAGE(BK24:BK30)),"",(AVERAGE(BK24:BK30)))</f>
        <v/>
      </c>
      <c r="BL37" s="110" t="str">
        <f t="shared" si="21"/>
        <v/>
      </c>
      <c r="BM37" s="110" t="str">
        <f t="shared" si="21"/>
        <v/>
      </c>
      <c r="BN37" s="110" t="str">
        <f t="shared" si="21"/>
        <v/>
      </c>
      <c r="BO37" s="110" t="str">
        <f t="shared" si="21"/>
        <v/>
      </c>
      <c r="BP37" s="110" t="str">
        <f t="shared" si="21"/>
        <v/>
      </c>
      <c r="BQ37" s="110" t="str">
        <f t="shared" si="21"/>
        <v/>
      </c>
      <c r="BR37" s="110" t="str">
        <f t="shared" si="21"/>
        <v/>
      </c>
      <c r="BS37" s="110" t="str">
        <f t="shared" si="21"/>
        <v/>
      </c>
      <c r="BT37" s="110" t="str">
        <f t="shared" si="21"/>
        <v/>
      </c>
      <c r="BU37" s="81" t="s">
        <v>177</v>
      </c>
      <c r="BV37" s="110" t="str">
        <f t="shared" ref="BV37:CE37" si="22">IF(ISERROR(AVERAGE(BV24:BV30)),"",(AVERAGE(BV24:BV30)))</f>
        <v/>
      </c>
      <c r="BW37" s="110" t="str">
        <f t="shared" si="22"/>
        <v/>
      </c>
      <c r="BX37" s="110" t="str">
        <f t="shared" si="22"/>
        <v/>
      </c>
      <c r="BY37" s="110" t="str">
        <f t="shared" si="22"/>
        <v/>
      </c>
      <c r="BZ37" s="110" t="str">
        <f t="shared" si="22"/>
        <v/>
      </c>
      <c r="CA37" s="110" t="str">
        <f t="shared" si="22"/>
        <v/>
      </c>
      <c r="CB37" s="110" t="str">
        <f t="shared" si="22"/>
        <v/>
      </c>
      <c r="CC37" s="110" t="str">
        <f t="shared" si="22"/>
        <v/>
      </c>
      <c r="CD37" s="110" t="str">
        <f t="shared" si="22"/>
        <v/>
      </c>
      <c r="CE37" s="110" t="str">
        <f t="shared" si="22"/>
        <v/>
      </c>
    </row>
    <row r="38" spans="1:92" ht="22.95" customHeight="1" x14ac:dyDescent="0.15">
      <c r="B38" s="305" t="s">
        <v>178</v>
      </c>
      <c r="C38" s="306"/>
      <c r="D38" s="306"/>
      <c r="E38" s="306"/>
      <c r="F38" s="306"/>
      <c r="G38" s="306"/>
      <c r="H38" s="306"/>
      <c r="I38" s="306"/>
      <c r="J38" s="306"/>
      <c r="K38" s="307"/>
      <c r="AW38" s="107" t="s">
        <v>179</v>
      </c>
      <c r="AX38" s="83">
        <f>COUNTIF(AY24:AY30,BF4)</f>
        <v>0</v>
      </c>
      <c r="AY38" s="83">
        <f>COUNTIF(AY24:AY30,BF5)</f>
        <v>0</v>
      </c>
      <c r="AZ38" s="83">
        <f>VALUE(COUNTIF(AY24:AY30,0))</f>
        <v>0</v>
      </c>
      <c r="BA38" s="83" t="e">
        <f>AVERAGEIF(AY24:AY30,"&gt;=0")</f>
        <v>#DIV/0!</v>
      </c>
      <c r="BG38" s="49"/>
      <c r="BH38" s="49"/>
      <c r="BI38" s="49"/>
      <c r="BJ38" s="49"/>
      <c r="BK38" s="49"/>
      <c r="BO38" s="42"/>
      <c r="BP38" s="42"/>
      <c r="BQ38" s="42"/>
      <c r="BR38" s="42"/>
      <c r="BS38" s="42"/>
      <c r="BT38" s="42"/>
      <c r="CB38" s="42"/>
    </row>
    <row r="39" spans="1:92" ht="21" customHeight="1" x14ac:dyDescent="0.15">
      <c r="A39" s="49"/>
      <c r="B39" s="308" t="s">
        <v>4</v>
      </c>
      <c r="C39" s="309"/>
      <c r="D39" s="310"/>
      <c r="E39" s="311" t="s">
        <v>269</v>
      </c>
      <c r="F39" s="312"/>
      <c r="G39" s="312"/>
      <c r="H39" s="313"/>
      <c r="I39" s="311" t="s">
        <v>180</v>
      </c>
      <c r="J39" s="312"/>
      <c r="K39" s="313"/>
      <c r="AW39" s="42" t="s">
        <v>181</v>
      </c>
      <c r="AX39" s="83">
        <f>VALUE(SUM(AX36:AX38))</f>
        <v>0</v>
      </c>
      <c r="AY39" s="83">
        <f>VALUE(SUM(AY36:AY38))</f>
        <v>0</v>
      </c>
      <c r="AZ39" s="83">
        <f>VALUE(SUM(AZ36:AZ38))</f>
        <v>0</v>
      </c>
      <c r="BA39" s="83" t="e">
        <f>AVERAGEIF(AY3:AY30,"&gt;=0")</f>
        <v>#DIV/0!</v>
      </c>
    </row>
    <row r="40" spans="1:92" ht="22.2" customHeight="1" x14ac:dyDescent="0.15">
      <c r="A40" s="49"/>
      <c r="B40" s="314"/>
      <c r="C40" s="315"/>
      <c r="D40" s="316"/>
      <c r="E40" s="317"/>
      <c r="F40" s="318"/>
      <c r="G40" s="318"/>
      <c r="H40" s="319"/>
      <c r="I40" s="320"/>
      <c r="J40" s="318"/>
      <c r="K40" s="319"/>
      <c r="AW40" s="107" t="s">
        <v>182</v>
      </c>
      <c r="BA40" s="83" t="str">
        <f>IF(ISERROR(AVERAGE(AY24:AY30,AY9:AY23,AY3:AY8)),"",(AVERAGE(AY24:AY30,AY9:AY23,AY3:AY8)))</f>
        <v/>
      </c>
      <c r="BK40" s="49"/>
      <c r="CB40" s="42"/>
    </row>
    <row r="41" spans="1:92" x14ac:dyDescent="0.15">
      <c r="A41" s="49"/>
      <c r="B41" s="49"/>
      <c r="C41" s="49"/>
      <c r="D41" s="49"/>
      <c r="E41" s="49"/>
      <c r="F41" s="49"/>
      <c r="G41" s="49"/>
      <c r="AK41" s="107"/>
      <c r="AX41" s="103" t="s">
        <v>101</v>
      </c>
      <c r="AY41" s="104" t="s">
        <v>105</v>
      </c>
      <c r="AZ41" s="105" t="s">
        <v>107</v>
      </c>
      <c r="BA41" s="42" t="s">
        <v>171</v>
      </c>
      <c r="BK41" s="49"/>
      <c r="CB41" s="42"/>
    </row>
    <row r="42" spans="1:92" ht="19.2" customHeight="1" x14ac:dyDescent="0.15">
      <c r="B42" s="111" t="s">
        <v>183</v>
      </c>
      <c r="C42" s="112"/>
      <c r="D42" s="113"/>
      <c r="E42" s="113"/>
      <c r="F42" s="113"/>
      <c r="G42" s="113"/>
      <c r="H42" s="113"/>
      <c r="AW42" s="107" t="s">
        <v>184</v>
      </c>
      <c r="AX42" s="83">
        <f>COUNTIF(BA3:BA8,BF4)</f>
        <v>0</v>
      </c>
      <c r="AY42" s="83">
        <f>COUNTIF(BA3:BA8,BF5)</f>
        <v>0</v>
      </c>
      <c r="AZ42" s="83">
        <f>COUNTIF(BA3:BA8,0)</f>
        <v>0</v>
      </c>
      <c r="BA42" s="83" t="e">
        <f>AVERAGEIF(AY9:AY14,"&gt;=0")</f>
        <v>#DIV/0!</v>
      </c>
      <c r="BK42" s="49"/>
      <c r="CB42" s="42"/>
    </row>
    <row r="43" spans="1:92" ht="15" thickBot="1" x14ac:dyDescent="0.2">
      <c r="B43" s="114" t="s">
        <v>185</v>
      </c>
      <c r="C43" s="114"/>
      <c r="D43" s="115" t="str">
        <f>_xlfn.IFNA(AX31,"")</f>
        <v/>
      </c>
      <c r="E43" s="115"/>
      <c r="F43" s="113"/>
      <c r="G43" s="116"/>
      <c r="H43" s="116"/>
      <c r="AW43" s="107" t="s">
        <v>186</v>
      </c>
      <c r="AX43" s="83">
        <f>COUNTIF(BA9:BA23,BF4)</f>
        <v>0</v>
      </c>
      <c r="AY43" s="83">
        <f>COUNTIF(BA9:BA23,BF5)</f>
        <v>0</v>
      </c>
      <c r="AZ43" s="83">
        <f>COUNTIF(BA9:BA23,0)</f>
        <v>0</v>
      </c>
      <c r="BA43" s="83" t="e">
        <f>AVERAGEIF(BA9:BA23,"&gt;=0")</f>
        <v>#DIV/0!</v>
      </c>
      <c r="BK43" s="49"/>
      <c r="CB43" s="42"/>
    </row>
    <row r="44" spans="1:92" ht="14.4" x14ac:dyDescent="0.15">
      <c r="B44" s="117"/>
      <c r="C44" s="118"/>
      <c r="D44" s="119" t="s">
        <v>187</v>
      </c>
      <c r="E44" s="120"/>
      <c r="F44" s="121" t="s">
        <v>188</v>
      </c>
      <c r="G44" s="122"/>
      <c r="H44" s="121" t="s">
        <v>189</v>
      </c>
      <c r="I44" s="122"/>
      <c r="J44" s="121" t="s">
        <v>190</v>
      </c>
      <c r="K44" s="123"/>
      <c r="AW44" s="107" t="s">
        <v>191</v>
      </c>
      <c r="AX44" s="83">
        <f>COUNTIF(BA24:BA30,BF4)</f>
        <v>0</v>
      </c>
      <c r="AY44" s="83">
        <f>COUNTIF(BA24:BA30,BF5)</f>
        <v>0</v>
      </c>
      <c r="AZ44" s="83">
        <f>COUNTIF(BA24:BA30,0)</f>
        <v>0</v>
      </c>
      <c r="BA44" s="83" t="e">
        <f>AVERAGEIF(BA24:BA30,"&gt;=0")</f>
        <v>#DIV/0!</v>
      </c>
      <c r="BK44" s="49"/>
      <c r="CB44" s="42"/>
    </row>
    <row r="45" spans="1:92" ht="14.4" x14ac:dyDescent="0.15">
      <c r="B45" s="124" t="s">
        <v>192</v>
      </c>
      <c r="C45" s="125"/>
      <c r="D45" s="126"/>
      <c r="E45" s="127"/>
      <c r="F45" s="128" t="s">
        <v>193</v>
      </c>
      <c r="G45" s="129"/>
      <c r="H45" s="128" t="s">
        <v>193</v>
      </c>
      <c r="I45" s="129"/>
      <c r="J45" s="128" t="s">
        <v>193</v>
      </c>
      <c r="K45" s="130"/>
      <c r="AW45" s="42" t="s">
        <v>194</v>
      </c>
      <c r="AX45" s="83">
        <f>SUM(AX42:AX44)</f>
        <v>0</v>
      </c>
      <c r="AY45" s="83">
        <f>SUM(AY42:AY44)</f>
        <v>0</v>
      </c>
      <c r="AZ45" s="83">
        <f>SUM(AZ42:AZ44)</f>
        <v>0</v>
      </c>
      <c r="BA45" s="83"/>
      <c r="BK45" s="49"/>
      <c r="CB45" s="42"/>
    </row>
    <row r="46" spans="1:92" ht="14.4" x14ac:dyDescent="0.15">
      <c r="B46" s="131" t="str">
        <f>BE4</f>
        <v>≥80</v>
      </c>
      <c r="C46" s="132"/>
      <c r="D46" s="133" t="e">
        <f>IF(AX39=0,NA(),AX39)</f>
        <v>#N/A</v>
      </c>
      <c r="E46" s="133"/>
      <c r="F46" s="133" t="e">
        <f>IF(AX36=0,NA(),AX36)</f>
        <v>#N/A</v>
      </c>
      <c r="G46" s="133"/>
      <c r="H46" s="133" t="e">
        <f>IF(AX37=0,NA(),AX37)</f>
        <v>#N/A</v>
      </c>
      <c r="I46" s="133"/>
      <c r="J46" s="133" t="e">
        <f>IF(AX38=0,NA(),AX38)</f>
        <v>#N/A</v>
      </c>
      <c r="K46" s="133"/>
      <c r="AW46" s="107" t="s">
        <v>195</v>
      </c>
      <c r="AX46" s="83"/>
      <c r="AY46" s="83"/>
      <c r="AZ46" s="83"/>
      <c r="BA46" s="83" t="str">
        <f>IF(ISERROR(AVERAGE(BA24:BA30,BA9:BA23,BA3:BA8)),"",(AVERAGE(BA24:BA30,BA9:BA23,BA3:BA8)))</f>
        <v/>
      </c>
      <c r="BK46" s="49"/>
      <c r="CB46" s="42"/>
    </row>
    <row r="47" spans="1:92" ht="14.4" x14ac:dyDescent="0.15">
      <c r="B47" s="134" t="str">
        <f>BE5</f>
        <v>60-79</v>
      </c>
      <c r="C47" s="135"/>
      <c r="D47" s="133" t="e">
        <f>IF(AY39=0,NA(),AY39)</f>
        <v>#N/A</v>
      </c>
      <c r="E47" s="133"/>
      <c r="F47" s="133" t="e">
        <f>IF(AY36=0,NA(),AY36)</f>
        <v>#N/A</v>
      </c>
      <c r="G47" s="133"/>
      <c r="H47" s="133" t="e">
        <f>IF(AY37=0,NA(),AY37)</f>
        <v>#N/A</v>
      </c>
      <c r="I47" s="133"/>
      <c r="J47" s="133" t="e">
        <f>IF(AY38=0,NA(),AY38)</f>
        <v>#N/A</v>
      </c>
      <c r="K47" s="133"/>
      <c r="AQ47" s="49"/>
      <c r="BK47" s="49"/>
      <c r="CB47" s="42"/>
    </row>
    <row r="48" spans="1:92" ht="14.4" x14ac:dyDescent="0.15">
      <c r="B48" s="136" t="str">
        <f>BE6</f>
        <v>&lt;60</v>
      </c>
      <c r="C48" s="137"/>
      <c r="D48" s="133" t="e">
        <f>IF(AZ39=0,NA(),AZ39)</f>
        <v>#N/A</v>
      </c>
      <c r="E48" s="133"/>
      <c r="F48" s="133" t="e">
        <f>IF(AZ36=0,NA(),AZ36)</f>
        <v>#N/A</v>
      </c>
      <c r="G48" s="133"/>
      <c r="H48" s="133" t="e">
        <f>IF(AZ37=0,NA(),AZ37)</f>
        <v>#N/A</v>
      </c>
      <c r="I48" s="133"/>
      <c r="J48" s="133" t="e">
        <f>IF(AZ38=0,NA(),AZ38)</f>
        <v>#N/A</v>
      </c>
      <c r="K48" s="133"/>
      <c r="AQ48" s="49"/>
      <c r="BK48" s="49"/>
      <c r="CB48" s="42"/>
    </row>
    <row r="49" spans="2:91" s="49" customFormat="1" ht="15" thickBot="1" x14ac:dyDescent="0.2">
      <c r="B49" s="138" t="s">
        <v>196</v>
      </c>
      <c r="C49" s="139"/>
      <c r="D49" s="140" t="str">
        <f>IFERROR(BA39,"n/a")</f>
        <v>n/a</v>
      </c>
      <c r="E49" s="141"/>
      <c r="F49" s="140" t="str">
        <f>IFERROR(BA36,"n/a")</f>
        <v>n/a</v>
      </c>
      <c r="G49" s="141"/>
      <c r="H49" s="140" t="str">
        <f>IFERROR(BA37,"n/a")</f>
        <v>n/a</v>
      </c>
      <c r="I49" s="141"/>
      <c r="J49" s="140" t="str">
        <f>IFERROR(BA38,"n/a")</f>
        <v>n/a</v>
      </c>
      <c r="K49" s="142"/>
      <c r="Q49" s="42"/>
      <c r="R49" s="42"/>
      <c r="S49" s="42"/>
      <c r="T49" s="42"/>
      <c r="U49" s="42"/>
      <c r="V49" s="42"/>
      <c r="W49" s="42"/>
      <c r="X49" s="42"/>
      <c r="Y49" s="42"/>
      <c r="Z49" s="42"/>
      <c r="AB49" s="42"/>
      <c r="AC49" s="42"/>
      <c r="AK49" s="42"/>
      <c r="AL49" s="42"/>
      <c r="AM49" s="42"/>
      <c r="AN49" s="42"/>
      <c r="AO49" s="42"/>
      <c r="AP49" s="42"/>
      <c r="AR49" s="42"/>
      <c r="AS49" s="42"/>
      <c r="AT49" s="42"/>
      <c r="AU49" s="42"/>
      <c r="AV49" s="42"/>
      <c r="AW49" s="42"/>
      <c r="AX49" s="42"/>
      <c r="AY49" s="42"/>
      <c r="AZ49" s="42"/>
      <c r="BA49" s="42"/>
      <c r="BB49" s="42"/>
      <c r="BC49" s="42"/>
      <c r="BD49" s="42"/>
      <c r="BE49" s="42"/>
      <c r="BF49" s="42"/>
      <c r="BG49" s="42"/>
      <c r="BH49" s="42"/>
      <c r="BI49" s="42"/>
      <c r="BJ49" s="42"/>
      <c r="CB49" s="42"/>
      <c r="CG49" s="42"/>
      <c r="CI49" s="42"/>
      <c r="CK49" s="42"/>
      <c r="CM49" s="42"/>
    </row>
    <row r="50" spans="2:91" s="49" customFormat="1" x14ac:dyDescent="0.15">
      <c r="B50" s="102"/>
      <c r="C50" s="102"/>
      <c r="D50" s="42"/>
      <c r="E50" s="42"/>
      <c r="F50" s="42"/>
      <c r="G50" s="42"/>
      <c r="L50" s="102"/>
      <c r="Q50" s="42"/>
      <c r="R50" s="42"/>
      <c r="S50" s="42"/>
      <c r="T50" s="42"/>
      <c r="U50" s="42"/>
      <c r="V50" s="42"/>
      <c r="W50" s="42"/>
      <c r="X50" s="42"/>
      <c r="Y50" s="42"/>
      <c r="Z50" s="42"/>
      <c r="AB50" s="42"/>
      <c r="AC50" s="42"/>
      <c r="AK50" s="42"/>
      <c r="AL50" s="42"/>
      <c r="AM50" s="42"/>
      <c r="AN50" s="42"/>
      <c r="AO50" s="42"/>
      <c r="AP50" s="42"/>
      <c r="AR50" s="42"/>
      <c r="AS50" s="42"/>
      <c r="AT50" s="42"/>
      <c r="AU50" s="42"/>
      <c r="AV50" s="42"/>
      <c r="AW50" s="42"/>
      <c r="AX50" s="42"/>
      <c r="AY50" s="42"/>
      <c r="AZ50" s="42"/>
      <c r="BA50" s="42"/>
      <c r="BB50" s="42"/>
      <c r="BC50" s="42"/>
      <c r="BD50" s="42"/>
      <c r="BE50" s="42"/>
      <c r="BF50" s="42"/>
      <c r="BG50" s="42"/>
      <c r="BH50" s="42"/>
      <c r="BI50" s="42"/>
      <c r="BJ50" s="42"/>
      <c r="CB50" s="42"/>
      <c r="CG50" s="42"/>
      <c r="CI50" s="42"/>
      <c r="CK50" s="42"/>
      <c r="CM50" s="42"/>
    </row>
    <row r="51" spans="2:91" s="49" customFormat="1" x14ac:dyDescent="0.15">
      <c r="B51" s="42"/>
      <c r="C51" s="42"/>
      <c r="D51" s="42"/>
      <c r="E51" s="42"/>
      <c r="F51" s="42"/>
      <c r="G51" s="42"/>
      <c r="Q51" s="42"/>
      <c r="R51" s="42"/>
      <c r="S51" s="42"/>
      <c r="T51" s="42"/>
      <c r="U51" s="42"/>
      <c r="V51" s="42"/>
      <c r="W51" s="42"/>
      <c r="X51" s="42"/>
      <c r="Y51" s="42"/>
      <c r="Z51" s="42"/>
      <c r="AB51" s="42"/>
      <c r="AC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CB51" s="42"/>
      <c r="CG51" s="42"/>
      <c r="CI51" s="42"/>
      <c r="CK51" s="42"/>
      <c r="CM51" s="42"/>
    </row>
    <row r="52" spans="2:91" s="49" customFormat="1" x14ac:dyDescent="0.15">
      <c r="B52" s="42"/>
      <c r="C52" s="42"/>
      <c r="D52" s="42"/>
      <c r="E52" s="42"/>
      <c r="F52" s="42"/>
      <c r="G52" s="42"/>
      <c r="Q52" s="42"/>
      <c r="R52" s="42"/>
      <c r="S52" s="42"/>
      <c r="T52" s="42"/>
      <c r="U52" s="42"/>
      <c r="V52" s="42"/>
      <c r="W52" s="42"/>
      <c r="X52" s="42"/>
      <c r="Y52" s="42"/>
      <c r="Z52" s="42"/>
      <c r="AB52" s="42"/>
      <c r="AC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CB52" s="42"/>
      <c r="CG52" s="42"/>
      <c r="CI52" s="42"/>
      <c r="CK52" s="42"/>
      <c r="CM52" s="42"/>
    </row>
    <row r="53" spans="2:91" s="49" customFormat="1" x14ac:dyDescent="0.15">
      <c r="B53" s="42"/>
      <c r="C53" s="42"/>
      <c r="D53" s="42"/>
      <c r="E53" s="42"/>
      <c r="F53" s="42"/>
      <c r="G53" s="42"/>
      <c r="Q53" s="42"/>
      <c r="R53" s="42"/>
      <c r="S53" s="42"/>
      <c r="T53" s="42"/>
      <c r="U53" s="42"/>
      <c r="V53" s="42"/>
      <c r="W53" s="42"/>
      <c r="X53" s="42"/>
      <c r="Y53" s="42"/>
      <c r="Z53" s="42"/>
      <c r="AB53" s="42"/>
      <c r="AC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CB53" s="42"/>
      <c r="CG53" s="42"/>
      <c r="CI53" s="42"/>
      <c r="CK53" s="42"/>
      <c r="CM53" s="42"/>
    </row>
    <row r="54" spans="2:91" s="49" customFormat="1" x14ac:dyDescent="0.15">
      <c r="B54" s="42"/>
      <c r="C54" s="42"/>
      <c r="D54" s="42"/>
      <c r="E54" s="42"/>
      <c r="F54" s="42"/>
      <c r="G54" s="42"/>
      <c r="Q54" s="42"/>
      <c r="R54" s="42"/>
      <c r="S54" s="42"/>
      <c r="T54" s="42"/>
      <c r="U54" s="42"/>
      <c r="V54" s="42"/>
      <c r="W54" s="42"/>
      <c r="X54" s="42"/>
      <c r="Y54" s="42"/>
      <c r="Z54" s="42"/>
      <c r="AB54" s="42"/>
      <c r="AC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CB54" s="42"/>
      <c r="CG54" s="42"/>
      <c r="CI54" s="42"/>
      <c r="CK54" s="42"/>
      <c r="CM54" s="42"/>
    </row>
    <row r="55" spans="2:91" s="49" customFormat="1" x14ac:dyDescent="0.15">
      <c r="B55" s="42"/>
      <c r="C55" s="42"/>
      <c r="D55" s="42"/>
      <c r="E55" s="42"/>
      <c r="F55" s="42"/>
      <c r="G55" s="42"/>
      <c r="Q55" s="42"/>
      <c r="R55" s="42"/>
      <c r="S55" s="42"/>
      <c r="T55" s="42"/>
      <c r="U55" s="42"/>
      <c r="V55" s="42"/>
      <c r="W55" s="42"/>
      <c r="X55" s="42"/>
      <c r="Y55" s="107"/>
      <c r="Z55" s="42"/>
      <c r="AA55" s="42"/>
      <c r="AB55" s="42"/>
      <c r="AC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CB55" s="42"/>
      <c r="CG55" s="42"/>
      <c r="CI55" s="42"/>
      <c r="CK55" s="42"/>
      <c r="CM55" s="42"/>
    </row>
    <row r="56" spans="2:91" s="49" customFormat="1" x14ac:dyDescent="0.15">
      <c r="B56" s="42"/>
      <c r="C56" s="42"/>
      <c r="D56" s="42"/>
      <c r="E56" s="42"/>
      <c r="F56" s="42"/>
      <c r="G56" s="42"/>
      <c r="Q56" s="42"/>
      <c r="R56" s="42"/>
      <c r="S56" s="42"/>
      <c r="T56" s="42"/>
      <c r="U56" s="42"/>
      <c r="V56" s="42"/>
      <c r="W56" s="42"/>
      <c r="X56" s="42"/>
      <c r="Y56" s="42"/>
      <c r="Z56" s="42"/>
      <c r="AB56" s="42"/>
      <c r="AC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CB56" s="42"/>
      <c r="CG56" s="42"/>
      <c r="CI56" s="42"/>
      <c r="CK56" s="42"/>
      <c r="CM56" s="42"/>
    </row>
    <row r="57" spans="2:91" s="49" customFormat="1" x14ac:dyDescent="0.15">
      <c r="B57" s="42"/>
      <c r="C57" s="42"/>
      <c r="D57" s="42"/>
      <c r="E57" s="42"/>
      <c r="F57" s="42"/>
      <c r="G57" s="42"/>
      <c r="Q57" s="42"/>
      <c r="R57" s="42"/>
      <c r="S57" s="42"/>
      <c r="T57" s="42"/>
      <c r="U57" s="42"/>
      <c r="V57" s="42"/>
      <c r="W57" s="42"/>
      <c r="X57" s="42"/>
      <c r="Y57" s="42"/>
      <c r="Z57" s="42"/>
      <c r="AB57" s="42"/>
      <c r="AC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CB57" s="42"/>
      <c r="CG57" s="42"/>
      <c r="CI57" s="42"/>
      <c r="CK57" s="42"/>
      <c r="CM57" s="42"/>
    </row>
    <row r="58" spans="2:91" s="49" customFormat="1" x14ac:dyDescent="0.15">
      <c r="B58" s="42"/>
      <c r="C58" s="42"/>
      <c r="F58" s="42"/>
      <c r="G58" s="42"/>
      <c r="H58" s="42"/>
      <c r="I58" s="42"/>
      <c r="J58" s="42"/>
      <c r="K58" s="42"/>
      <c r="Q58" s="42"/>
      <c r="R58" s="42"/>
      <c r="S58" s="42"/>
      <c r="T58" s="42"/>
      <c r="U58" s="42"/>
      <c r="V58" s="42"/>
      <c r="W58" s="42"/>
      <c r="X58" s="42"/>
      <c r="Y58" s="42"/>
      <c r="Z58" s="42"/>
      <c r="AB58" s="42"/>
      <c r="AC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CB58" s="42"/>
      <c r="CG58" s="42"/>
      <c r="CI58" s="42"/>
      <c r="CK58" s="42"/>
      <c r="CM58" s="42"/>
    </row>
    <row r="59" spans="2:91" s="49" customFormat="1" x14ac:dyDescent="0.15">
      <c r="B59" s="42"/>
      <c r="C59" s="42"/>
      <c r="I59" s="42"/>
      <c r="J59" s="42"/>
      <c r="K59" s="42"/>
      <c r="L59" s="42"/>
      <c r="M59" s="42"/>
      <c r="Q59" s="42"/>
      <c r="R59" s="42"/>
      <c r="S59" s="42"/>
      <c r="T59" s="42"/>
      <c r="U59" s="42"/>
      <c r="V59" s="42"/>
      <c r="W59" s="42"/>
      <c r="X59" s="42"/>
      <c r="Y59" s="42"/>
      <c r="Z59" s="42"/>
      <c r="AB59" s="42"/>
      <c r="AC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CB59" s="42"/>
      <c r="CG59" s="42"/>
      <c r="CI59" s="42"/>
      <c r="CK59" s="42"/>
      <c r="CM59" s="42"/>
    </row>
    <row r="60" spans="2:91" s="49" customFormat="1" x14ac:dyDescent="0.15">
      <c r="B60" s="42"/>
      <c r="C60" s="42"/>
      <c r="I60" s="42"/>
      <c r="J60" s="42"/>
      <c r="K60" s="42"/>
      <c r="L60" s="42"/>
      <c r="M60" s="42"/>
      <c r="Q60" s="42"/>
      <c r="R60" s="42"/>
      <c r="S60" s="42"/>
      <c r="T60" s="42"/>
      <c r="U60" s="42"/>
      <c r="V60" s="42"/>
      <c r="W60" s="42"/>
      <c r="X60" s="42"/>
      <c r="Y60" s="42"/>
      <c r="Z60" s="42"/>
      <c r="AB60" s="42"/>
      <c r="AC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CB60" s="42"/>
      <c r="CG60" s="42"/>
      <c r="CI60" s="42"/>
      <c r="CK60" s="42"/>
      <c r="CM60" s="42"/>
    </row>
    <row r="61" spans="2:91" s="49" customFormat="1" ht="16.2" x14ac:dyDescent="0.2">
      <c r="B61" s="42"/>
      <c r="C61" s="42"/>
      <c r="F61" s="143"/>
      <c r="G61" s="143"/>
      <c r="H61" s="42"/>
      <c r="Q61" s="42"/>
      <c r="R61" s="42"/>
      <c r="S61" s="42"/>
      <c r="T61" s="42"/>
      <c r="U61" s="42"/>
      <c r="V61" s="42"/>
      <c r="W61" s="42"/>
      <c r="X61" s="42"/>
      <c r="Y61" s="42"/>
      <c r="Z61" s="42"/>
      <c r="AB61" s="42"/>
      <c r="AC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CB61" s="42"/>
      <c r="CG61" s="42"/>
      <c r="CI61" s="42"/>
      <c r="CK61" s="42"/>
      <c r="CM61" s="42"/>
    </row>
    <row r="62" spans="2:91" s="49" customFormat="1" x14ac:dyDescent="0.15">
      <c r="B62" s="42"/>
      <c r="C62" s="42"/>
      <c r="F62" s="42"/>
      <c r="G62" s="42"/>
      <c r="H62" s="42"/>
      <c r="Q62" s="42"/>
      <c r="R62" s="42"/>
      <c r="S62" s="42"/>
      <c r="T62" s="42"/>
      <c r="U62" s="42"/>
      <c r="V62" s="42"/>
      <c r="W62" s="42"/>
      <c r="X62" s="42"/>
      <c r="Y62" s="42"/>
      <c r="Z62" s="42"/>
      <c r="AB62" s="42"/>
      <c r="AC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CB62" s="42"/>
      <c r="CG62" s="42"/>
      <c r="CI62" s="42"/>
      <c r="CK62" s="42"/>
      <c r="CM62" s="42"/>
    </row>
    <row r="63" spans="2:91" s="49" customFormat="1" x14ac:dyDescent="0.15">
      <c r="B63" s="42"/>
      <c r="C63" s="42"/>
      <c r="F63" s="42"/>
      <c r="G63" s="42"/>
      <c r="H63" s="42"/>
      <c r="Q63" s="42"/>
      <c r="R63" s="42"/>
      <c r="S63" s="42"/>
      <c r="T63" s="42"/>
      <c r="U63" s="42"/>
      <c r="V63" s="42"/>
      <c r="W63" s="42"/>
      <c r="X63" s="42"/>
      <c r="Y63" s="42"/>
      <c r="Z63" s="42"/>
      <c r="AB63" s="42"/>
      <c r="AC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CB63" s="42"/>
      <c r="CG63" s="42"/>
      <c r="CI63" s="42"/>
      <c r="CK63" s="42"/>
      <c r="CM63" s="42"/>
    </row>
    <row r="64" spans="2:91" s="49" customFormat="1" x14ac:dyDescent="0.15">
      <c r="B64" s="42"/>
      <c r="C64" s="42"/>
      <c r="F64" s="42"/>
      <c r="G64" s="42"/>
      <c r="H64" s="42"/>
      <c r="Q64" s="42"/>
      <c r="R64" s="42"/>
      <c r="S64" s="42"/>
      <c r="T64" s="42"/>
      <c r="U64" s="42"/>
      <c r="V64" s="42"/>
      <c r="W64" s="42"/>
      <c r="X64" s="42"/>
      <c r="Y64" s="42"/>
      <c r="Z64" s="42"/>
      <c r="AB64" s="42"/>
      <c r="AC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CB64" s="42"/>
      <c r="CG64" s="42"/>
      <c r="CI64" s="42"/>
      <c r="CK64" s="42"/>
      <c r="CM64" s="42"/>
    </row>
    <row r="65" spans="2:91" s="49" customFormat="1" x14ac:dyDescent="0.15">
      <c r="B65" s="42"/>
      <c r="C65" s="42"/>
      <c r="F65" s="42"/>
      <c r="G65" s="42"/>
      <c r="H65" s="42"/>
      <c r="Q65" s="42"/>
      <c r="R65" s="42"/>
      <c r="S65" s="42"/>
      <c r="T65" s="42"/>
      <c r="U65" s="42"/>
      <c r="V65" s="42"/>
      <c r="W65" s="42"/>
      <c r="X65" s="42"/>
      <c r="Y65" s="42"/>
      <c r="Z65" s="42"/>
      <c r="AB65" s="42"/>
      <c r="AC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CB65" s="42"/>
      <c r="CG65" s="42"/>
      <c r="CI65" s="42"/>
      <c r="CK65" s="42"/>
      <c r="CM65" s="42"/>
    </row>
    <row r="66" spans="2:91" s="49" customFormat="1" x14ac:dyDescent="0.15">
      <c r="B66" s="42"/>
      <c r="C66" s="42"/>
      <c r="F66" s="42"/>
      <c r="G66" s="42"/>
      <c r="H66" s="42"/>
      <c r="Q66" s="42"/>
      <c r="R66" s="42"/>
      <c r="S66" s="42"/>
      <c r="T66" s="42"/>
      <c r="U66" s="42"/>
      <c r="V66" s="42"/>
      <c r="W66" s="42"/>
      <c r="X66" s="42"/>
      <c r="Y66" s="42"/>
      <c r="Z66" s="42"/>
      <c r="AB66" s="42"/>
      <c r="AC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CB66" s="42"/>
      <c r="CG66" s="42"/>
      <c r="CI66" s="42"/>
      <c r="CK66" s="42"/>
      <c r="CM66" s="42"/>
    </row>
    <row r="67" spans="2:91" s="49" customFormat="1" x14ac:dyDescent="0.15">
      <c r="B67" s="42"/>
      <c r="C67" s="42"/>
      <c r="F67" s="42"/>
      <c r="G67" s="42"/>
      <c r="H67" s="42"/>
      <c r="Q67" s="42"/>
      <c r="R67" s="42"/>
      <c r="S67" s="42"/>
      <c r="T67" s="42"/>
      <c r="U67" s="42"/>
      <c r="V67" s="42"/>
      <c r="W67" s="42"/>
      <c r="X67" s="42"/>
      <c r="Y67" s="42"/>
      <c r="Z67" s="42"/>
      <c r="AB67" s="42"/>
      <c r="AC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CK67" s="42"/>
      <c r="CM67" s="42"/>
    </row>
    <row r="68" spans="2:91" s="49" customFormat="1" x14ac:dyDescent="0.15">
      <c r="B68" s="42"/>
      <c r="C68" s="42"/>
      <c r="F68" s="42"/>
      <c r="G68" s="42"/>
      <c r="H68" s="42"/>
      <c r="Q68" s="42"/>
      <c r="R68" s="42"/>
      <c r="S68" s="42"/>
      <c r="T68" s="42"/>
      <c r="U68" s="42"/>
      <c r="V68" s="42"/>
      <c r="W68" s="42"/>
      <c r="X68" s="42"/>
      <c r="Y68" s="42"/>
      <c r="Z68" s="42"/>
      <c r="AB68" s="42"/>
      <c r="AC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CK68" s="42"/>
      <c r="CM68" s="42"/>
    </row>
    <row r="69" spans="2:91" s="49" customFormat="1" x14ac:dyDescent="0.15">
      <c r="B69" s="42"/>
      <c r="C69" s="42"/>
      <c r="F69" s="42"/>
      <c r="G69" s="42"/>
      <c r="H69" s="42"/>
      <c r="Q69" s="42"/>
      <c r="R69" s="42"/>
      <c r="S69" s="42"/>
      <c r="T69" s="42"/>
      <c r="U69" s="42"/>
      <c r="V69" s="42"/>
      <c r="W69" s="42"/>
      <c r="X69" s="42"/>
      <c r="Y69" s="42"/>
      <c r="Z69" s="42"/>
      <c r="AB69" s="42"/>
      <c r="AC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CK69" s="42"/>
      <c r="CM69" s="42"/>
    </row>
    <row r="70" spans="2:91" s="49" customFormat="1" x14ac:dyDescent="0.15">
      <c r="B70" s="42"/>
      <c r="C70" s="42"/>
      <c r="F70" s="42"/>
      <c r="G70" s="42"/>
      <c r="H70" s="42"/>
      <c r="Q70" s="42"/>
      <c r="R70" s="42"/>
      <c r="S70" s="42"/>
      <c r="T70" s="42"/>
      <c r="U70" s="42"/>
      <c r="V70" s="42"/>
      <c r="W70" s="42"/>
      <c r="X70" s="42"/>
      <c r="Y70" s="42"/>
      <c r="Z70" s="42"/>
      <c r="AB70" s="42"/>
      <c r="AC70" s="42"/>
      <c r="AK70" s="42"/>
      <c r="AL70" s="42"/>
      <c r="AM70" s="42"/>
      <c r="AN70" s="42"/>
      <c r="AO70" s="42"/>
      <c r="AP70" s="42"/>
      <c r="AR70" s="42"/>
      <c r="AS70" s="42"/>
      <c r="AT70" s="42"/>
      <c r="AU70" s="107"/>
      <c r="AV70" s="107"/>
      <c r="AW70" s="107"/>
      <c r="AX70" s="42"/>
      <c r="AY70" s="42"/>
      <c r="AZ70" s="42"/>
      <c r="BA70" s="42"/>
      <c r="BB70" s="42"/>
      <c r="BC70" s="42"/>
      <c r="BD70" s="144"/>
      <c r="BE70" s="42"/>
      <c r="BF70" s="42"/>
      <c r="BG70" s="42"/>
      <c r="BH70" s="42"/>
      <c r="BI70" s="42"/>
      <c r="BJ70" s="42"/>
      <c r="BK70" s="42"/>
      <c r="CK70" s="42"/>
      <c r="CM70" s="42"/>
    </row>
    <row r="71" spans="2:91" s="49" customFormat="1" x14ac:dyDescent="0.15">
      <c r="B71" s="42"/>
      <c r="C71" s="42"/>
      <c r="F71" s="42"/>
      <c r="G71" s="42"/>
      <c r="H71" s="42"/>
      <c r="Q71" s="42"/>
      <c r="R71" s="42"/>
      <c r="S71" s="42"/>
      <c r="T71" s="42"/>
      <c r="U71" s="42"/>
      <c r="V71" s="42"/>
      <c r="W71" s="42"/>
      <c r="X71" s="42"/>
      <c r="Y71" s="42"/>
      <c r="Z71" s="42"/>
      <c r="AB71" s="42"/>
      <c r="AC71" s="42"/>
      <c r="AK71" s="42"/>
      <c r="AL71" s="42"/>
      <c r="AM71" s="42"/>
      <c r="AN71" s="42"/>
      <c r="AO71" s="42"/>
      <c r="AP71" s="42"/>
      <c r="AR71" s="42"/>
      <c r="AS71" s="42"/>
      <c r="AT71" s="42"/>
      <c r="AU71" s="83"/>
      <c r="AV71" s="42"/>
      <c r="AW71" s="42"/>
      <c r="AX71" s="42"/>
      <c r="AY71" s="42"/>
      <c r="AZ71" s="144"/>
      <c r="BA71" s="144"/>
      <c r="BB71" s="144"/>
      <c r="BC71" s="144"/>
      <c r="BD71" s="144"/>
      <c r="BE71" s="42"/>
      <c r="BF71" s="42"/>
      <c r="BG71" s="42"/>
      <c r="BH71" s="42"/>
      <c r="BI71" s="42"/>
      <c r="BJ71" s="42"/>
      <c r="BK71" s="42"/>
      <c r="CK71" s="42"/>
      <c r="CM71" s="42"/>
    </row>
    <row r="72" spans="2:91" s="49" customFormat="1" x14ac:dyDescent="0.15">
      <c r="B72" s="42"/>
      <c r="C72" s="42"/>
      <c r="F72" s="42"/>
      <c r="G72" s="42"/>
      <c r="H72" s="42"/>
      <c r="Q72" s="42"/>
      <c r="R72" s="42"/>
      <c r="S72" s="42"/>
      <c r="T72" s="42"/>
      <c r="U72" s="42"/>
      <c r="V72" s="42"/>
      <c r="W72" s="42"/>
      <c r="X72" s="42"/>
      <c r="Y72" s="42"/>
      <c r="Z72" s="42"/>
      <c r="AB72" s="42"/>
      <c r="AC72" s="42"/>
      <c r="AK72" s="42"/>
      <c r="AL72" s="42"/>
      <c r="AM72" s="42"/>
      <c r="AN72" s="42"/>
      <c r="AO72" s="42"/>
      <c r="AP72" s="42"/>
      <c r="AR72" s="42"/>
      <c r="AS72" s="42"/>
      <c r="AT72" s="42"/>
      <c r="AU72" s="83"/>
      <c r="AV72" s="42"/>
      <c r="AW72" s="42"/>
      <c r="AX72" s="42"/>
      <c r="AY72" s="42"/>
      <c r="AZ72" s="42"/>
      <c r="BA72" s="42"/>
      <c r="BB72" s="42"/>
      <c r="BC72" s="42"/>
      <c r="BD72" s="42"/>
      <c r="BE72" s="42"/>
      <c r="BF72" s="42"/>
      <c r="BG72" s="42"/>
      <c r="BH72" s="42"/>
      <c r="BI72" s="42"/>
      <c r="BJ72" s="42"/>
      <c r="BK72" s="42"/>
      <c r="CK72" s="42"/>
      <c r="CM72" s="42"/>
    </row>
    <row r="73" spans="2:91" s="49" customFormat="1" x14ac:dyDescent="0.15">
      <c r="B73" s="42"/>
      <c r="C73" s="42"/>
      <c r="F73" s="42"/>
      <c r="G73" s="42"/>
      <c r="H73" s="42"/>
      <c r="Q73" s="42"/>
      <c r="R73" s="42"/>
      <c r="S73" s="42"/>
      <c r="T73" s="42"/>
      <c r="U73" s="42"/>
      <c r="V73" s="42"/>
      <c r="W73" s="42"/>
      <c r="X73" s="42"/>
      <c r="Y73" s="42"/>
      <c r="Z73" s="42"/>
      <c r="AB73" s="42"/>
      <c r="AC73" s="42"/>
      <c r="AK73" s="42"/>
      <c r="AL73" s="42"/>
      <c r="AM73" s="42"/>
      <c r="AN73" s="42"/>
      <c r="AO73" s="42"/>
      <c r="AP73" s="42"/>
      <c r="AR73" s="42"/>
      <c r="AS73" s="42"/>
      <c r="AT73" s="42"/>
      <c r="AU73" s="83"/>
      <c r="AV73" s="42"/>
      <c r="AW73" s="42"/>
      <c r="AX73" s="42"/>
      <c r="AY73" s="42"/>
      <c r="AZ73" s="42"/>
      <c r="BA73" s="42"/>
      <c r="BB73" s="42"/>
      <c r="BC73" s="42"/>
      <c r="BD73" s="42"/>
      <c r="BE73" s="42"/>
      <c r="BF73" s="42"/>
      <c r="BG73" s="42"/>
      <c r="BH73" s="42"/>
      <c r="BI73" s="42"/>
      <c r="BJ73" s="42"/>
      <c r="BK73" s="42"/>
      <c r="CK73" s="42"/>
      <c r="CM73" s="42"/>
    </row>
    <row r="74" spans="2:91" s="49" customFormat="1" ht="16.8" thickBot="1" x14ac:dyDescent="0.2">
      <c r="B74" s="111" t="s">
        <v>197</v>
      </c>
      <c r="C74" s="112"/>
      <c r="D74" s="113"/>
      <c r="E74" s="113"/>
      <c r="F74" s="113"/>
      <c r="G74" s="113"/>
      <c r="H74" s="113"/>
      <c r="I74" s="113"/>
      <c r="J74" s="113"/>
      <c r="Q74" s="42"/>
      <c r="R74" s="42"/>
      <c r="S74" s="42"/>
      <c r="T74" s="42"/>
      <c r="U74" s="42"/>
      <c r="V74" s="42"/>
      <c r="W74" s="42"/>
      <c r="X74" s="42"/>
      <c r="Y74" s="42"/>
      <c r="Z74" s="42"/>
      <c r="AA74" s="42"/>
      <c r="AB74" s="42"/>
      <c r="AC74" s="42"/>
      <c r="AK74" s="42"/>
      <c r="AL74" s="42"/>
      <c r="AM74" s="42"/>
      <c r="AN74" s="42"/>
      <c r="AO74" s="42"/>
      <c r="AP74" s="42"/>
      <c r="AR74" s="42"/>
      <c r="AS74" s="42"/>
      <c r="AT74" s="42"/>
      <c r="AU74" s="83"/>
      <c r="AV74" s="42"/>
      <c r="AW74" s="42"/>
      <c r="AX74" s="42"/>
      <c r="AY74" s="42"/>
      <c r="AZ74" s="42"/>
      <c r="BA74" s="42"/>
      <c r="BB74" s="42"/>
      <c r="BC74" s="42"/>
      <c r="BD74" s="42"/>
      <c r="BE74" s="42"/>
      <c r="BF74" s="42"/>
      <c r="BG74" s="42"/>
      <c r="BH74" s="42"/>
      <c r="BI74" s="42"/>
      <c r="BJ74" s="42"/>
      <c r="BK74" s="42"/>
      <c r="CG74" s="42"/>
      <c r="CI74" s="42"/>
      <c r="CK74" s="42"/>
      <c r="CM74" s="42"/>
    </row>
    <row r="75" spans="2:91" s="49" customFormat="1" ht="14.4" x14ac:dyDescent="0.15">
      <c r="B75" s="145"/>
      <c r="C75" s="146"/>
      <c r="D75" s="146"/>
      <c r="E75" s="147" t="s">
        <v>198</v>
      </c>
      <c r="F75" s="146"/>
      <c r="G75" s="148" t="s">
        <v>199</v>
      </c>
      <c r="H75" s="148"/>
      <c r="I75" s="148"/>
      <c r="J75" s="148"/>
      <c r="K75" s="149"/>
      <c r="Q75" s="42"/>
      <c r="R75" s="42"/>
      <c r="S75" s="42"/>
      <c r="T75" s="42"/>
      <c r="U75" s="42"/>
      <c r="V75" s="42"/>
      <c r="W75" s="42"/>
      <c r="X75" s="42"/>
      <c r="Y75" s="42"/>
      <c r="Z75" s="42"/>
      <c r="AA75" s="42"/>
      <c r="AB75" s="42"/>
      <c r="AC75" s="42"/>
      <c r="AK75" s="42"/>
      <c r="AL75" s="42"/>
      <c r="AM75" s="42"/>
      <c r="AN75" s="42"/>
      <c r="AO75" s="42"/>
      <c r="AP75" s="42"/>
      <c r="AR75" s="42"/>
      <c r="AS75" s="42"/>
      <c r="AT75" s="42"/>
      <c r="AU75" s="83"/>
      <c r="AV75" s="42"/>
      <c r="AW75" s="42"/>
      <c r="AX75" s="42"/>
      <c r="AY75" s="42"/>
      <c r="AZ75" s="42"/>
      <c r="BA75" s="42"/>
      <c r="BB75" s="42"/>
      <c r="BC75" s="42"/>
      <c r="BD75" s="42"/>
      <c r="CG75" s="42"/>
      <c r="CI75" s="42"/>
      <c r="CK75" s="42"/>
      <c r="CM75" s="42"/>
    </row>
    <row r="76" spans="2:91" s="49" customFormat="1" ht="14.4" x14ac:dyDescent="0.15">
      <c r="B76" s="150"/>
      <c r="C76" s="151"/>
      <c r="D76" s="152"/>
      <c r="E76" s="153"/>
      <c r="F76" s="153" t="s">
        <v>200</v>
      </c>
      <c r="G76" s="153" t="s">
        <v>201</v>
      </c>
      <c r="H76" s="153" t="s">
        <v>202</v>
      </c>
      <c r="I76" s="153" t="s">
        <v>203</v>
      </c>
      <c r="J76" s="153" t="s">
        <v>204</v>
      </c>
      <c r="K76" s="154" t="s">
        <v>205</v>
      </c>
      <c r="Q76" s="42"/>
      <c r="R76" s="42"/>
      <c r="S76" s="42"/>
      <c r="T76" s="42"/>
      <c r="U76" s="42"/>
      <c r="V76" s="42"/>
      <c r="W76" s="42"/>
      <c r="X76" s="42"/>
      <c r="Y76" s="42"/>
      <c r="Z76" s="42"/>
      <c r="AA76" s="42"/>
      <c r="AB76" s="42"/>
      <c r="AC76" s="42"/>
      <c r="AK76" s="42"/>
      <c r="AL76" s="42"/>
      <c r="AM76" s="42"/>
      <c r="AN76" s="42"/>
      <c r="AO76" s="42"/>
      <c r="AP76" s="42"/>
      <c r="AR76" s="42"/>
      <c r="AS76" s="42"/>
      <c r="AT76" s="42"/>
      <c r="AU76" s="83"/>
      <c r="AV76" s="42"/>
      <c r="AW76" s="42"/>
      <c r="AX76" s="42"/>
      <c r="AY76" s="42"/>
      <c r="AZ76" s="42"/>
      <c r="BA76" s="42"/>
      <c r="BB76" s="42"/>
      <c r="BC76" s="42"/>
      <c r="BD76" s="42"/>
      <c r="CG76" s="42"/>
      <c r="CI76" s="42"/>
      <c r="CK76" s="42"/>
      <c r="CM76" s="42"/>
    </row>
    <row r="77" spans="2:91" s="49" customFormat="1" ht="17.55" customHeight="1" x14ac:dyDescent="0.15">
      <c r="B77" s="155" t="s">
        <v>206</v>
      </c>
      <c r="C77" s="156"/>
      <c r="D77" s="157"/>
      <c r="E77" s="158" t="s">
        <v>207</v>
      </c>
      <c r="F77" s="158" t="str">
        <f>_xlfn.IFNA(S89,"")</f>
        <v/>
      </c>
      <c r="G77" s="158" t="str">
        <f>_xlfn.IFNA(S90,"")</f>
        <v/>
      </c>
      <c r="H77" s="158" t="str">
        <f>_xlfn.IFNA(S91,"")</f>
        <v/>
      </c>
      <c r="I77" s="158" t="str">
        <f>_xlfn.IFNA(S92,"")</f>
        <v/>
      </c>
      <c r="J77" s="158" t="str">
        <f>_xlfn.IFNA(S93,"")</f>
        <v/>
      </c>
      <c r="K77" s="158" t="str">
        <f>_xlfn.IFNA(S94,"")</f>
        <v/>
      </c>
      <c r="Q77" s="42"/>
      <c r="R77" s="42"/>
      <c r="S77" s="42"/>
      <c r="T77" s="42"/>
      <c r="U77" s="42"/>
      <c r="V77" s="42"/>
      <c r="W77" s="42"/>
      <c r="X77" s="42"/>
      <c r="Y77" s="42"/>
      <c r="Z77" s="42"/>
      <c r="AA77" s="42"/>
      <c r="AB77" s="42"/>
      <c r="AC77" s="42"/>
      <c r="AK77" s="42"/>
      <c r="AL77" s="42"/>
      <c r="AM77" s="42"/>
      <c r="AN77" s="42"/>
      <c r="AO77" s="42"/>
      <c r="AP77" s="42"/>
      <c r="AQ77" s="42"/>
      <c r="AR77" s="42"/>
      <c r="AT77" s="42"/>
      <c r="CG77" s="42"/>
      <c r="CI77" s="42"/>
      <c r="CK77" s="42"/>
      <c r="CM77" s="42"/>
    </row>
    <row r="78" spans="2:91" s="49" customFormat="1" ht="17.55" customHeight="1" x14ac:dyDescent="0.15">
      <c r="B78" s="159"/>
      <c r="C78" s="160"/>
      <c r="D78" s="161"/>
      <c r="E78" s="162" t="s">
        <v>208</v>
      </c>
      <c r="F78" s="162"/>
      <c r="G78" s="163" t="str">
        <f>_xlfn.IFNA(R90,"")</f>
        <v/>
      </c>
      <c r="H78" s="163" t="str">
        <f>_xlfn.IFNA(R91,"")</f>
        <v/>
      </c>
      <c r="I78" s="163" t="str">
        <f>_xlfn.IFNA(R92,"")</f>
        <v/>
      </c>
      <c r="J78" s="163" t="str">
        <f>_xlfn.IFNA(R93,"")</f>
        <v/>
      </c>
      <c r="K78" s="163" t="str">
        <f>_xlfn.IFNA(R94,"")</f>
        <v/>
      </c>
      <c r="Q78" s="42"/>
      <c r="R78" s="42"/>
      <c r="S78" s="42"/>
      <c r="T78" s="42"/>
      <c r="U78" s="42"/>
      <c r="V78" s="42"/>
      <c r="W78" s="42"/>
      <c r="X78" s="42"/>
      <c r="Y78" s="42"/>
      <c r="Z78" s="42"/>
      <c r="AA78" s="42"/>
      <c r="AB78" s="42"/>
      <c r="AC78" s="42"/>
      <c r="AK78" s="42"/>
      <c r="AL78" s="42"/>
      <c r="AO78" s="42"/>
      <c r="AP78" s="42"/>
      <c r="AQ78" s="42"/>
      <c r="AR78" s="42"/>
      <c r="AS78" s="42"/>
      <c r="AT78" s="42"/>
      <c r="CG78" s="42"/>
      <c r="CI78" s="42"/>
      <c r="CK78" s="42"/>
      <c r="CM78" s="42"/>
    </row>
    <row r="79" spans="2:91" s="49" customFormat="1" ht="17.55" customHeight="1" x14ac:dyDescent="0.15">
      <c r="B79" s="155" t="s">
        <v>209</v>
      </c>
      <c r="C79" s="156"/>
      <c r="D79" s="157"/>
      <c r="E79" s="158" t="s">
        <v>207</v>
      </c>
      <c r="F79" s="158" t="str">
        <f>_xlfn.IFNA(U89,"")</f>
        <v/>
      </c>
      <c r="G79" s="158" t="str">
        <f>_xlfn.IFNA(U90,"")</f>
        <v/>
      </c>
      <c r="H79" s="158" t="str">
        <f>_xlfn.IFNA(U91,"")</f>
        <v/>
      </c>
      <c r="I79" s="158" t="str">
        <f>_xlfn.IFNA(U92,"")</f>
        <v/>
      </c>
      <c r="J79" s="158" t="str">
        <f>_xlfn.IFNA(U93,"")</f>
        <v/>
      </c>
      <c r="K79" s="158" t="str">
        <f>_xlfn.IFNA(U94,"")</f>
        <v/>
      </c>
      <c r="Q79" s="42"/>
      <c r="R79" s="42"/>
      <c r="S79" s="42"/>
      <c r="T79" s="42"/>
      <c r="U79" s="42"/>
      <c r="V79" s="42"/>
      <c r="W79" s="42"/>
      <c r="X79" s="42"/>
      <c r="Y79" s="42"/>
      <c r="Z79" s="42"/>
      <c r="AA79" s="42"/>
      <c r="AB79" s="42"/>
      <c r="AC79" s="42"/>
      <c r="AK79" s="42"/>
      <c r="AL79" s="42"/>
      <c r="AO79" s="42"/>
      <c r="AP79" s="42"/>
      <c r="AQ79" s="42"/>
      <c r="AR79" s="42"/>
      <c r="AS79" s="42"/>
      <c r="AT79" s="42"/>
      <c r="CG79" s="42"/>
      <c r="CI79" s="42"/>
      <c r="CK79" s="42"/>
      <c r="CM79" s="42"/>
    </row>
    <row r="80" spans="2:91" s="49" customFormat="1" ht="17.55" customHeight="1" x14ac:dyDescent="0.15">
      <c r="B80" s="159"/>
      <c r="C80" s="160"/>
      <c r="D80" s="161"/>
      <c r="E80" s="162" t="s">
        <v>208</v>
      </c>
      <c r="F80" s="162"/>
      <c r="G80" s="163" t="str">
        <f>_xlfn.IFNA(T90,"")</f>
        <v/>
      </c>
      <c r="H80" s="163" t="str">
        <f>_xlfn.IFNA(T91,"")</f>
        <v/>
      </c>
      <c r="I80" s="163" t="str">
        <f>_xlfn.IFNA(T92,"")</f>
        <v/>
      </c>
      <c r="J80" s="163" t="str">
        <f>_xlfn.IFNA(T93,"")</f>
        <v/>
      </c>
      <c r="K80" s="163" t="str">
        <f>_xlfn.IFNA(T94,"")</f>
        <v/>
      </c>
      <c r="Q80" s="42"/>
      <c r="R80" s="42"/>
      <c r="S80" s="42"/>
      <c r="T80" s="42"/>
      <c r="U80" s="42"/>
      <c r="V80" s="42"/>
      <c r="W80" s="42"/>
      <c r="X80" s="42"/>
      <c r="Y80" s="42"/>
      <c r="Z80" s="42"/>
      <c r="AA80" s="42"/>
      <c r="AB80" s="42"/>
      <c r="AC80" s="42"/>
      <c r="AK80" s="42"/>
      <c r="AL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CG80" s="42"/>
      <c r="CI80" s="42"/>
      <c r="CK80" s="42"/>
      <c r="CM80" s="42"/>
    </row>
    <row r="81" spans="2:43" ht="17.55" customHeight="1" x14ac:dyDescent="0.15">
      <c r="B81" s="155" t="s">
        <v>210</v>
      </c>
      <c r="C81" s="156"/>
      <c r="D81" s="157"/>
      <c r="E81" s="158" t="s">
        <v>207</v>
      </c>
      <c r="F81" s="158" t="str">
        <f>_xlfn.IFNA(W89,"")</f>
        <v/>
      </c>
      <c r="G81" s="158" t="str">
        <f>_xlfn.IFNA(W90,"")</f>
        <v/>
      </c>
      <c r="H81" s="158" t="str">
        <f>_xlfn.IFNA(W91,"")</f>
        <v/>
      </c>
      <c r="I81" s="158" t="str">
        <f>_xlfn.IFNA(W92,"")</f>
        <v/>
      </c>
      <c r="J81" s="158" t="str">
        <f>_xlfn.IFNA(W93,"")</f>
        <v/>
      </c>
      <c r="K81" s="158" t="str">
        <f>_xlfn.IFNA(W94,"")</f>
        <v/>
      </c>
      <c r="AA81" s="42"/>
      <c r="AM81" s="49"/>
      <c r="AN81" s="49"/>
    </row>
    <row r="82" spans="2:43" ht="17.55" customHeight="1" x14ac:dyDescent="0.15">
      <c r="B82" s="159"/>
      <c r="C82" s="156"/>
      <c r="D82" s="164"/>
      <c r="E82" s="162" t="s">
        <v>208</v>
      </c>
      <c r="F82" s="162"/>
      <c r="G82" s="163" t="str">
        <f>_xlfn.IFNA(V90,"")</f>
        <v/>
      </c>
      <c r="H82" s="163" t="str">
        <f>_xlfn.IFNA(V91,"")</f>
        <v/>
      </c>
      <c r="I82" s="163" t="str">
        <f>_xlfn.IFNA(V92,"")</f>
        <v/>
      </c>
      <c r="J82" s="163" t="str">
        <f>_xlfn.IFNA(V93,"")</f>
        <v/>
      </c>
      <c r="K82" s="163" t="str">
        <f>_xlfn.IFNA(V94,"")</f>
        <v/>
      </c>
      <c r="AA82" s="42"/>
      <c r="AM82" s="49"/>
      <c r="AN82" s="49"/>
    </row>
    <row r="83" spans="2:43" ht="17.55" customHeight="1" x14ac:dyDescent="0.15">
      <c r="B83" s="165" t="s">
        <v>211</v>
      </c>
      <c r="C83" s="166"/>
      <c r="D83" s="167"/>
      <c r="E83" s="158" t="s">
        <v>207</v>
      </c>
      <c r="F83" s="158" t="str">
        <f>_xlfn.IFNA(Q89,"")</f>
        <v/>
      </c>
      <c r="G83" s="158" t="str">
        <f>_xlfn.IFNA(Q90,"")</f>
        <v/>
      </c>
      <c r="H83" s="158" t="str">
        <f>_xlfn.IFNA(Q91,"")</f>
        <v/>
      </c>
      <c r="I83" s="158" t="str">
        <f>_xlfn.IFNA(Q92,"")</f>
        <v/>
      </c>
      <c r="J83" s="158" t="str">
        <f>_xlfn.IFNA(Q93,"")</f>
        <v/>
      </c>
      <c r="K83" s="158" t="str">
        <f>_xlfn.IFNA(Q94,"")</f>
        <v/>
      </c>
      <c r="AA83" s="42"/>
      <c r="AM83" s="49"/>
      <c r="AN83" s="49"/>
    </row>
    <row r="84" spans="2:43" ht="17.55" customHeight="1" x14ac:dyDescent="0.15">
      <c r="B84" s="168"/>
      <c r="C84" s="169"/>
      <c r="D84" s="166"/>
      <c r="E84" s="162" t="s">
        <v>208</v>
      </c>
      <c r="F84" s="162"/>
      <c r="G84" s="170" t="str">
        <f>_xlfn.IFNA(P90,"")</f>
        <v/>
      </c>
      <c r="H84" s="170" t="str">
        <f>_xlfn.IFNA(P91,"")</f>
        <v/>
      </c>
      <c r="I84" s="170" t="str">
        <f>_xlfn.IFNA(P92,"")</f>
        <v/>
      </c>
      <c r="J84" s="170" t="str">
        <f>_xlfn.IFNA(P93,"")</f>
        <v/>
      </c>
      <c r="K84" s="170" t="str">
        <f>_xlfn.IFNA(P94,"")</f>
        <v/>
      </c>
      <c r="AA84" s="42"/>
      <c r="AM84" s="49"/>
      <c r="AN84" s="49"/>
      <c r="AO84" s="49"/>
      <c r="AP84" s="49"/>
      <c r="AQ84" s="49"/>
    </row>
    <row r="85" spans="2:43" x14ac:dyDescent="0.15">
      <c r="AA85" s="42"/>
      <c r="AM85" s="49"/>
      <c r="AN85" s="49"/>
      <c r="AO85" s="49"/>
      <c r="AP85" s="49"/>
      <c r="AQ85" s="49"/>
    </row>
    <row r="86" spans="2:43" x14ac:dyDescent="0.15">
      <c r="AA86" s="42"/>
      <c r="AM86" s="49"/>
      <c r="AN86" s="49"/>
      <c r="AO86" s="49"/>
      <c r="AP86" s="49"/>
      <c r="AQ86" s="49"/>
    </row>
    <row r="87" spans="2:43" x14ac:dyDescent="0.15">
      <c r="O87" s="171" t="s">
        <v>212</v>
      </c>
      <c r="P87" s="46"/>
      <c r="Q87" s="46"/>
      <c r="R87" s="46"/>
      <c r="S87" s="46"/>
      <c r="T87" s="46"/>
      <c r="U87" s="47"/>
      <c r="V87" s="46"/>
      <c r="W87" s="46"/>
      <c r="AA87" s="42"/>
    </row>
    <row r="88" spans="2:43" x14ac:dyDescent="0.15">
      <c r="O88" s="172" t="s">
        <v>71</v>
      </c>
      <c r="P88" s="172" t="s">
        <v>213</v>
      </c>
      <c r="Q88" s="172" t="s">
        <v>214</v>
      </c>
      <c r="R88" s="172" t="s">
        <v>215</v>
      </c>
      <c r="S88" s="172" t="s">
        <v>216</v>
      </c>
      <c r="T88" s="172" t="s">
        <v>217</v>
      </c>
      <c r="U88" s="173" t="s">
        <v>218</v>
      </c>
      <c r="V88" s="172" t="s">
        <v>219</v>
      </c>
      <c r="W88" s="172" t="s">
        <v>220</v>
      </c>
    </row>
    <row r="89" spans="2:43" x14ac:dyDescent="0.15">
      <c r="O89" s="172" t="s">
        <v>200</v>
      </c>
      <c r="P89" s="174"/>
      <c r="Q89" s="175" t="e">
        <f>IF(BJ34="",NA(),BJ34)</f>
        <v>#N/A</v>
      </c>
      <c r="R89" s="176"/>
      <c r="S89" s="175" t="e">
        <f>IF(BJ35="",NA(),BJ35)</f>
        <v>#N/A</v>
      </c>
      <c r="T89" s="176"/>
      <c r="U89" s="175" t="e">
        <f>IF(BJ36="",NA(),BJ36)</f>
        <v>#N/A</v>
      </c>
      <c r="V89" s="176"/>
      <c r="W89" s="175" t="e">
        <f>IF(BJ37="",NA(),BJ37)</f>
        <v>#N/A</v>
      </c>
    </row>
    <row r="90" spans="2:43" x14ac:dyDescent="0.15">
      <c r="O90" s="172" t="s">
        <v>201</v>
      </c>
      <c r="P90" s="177" t="e">
        <f>IF(BV34="",NA(),BV34)</f>
        <v>#N/A</v>
      </c>
      <c r="Q90" s="175" t="e">
        <f>IF(BK34="",NA(),BK34)</f>
        <v>#N/A</v>
      </c>
      <c r="R90" s="177" t="e">
        <f>IF(BV35="",NA(),BV35)</f>
        <v>#N/A</v>
      </c>
      <c r="S90" s="175" t="e">
        <f>IF(BK35="",NA(),BK35)</f>
        <v>#N/A</v>
      </c>
      <c r="T90" s="177" t="e">
        <f>IF(BV36="",NA(),BV36)</f>
        <v>#N/A</v>
      </c>
      <c r="U90" s="175" t="e">
        <f>IF(BK36="",NA(),BK36)</f>
        <v>#N/A</v>
      </c>
      <c r="V90" s="177" t="e">
        <f>IF(BV37="",NA(),BV37)</f>
        <v>#N/A</v>
      </c>
      <c r="W90" s="175" t="e">
        <f>IF(BK37="",NA(),BK37)</f>
        <v>#N/A</v>
      </c>
    </row>
    <row r="91" spans="2:43" x14ac:dyDescent="0.15">
      <c r="O91" s="172" t="s">
        <v>202</v>
      </c>
      <c r="P91" s="177" t="e">
        <f>IF(BW34="",NA(),BW34)</f>
        <v>#N/A</v>
      </c>
      <c r="Q91" s="175" t="e">
        <f>IF(BL34="",NA(),BL34)</f>
        <v>#N/A</v>
      </c>
      <c r="R91" s="177" t="e">
        <f>IF(BW35="",NA(),BW35)</f>
        <v>#N/A</v>
      </c>
      <c r="S91" s="175" t="e">
        <f>IF(BL35="",NA(),BL35)</f>
        <v>#N/A</v>
      </c>
      <c r="T91" s="177" t="e">
        <f>IF(BW36="",NA(),BW36)</f>
        <v>#N/A</v>
      </c>
      <c r="U91" s="175" t="e">
        <f>IF(BL36="",NA(),BL36)</f>
        <v>#N/A</v>
      </c>
      <c r="V91" s="177" t="e">
        <f>IF(BW37="",NA(),BW37)</f>
        <v>#N/A</v>
      </c>
      <c r="W91" s="175" t="e">
        <f>IF(BL37="",NA(),BL37)</f>
        <v>#N/A</v>
      </c>
    </row>
    <row r="92" spans="2:43" x14ac:dyDescent="0.15">
      <c r="O92" s="172" t="s">
        <v>203</v>
      </c>
      <c r="P92" s="177" t="e">
        <f>IF(BX34="",NA(),BX34)</f>
        <v>#N/A</v>
      </c>
      <c r="Q92" s="175" t="e">
        <f>IF(BM34="",NA(),BM34)</f>
        <v>#N/A</v>
      </c>
      <c r="R92" s="178" t="e">
        <f>IF(BX35="",NA(),BX35)</f>
        <v>#N/A</v>
      </c>
      <c r="S92" s="175" t="e">
        <f>IF(BM35="",NA(),BM35)</f>
        <v>#N/A</v>
      </c>
      <c r="T92" s="178" t="e">
        <f>IF(BX36="",NA(),BX36)</f>
        <v>#N/A</v>
      </c>
      <c r="U92" s="175" t="e">
        <f>IF(BM36="",NA(),BM36)</f>
        <v>#N/A</v>
      </c>
      <c r="V92" s="178" t="e">
        <f>IF(BX37="",NA(),BX37)</f>
        <v>#N/A</v>
      </c>
      <c r="W92" s="175" t="e">
        <f>IF(BM37="",NA(),BM37)</f>
        <v>#N/A</v>
      </c>
    </row>
    <row r="93" spans="2:43" x14ac:dyDescent="0.15">
      <c r="O93" s="172" t="s">
        <v>204</v>
      </c>
      <c r="P93" s="177" t="e">
        <f>IF(BY34="",NA(),BY34)</f>
        <v>#N/A</v>
      </c>
      <c r="Q93" s="175" t="e">
        <f>IF(BN34="",NA(),BN34)</f>
        <v>#N/A</v>
      </c>
      <c r="R93" s="178" t="e">
        <f>IF(BY35="",NA(),BY35)</f>
        <v>#N/A</v>
      </c>
      <c r="S93" s="175" t="e">
        <f>IF(BN35="",NA(),BN35)</f>
        <v>#N/A</v>
      </c>
      <c r="T93" s="178" t="e">
        <f>IF(BY36="",NA(),BY36)</f>
        <v>#N/A</v>
      </c>
      <c r="U93" s="175" t="e">
        <f>IF(BN36="",NA(),BN36)</f>
        <v>#N/A</v>
      </c>
      <c r="V93" s="178" t="e">
        <f>IF(BY37="",NA(),BY37)</f>
        <v>#N/A</v>
      </c>
      <c r="W93" s="175" t="e">
        <f>IF(BN37="",NA(),BN37)</f>
        <v>#N/A</v>
      </c>
    </row>
    <row r="94" spans="2:43" x14ac:dyDescent="0.15">
      <c r="O94" s="172" t="s">
        <v>205</v>
      </c>
      <c r="P94" s="177" t="e">
        <f>IF(BZ34="",NA(),BZ34)</f>
        <v>#N/A</v>
      </c>
      <c r="Q94" s="175" t="e">
        <f>IF(BO34="",NA(),BO34)</f>
        <v>#N/A</v>
      </c>
      <c r="R94" s="178" t="e">
        <f>IF(BZ35="",NA(),BZ35)</f>
        <v>#N/A</v>
      </c>
      <c r="S94" s="175" t="e">
        <f>IF(BO35="",NA(),BO35)</f>
        <v>#N/A</v>
      </c>
      <c r="T94" s="178" t="e">
        <f>IF(BZ36="",NA(),BZ36)</f>
        <v>#N/A</v>
      </c>
      <c r="U94" s="175" t="e">
        <f>IF(BO36="",NA(),BO36)</f>
        <v>#N/A</v>
      </c>
      <c r="V94" s="178" t="e">
        <f>IF(BZ37="",NA(),BZ37)</f>
        <v>#N/A</v>
      </c>
      <c r="W94" s="175" t="e">
        <f>IF(BO37="",NA(),BO37)</f>
        <v>#N/A</v>
      </c>
    </row>
    <row r="95" spans="2:43" x14ac:dyDescent="0.15">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15">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2:91" s="49" customFormat="1" x14ac:dyDescent="0.15">
      <c r="B97" s="42"/>
      <c r="C97" s="42"/>
      <c r="D97" s="42"/>
      <c r="E97" s="42"/>
      <c r="F97" s="42"/>
      <c r="G97" s="42"/>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B97" s="42"/>
      <c r="AC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CG97" s="42"/>
      <c r="CI97" s="42"/>
      <c r="CK97" s="42"/>
      <c r="CM97" s="42"/>
    </row>
    <row r="98" spans="2:91" s="49" customFormat="1" x14ac:dyDescent="0.15">
      <c r="B98" s="42"/>
      <c r="C98" s="42"/>
      <c r="D98" s="42"/>
      <c r="E98" s="42"/>
      <c r="F98" s="42"/>
      <c r="G98" s="42"/>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B98" s="42"/>
      <c r="AC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CG98" s="42"/>
      <c r="CI98" s="42"/>
      <c r="CK98" s="42"/>
      <c r="CM98" s="42"/>
    </row>
    <row r="99" spans="2:91" s="49" customFormat="1" x14ac:dyDescent="0.15">
      <c r="B99" s="42"/>
      <c r="C99" s="42"/>
      <c r="D99" s="42"/>
      <c r="E99" s="42"/>
      <c r="F99" s="42"/>
      <c r="G99" s="42"/>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B99" s="42"/>
      <c r="AC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CG99" s="42"/>
      <c r="CI99" s="42"/>
      <c r="CK99" s="42"/>
      <c r="CM99" s="42"/>
    </row>
    <row r="102" spans="2:91" s="49" customFormat="1" ht="15" customHeight="1" x14ac:dyDescent="0.15">
      <c r="B102" s="42"/>
      <c r="C102" s="42"/>
      <c r="D102" s="42"/>
      <c r="E102" s="42"/>
      <c r="F102" s="42"/>
      <c r="G102" s="42"/>
      <c r="Q102" s="42"/>
      <c r="R102" s="42"/>
      <c r="S102" s="42"/>
      <c r="T102" s="42"/>
      <c r="U102" s="42"/>
      <c r="V102" s="42"/>
      <c r="W102" s="42"/>
      <c r="X102" s="42"/>
      <c r="Y102" s="42"/>
      <c r="Z102" s="42"/>
      <c r="AB102" s="42"/>
      <c r="AC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CG102" s="42"/>
      <c r="CI102" s="42"/>
      <c r="CK102" s="42"/>
      <c r="CM102" s="42"/>
    </row>
    <row r="103" spans="2:91" s="49" customFormat="1" ht="15" customHeight="1" x14ac:dyDescent="0.15">
      <c r="B103" s="42"/>
      <c r="C103" s="42"/>
      <c r="D103" s="42"/>
      <c r="E103" s="42"/>
      <c r="F103" s="42"/>
      <c r="G103" s="42"/>
      <c r="Q103" s="42"/>
      <c r="R103" s="42"/>
      <c r="S103" s="42"/>
      <c r="T103" s="42"/>
      <c r="U103" s="42"/>
      <c r="V103" s="42"/>
      <c r="W103" s="42"/>
      <c r="X103" s="42"/>
      <c r="Y103" s="42"/>
      <c r="Z103" s="42"/>
      <c r="AB103" s="42"/>
      <c r="AC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CG103" s="42"/>
      <c r="CI103" s="42"/>
      <c r="CK103" s="42"/>
      <c r="CM103" s="42"/>
    </row>
    <row r="104" spans="2:91" s="49" customFormat="1" ht="15" customHeight="1" x14ac:dyDescent="0.15">
      <c r="B104" s="42"/>
      <c r="C104" s="42"/>
      <c r="D104" s="42"/>
      <c r="E104" s="42"/>
      <c r="F104" s="42"/>
      <c r="G104" s="42"/>
      <c r="Q104" s="42"/>
      <c r="R104" s="42"/>
      <c r="S104" s="42"/>
      <c r="T104" s="42"/>
      <c r="U104" s="42"/>
      <c r="V104" s="42"/>
      <c r="W104" s="42"/>
      <c r="X104" s="42"/>
      <c r="Y104" s="42"/>
      <c r="Z104" s="42"/>
      <c r="AB104" s="42"/>
      <c r="AC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CG104" s="42"/>
      <c r="CI104" s="42"/>
      <c r="CK104" s="42"/>
      <c r="CM104" s="42"/>
    </row>
    <row r="105" spans="2:91" s="49" customFormat="1" ht="15" customHeight="1" x14ac:dyDescent="0.15">
      <c r="B105" s="42"/>
      <c r="C105" s="42"/>
      <c r="D105" s="42"/>
      <c r="E105" s="42"/>
      <c r="F105" s="42"/>
      <c r="G105" s="42"/>
      <c r="Q105" s="42"/>
      <c r="R105" s="42"/>
      <c r="S105" s="42"/>
      <c r="T105" s="42"/>
      <c r="U105" s="42"/>
      <c r="V105" s="42"/>
      <c r="W105" s="42"/>
      <c r="X105" s="42"/>
      <c r="Y105" s="42"/>
      <c r="Z105" s="42"/>
      <c r="AB105" s="42"/>
      <c r="AC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CG105" s="42"/>
      <c r="CI105" s="42"/>
      <c r="CK105" s="42"/>
      <c r="CM105" s="42"/>
    </row>
    <row r="106" spans="2:91" s="49" customFormat="1" ht="15" customHeight="1" x14ac:dyDescent="0.15">
      <c r="B106" s="42"/>
      <c r="C106" s="42"/>
      <c r="D106" s="42"/>
      <c r="E106" s="42"/>
      <c r="F106" s="42"/>
      <c r="G106" s="42"/>
      <c r="Q106" s="42"/>
      <c r="R106" s="42"/>
      <c r="S106" s="42"/>
      <c r="T106" s="42"/>
      <c r="U106" s="42"/>
      <c r="V106" s="42"/>
      <c r="W106" s="42"/>
      <c r="X106" s="42"/>
      <c r="Y106" s="42"/>
      <c r="Z106" s="42"/>
      <c r="AB106" s="42"/>
      <c r="AC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CG106" s="42"/>
      <c r="CI106" s="42"/>
      <c r="CK106" s="42"/>
      <c r="CM106" s="42"/>
    </row>
    <row r="107" spans="2:91" s="49" customFormat="1" ht="15" customHeight="1" x14ac:dyDescent="0.15">
      <c r="B107" s="42"/>
      <c r="C107" s="42"/>
      <c r="D107" s="42"/>
      <c r="E107" s="42"/>
      <c r="F107" s="42"/>
      <c r="G107" s="42"/>
      <c r="Q107" s="42"/>
      <c r="R107" s="42"/>
      <c r="S107" s="42"/>
      <c r="T107" s="42"/>
      <c r="U107" s="42"/>
      <c r="V107" s="42"/>
      <c r="W107" s="42"/>
      <c r="X107" s="42"/>
      <c r="Y107" s="42"/>
      <c r="Z107" s="42"/>
      <c r="AB107" s="42"/>
      <c r="AC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CG107" s="42"/>
      <c r="CI107" s="42"/>
      <c r="CK107" s="42"/>
      <c r="CM107" s="42"/>
    </row>
    <row r="108" spans="2:91" s="49" customFormat="1" ht="15.6" customHeight="1" x14ac:dyDescent="0.15">
      <c r="B108" s="42"/>
      <c r="C108" s="42"/>
      <c r="D108" s="42"/>
      <c r="E108" s="42"/>
      <c r="F108" s="42"/>
      <c r="G108" s="42"/>
      <c r="Q108" s="42"/>
      <c r="R108" s="42"/>
      <c r="S108" s="42"/>
      <c r="T108" s="42"/>
      <c r="U108" s="42"/>
      <c r="V108" s="42"/>
      <c r="W108" s="42"/>
      <c r="X108" s="42"/>
      <c r="Y108" s="42"/>
      <c r="Z108" s="42"/>
      <c r="AB108" s="42"/>
      <c r="AC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CG108" s="42"/>
      <c r="CI108" s="42"/>
      <c r="CK108" s="42"/>
      <c r="CM108" s="42"/>
    </row>
    <row r="109" spans="2:91" s="49" customFormat="1" ht="15.6" customHeight="1" x14ac:dyDescent="0.15">
      <c r="B109" s="42"/>
      <c r="C109" s="42"/>
      <c r="D109" s="42"/>
      <c r="E109" s="42"/>
      <c r="F109" s="42"/>
      <c r="G109" s="42"/>
      <c r="Q109" s="42"/>
      <c r="R109" s="42"/>
      <c r="S109" s="42"/>
      <c r="T109" s="42"/>
      <c r="U109" s="42"/>
      <c r="V109" s="42"/>
      <c r="W109" s="42"/>
      <c r="X109" s="42"/>
      <c r="Y109" s="42"/>
      <c r="Z109" s="42"/>
      <c r="AB109" s="42"/>
      <c r="AC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CG109" s="42"/>
      <c r="CI109" s="42"/>
      <c r="CK109" s="42"/>
      <c r="CM109" s="42"/>
    </row>
    <row r="111" spans="2:91" s="49" customFormat="1" x14ac:dyDescent="0.15">
      <c r="B111" s="42"/>
      <c r="C111" s="42"/>
      <c r="D111" s="42"/>
      <c r="E111" s="42"/>
      <c r="F111" s="42"/>
      <c r="G111" s="42"/>
      <c r="Q111" s="42"/>
      <c r="R111" s="42"/>
      <c r="S111" s="42"/>
      <c r="T111" s="42"/>
      <c r="U111" s="42"/>
      <c r="V111" s="42"/>
      <c r="W111" s="42"/>
      <c r="X111" s="42"/>
      <c r="Y111" s="42"/>
      <c r="Z111" s="42"/>
      <c r="AB111" s="42"/>
      <c r="AC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G111" s="42"/>
      <c r="CI111" s="42"/>
      <c r="CK111" s="42"/>
      <c r="CM111" s="42"/>
    </row>
    <row r="112" spans="2:91" s="49" customFormat="1" ht="16.8" thickBot="1" x14ac:dyDescent="0.25">
      <c r="B112" s="143" t="s">
        <v>226</v>
      </c>
      <c r="C112" s="143"/>
      <c r="D112" s="42"/>
      <c r="E112" s="42"/>
      <c r="Q112" s="42"/>
      <c r="R112" s="42"/>
      <c r="S112" s="42"/>
      <c r="T112" s="42"/>
      <c r="U112" s="42"/>
      <c r="V112" s="42"/>
      <c r="W112" s="42"/>
      <c r="X112" s="42"/>
      <c r="Y112" s="42"/>
      <c r="Z112" s="42"/>
      <c r="AB112" s="42"/>
      <c r="AC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G112" s="42"/>
      <c r="CI112" s="42"/>
      <c r="CK112" s="42"/>
      <c r="CM112" s="42"/>
    </row>
    <row r="113" spans="2:91" s="49" customFormat="1" ht="62.7" customHeight="1" thickBot="1" x14ac:dyDescent="0.2">
      <c r="B113" s="179" t="s">
        <v>32</v>
      </c>
      <c r="C113" s="302" t="s">
        <v>33</v>
      </c>
      <c r="D113" s="303"/>
      <c r="E113" s="302" t="s">
        <v>34</v>
      </c>
      <c r="F113" s="304"/>
      <c r="G113" s="303"/>
      <c r="H113" s="180" t="s">
        <v>227</v>
      </c>
      <c r="I113" s="180" t="s">
        <v>228</v>
      </c>
      <c r="J113" s="180" t="s">
        <v>229</v>
      </c>
      <c r="K113" s="180" t="s">
        <v>230</v>
      </c>
      <c r="Q113" s="42"/>
      <c r="R113" s="42"/>
      <c r="S113" s="42"/>
      <c r="T113" s="42"/>
      <c r="U113" s="42"/>
      <c r="V113" s="42"/>
      <c r="W113" s="42"/>
      <c r="X113" s="42"/>
      <c r="Y113" s="42"/>
      <c r="Z113" s="42"/>
      <c r="AB113" s="42"/>
      <c r="AC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G113" s="42"/>
      <c r="CI113" s="42"/>
      <c r="CK113" s="42"/>
      <c r="CM113" s="42"/>
    </row>
    <row r="114" spans="2:91" s="49" customFormat="1" ht="15" thickBot="1" x14ac:dyDescent="0.2">
      <c r="B114" s="291">
        <v>1</v>
      </c>
      <c r="C114" s="294" t="s">
        <v>95</v>
      </c>
      <c r="D114" s="295"/>
      <c r="E114" s="181" t="s">
        <v>96</v>
      </c>
      <c r="F114" s="182"/>
      <c r="G114" s="183"/>
      <c r="H114" s="184" t="str">
        <f t="shared" ref="H114:H141" si="23">AZ3</f>
        <v>---</v>
      </c>
      <c r="I114" s="184" t="str">
        <f t="shared" ref="I114:I141" si="24">AX3</f>
        <v>---</v>
      </c>
      <c r="J114" s="184" t="str">
        <f t="shared" ref="J114:J141" si="25">BB3</f>
        <v>---</v>
      </c>
      <c r="K114" s="184" t="str">
        <f t="shared" ref="K114:K141" si="26">RIGHT(BC3,7)</f>
        <v>---</v>
      </c>
      <c r="Q114" s="42"/>
      <c r="R114" s="42"/>
      <c r="S114" s="42"/>
      <c r="T114" s="42"/>
      <c r="U114" s="42"/>
      <c r="V114" s="42"/>
      <c r="W114" s="42"/>
      <c r="X114" s="42"/>
      <c r="Y114" s="42"/>
      <c r="Z114" s="42"/>
      <c r="AB114" s="42"/>
      <c r="AC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G114" s="42"/>
      <c r="CI114" s="42"/>
      <c r="CK114" s="42"/>
      <c r="CM114" s="42"/>
    </row>
    <row r="115" spans="2:91" s="49" customFormat="1" ht="15.6" customHeight="1" thickBot="1" x14ac:dyDescent="0.2">
      <c r="B115" s="292"/>
      <c r="C115" s="294"/>
      <c r="D115" s="295"/>
      <c r="E115" s="181" t="s">
        <v>99</v>
      </c>
      <c r="F115" s="182"/>
      <c r="G115" s="185"/>
      <c r="H115" s="184" t="str">
        <f t="shared" si="23"/>
        <v>---</v>
      </c>
      <c r="I115" s="184" t="str">
        <f t="shared" si="24"/>
        <v>---</v>
      </c>
      <c r="J115" s="184" t="str">
        <f t="shared" si="25"/>
        <v>---</v>
      </c>
      <c r="K115" s="184" t="str">
        <f t="shared" si="26"/>
        <v>---</v>
      </c>
      <c r="Q115" s="42"/>
      <c r="R115" s="42"/>
      <c r="S115" s="42"/>
      <c r="T115" s="42"/>
      <c r="U115" s="42"/>
      <c r="V115" s="42"/>
      <c r="W115" s="42"/>
      <c r="X115" s="42"/>
      <c r="Y115" s="42"/>
      <c r="Z115" s="42"/>
      <c r="AB115" s="42"/>
      <c r="AC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G115" s="42"/>
      <c r="CI115" s="42"/>
      <c r="CK115" s="42"/>
      <c r="CM115" s="42"/>
    </row>
    <row r="116" spans="2:91" s="49" customFormat="1" ht="15.6" customHeight="1" thickBot="1" x14ac:dyDescent="0.2">
      <c r="B116" s="292"/>
      <c r="C116" s="294" t="s">
        <v>102</v>
      </c>
      <c r="D116" s="295"/>
      <c r="E116" s="181" t="s">
        <v>103</v>
      </c>
      <c r="F116" s="182"/>
      <c r="G116" s="185"/>
      <c r="H116" s="184" t="str">
        <f t="shared" si="23"/>
        <v>---</v>
      </c>
      <c r="I116" s="184" t="str">
        <f t="shared" si="24"/>
        <v>---</v>
      </c>
      <c r="J116" s="184" t="str">
        <f t="shared" si="25"/>
        <v>---</v>
      </c>
      <c r="K116" s="184" t="str">
        <f t="shared" si="26"/>
        <v>---</v>
      </c>
      <c r="Q116" s="42"/>
      <c r="R116" s="42"/>
      <c r="S116" s="42"/>
      <c r="T116" s="42"/>
      <c r="U116" s="42"/>
      <c r="V116" s="42"/>
      <c r="W116" s="42"/>
      <c r="X116" s="42"/>
      <c r="Y116" s="42"/>
      <c r="Z116" s="42"/>
      <c r="AB116" s="42"/>
      <c r="AC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G116" s="42"/>
      <c r="CI116" s="42"/>
      <c r="CK116" s="42"/>
      <c r="CM116" s="42"/>
    </row>
    <row r="117" spans="2:91" s="49" customFormat="1" ht="15.6" customHeight="1" thickBot="1" x14ac:dyDescent="0.2">
      <c r="B117" s="292"/>
      <c r="C117" s="294"/>
      <c r="D117" s="295"/>
      <c r="E117" s="181" t="s">
        <v>231</v>
      </c>
      <c r="F117" s="182"/>
      <c r="G117" s="185"/>
      <c r="H117" s="184" t="str">
        <f t="shared" si="23"/>
        <v>---</v>
      </c>
      <c r="I117" s="184" t="str">
        <f t="shared" si="24"/>
        <v>---</v>
      </c>
      <c r="J117" s="184" t="str">
        <f t="shared" si="25"/>
        <v>---</v>
      </c>
      <c r="K117" s="184" t="str">
        <f t="shared" si="26"/>
        <v>---</v>
      </c>
      <c r="Q117" s="42"/>
      <c r="R117" s="42"/>
      <c r="S117" s="42"/>
      <c r="T117" s="42"/>
      <c r="U117" s="42"/>
      <c r="V117" s="42"/>
      <c r="W117" s="42"/>
      <c r="X117" s="42"/>
      <c r="Y117" s="42"/>
      <c r="Z117" s="42"/>
      <c r="AB117" s="42"/>
      <c r="AC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G117" s="42"/>
      <c r="CI117" s="42"/>
      <c r="CK117" s="42"/>
      <c r="CM117" s="42"/>
    </row>
    <row r="118" spans="2:91" s="49" customFormat="1" ht="15.6" customHeight="1" thickBot="1" x14ac:dyDescent="0.2">
      <c r="B118" s="292"/>
      <c r="C118" s="294"/>
      <c r="D118" s="295"/>
      <c r="E118" s="181" t="s">
        <v>108</v>
      </c>
      <c r="F118" s="182"/>
      <c r="G118" s="185"/>
      <c r="H118" s="184" t="str">
        <f t="shared" si="23"/>
        <v>---</v>
      </c>
      <c r="I118" s="184" t="str">
        <f t="shared" si="24"/>
        <v>---</v>
      </c>
      <c r="J118" s="184" t="str">
        <f t="shared" si="25"/>
        <v>---</v>
      </c>
      <c r="K118" s="184" t="str">
        <f t="shared" si="26"/>
        <v>---</v>
      </c>
      <c r="Q118" s="42"/>
      <c r="R118" s="42"/>
      <c r="S118" s="42"/>
      <c r="T118" s="42"/>
      <c r="U118" s="42"/>
      <c r="V118" s="42"/>
      <c r="W118" s="42"/>
      <c r="X118" s="42"/>
      <c r="Y118" s="42"/>
      <c r="Z118" s="42"/>
      <c r="AB118" s="42"/>
      <c r="AC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G118" s="42"/>
      <c r="CI118" s="42"/>
      <c r="CK118" s="42"/>
      <c r="CM118" s="42"/>
    </row>
    <row r="119" spans="2:91" s="49" customFormat="1" ht="15.6" customHeight="1" thickBot="1" x14ac:dyDescent="0.2">
      <c r="B119" s="293"/>
      <c r="C119" s="294"/>
      <c r="D119" s="295"/>
      <c r="E119" s="181" t="s">
        <v>110</v>
      </c>
      <c r="F119" s="182"/>
      <c r="G119" s="185"/>
      <c r="H119" s="184" t="str">
        <f t="shared" si="23"/>
        <v>---</v>
      </c>
      <c r="I119" s="184" t="str">
        <f t="shared" si="24"/>
        <v>---</v>
      </c>
      <c r="J119" s="184" t="str">
        <f t="shared" si="25"/>
        <v>---</v>
      </c>
      <c r="K119" s="184" t="str">
        <f t="shared" si="26"/>
        <v>---</v>
      </c>
      <c r="Q119" s="42"/>
      <c r="R119" s="42"/>
      <c r="S119" s="42"/>
      <c r="T119" s="42"/>
      <c r="U119" s="42"/>
      <c r="V119" s="42"/>
      <c r="W119" s="42"/>
      <c r="X119" s="42"/>
      <c r="Y119" s="42"/>
      <c r="Z119" s="42"/>
      <c r="AB119" s="42"/>
      <c r="AC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G119" s="42"/>
      <c r="CI119" s="42"/>
      <c r="CK119" s="42"/>
      <c r="CM119" s="42"/>
    </row>
    <row r="120" spans="2:91" s="49" customFormat="1" ht="15.6" customHeight="1" thickBot="1" x14ac:dyDescent="0.2">
      <c r="B120" s="291">
        <v>2</v>
      </c>
      <c r="C120" s="294" t="s">
        <v>112</v>
      </c>
      <c r="D120" s="295"/>
      <c r="E120" s="181" t="s">
        <v>113</v>
      </c>
      <c r="F120" s="182"/>
      <c r="G120" s="185"/>
      <c r="H120" s="184" t="str">
        <f t="shared" si="23"/>
        <v>---</v>
      </c>
      <c r="I120" s="184" t="str">
        <f t="shared" si="24"/>
        <v>---</v>
      </c>
      <c r="J120" s="184" t="str">
        <f t="shared" si="25"/>
        <v>---</v>
      </c>
      <c r="K120" s="184" t="str">
        <f t="shared" si="26"/>
        <v>---</v>
      </c>
      <c r="Q120" s="42"/>
      <c r="R120" s="42"/>
      <c r="S120" s="42"/>
      <c r="T120" s="42"/>
      <c r="U120" s="42"/>
      <c r="V120" s="42"/>
      <c r="W120" s="42"/>
      <c r="X120" s="42"/>
      <c r="Y120" s="42"/>
      <c r="Z120" s="42"/>
      <c r="AB120" s="42"/>
      <c r="AC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G120" s="42"/>
      <c r="CI120" s="42"/>
      <c r="CK120" s="42"/>
      <c r="CM120" s="42"/>
    </row>
    <row r="121" spans="2:91" s="49" customFormat="1" ht="15.6" customHeight="1" thickBot="1" x14ac:dyDescent="0.2">
      <c r="B121" s="292"/>
      <c r="C121" s="294"/>
      <c r="D121" s="295"/>
      <c r="E121" s="181" t="s">
        <v>115</v>
      </c>
      <c r="F121" s="182"/>
      <c r="G121" s="185"/>
      <c r="H121" s="184" t="str">
        <f t="shared" si="23"/>
        <v>---</v>
      </c>
      <c r="I121" s="184" t="str">
        <f t="shared" si="24"/>
        <v>---</v>
      </c>
      <c r="J121" s="184" t="str">
        <f t="shared" si="25"/>
        <v>---</v>
      </c>
      <c r="K121" s="184" t="str">
        <f t="shared" si="26"/>
        <v>---</v>
      </c>
      <c r="Q121" s="42"/>
      <c r="R121" s="42"/>
      <c r="S121" s="42"/>
      <c r="T121" s="42"/>
      <c r="U121" s="42"/>
      <c r="V121" s="42"/>
      <c r="W121" s="42"/>
      <c r="X121" s="42"/>
      <c r="Y121" s="42"/>
      <c r="Z121" s="42"/>
      <c r="AB121" s="42"/>
      <c r="AC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G121" s="42"/>
      <c r="CI121" s="42"/>
      <c r="CK121" s="42"/>
      <c r="CM121" s="42"/>
    </row>
    <row r="122" spans="2:91" s="49" customFormat="1" ht="15.6" customHeight="1" thickBot="1" x14ac:dyDescent="0.2">
      <c r="B122" s="292"/>
      <c r="C122" s="294"/>
      <c r="D122" s="295"/>
      <c r="E122" s="181" t="s">
        <v>117</v>
      </c>
      <c r="F122" s="182"/>
      <c r="G122" s="185"/>
      <c r="H122" s="184" t="str">
        <f t="shared" si="23"/>
        <v>---</v>
      </c>
      <c r="I122" s="184" t="str">
        <f t="shared" si="24"/>
        <v>---</v>
      </c>
      <c r="J122" s="184" t="str">
        <f t="shared" si="25"/>
        <v>---</v>
      </c>
      <c r="K122" s="184" t="str">
        <f t="shared" si="26"/>
        <v>---</v>
      </c>
      <c r="Q122" s="42"/>
      <c r="R122" s="42"/>
      <c r="S122" s="42"/>
      <c r="T122" s="42"/>
      <c r="U122" s="42"/>
      <c r="V122" s="42"/>
      <c r="W122" s="42"/>
      <c r="X122" s="42"/>
      <c r="Y122" s="42"/>
      <c r="Z122" s="42"/>
      <c r="AB122" s="42"/>
      <c r="AC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G122" s="42"/>
      <c r="CI122" s="42"/>
      <c r="CK122" s="42"/>
      <c r="CM122" s="42"/>
    </row>
    <row r="123" spans="2:91" s="49" customFormat="1" ht="15.6" customHeight="1" thickBot="1" x14ac:dyDescent="0.2">
      <c r="B123" s="292"/>
      <c r="C123" s="294" t="s">
        <v>119</v>
      </c>
      <c r="D123" s="295"/>
      <c r="E123" s="181" t="s">
        <v>120</v>
      </c>
      <c r="F123" s="182"/>
      <c r="G123" s="185"/>
      <c r="H123" s="184" t="str">
        <f t="shared" si="23"/>
        <v>---</v>
      </c>
      <c r="I123" s="184" t="str">
        <f t="shared" si="24"/>
        <v>---</v>
      </c>
      <c r="J123" s="184" t="str">
        <f t="shared" si="25"/>
        <v>---</v>
      </c>
      <c r="K123" s="184" t="str">
        <f t="shared" si="26"/>
        <v>---</v>
      </c>
      <c r="Q123" s="42"/>
      <c r="R123" s="42"/>
      <c r="S123" s="42"/>
      <c r="T123" s="42"/>
      <c r="U123" s="42"/>
      <c r="V123" s="42"/>
      <c r="W123" s="42"/>
      <c r="X123" s="42"/>
      <c r="Y123" s="42"/>
      <c r="Z123" s="42"/>
      <c r="AB123" s="42"/>
      <c r="AC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G123" s="42"/>
      <c r="CI123" s="42"/>
      <c r="CK123" s="42"/>
      <c r="CM123" s="42"/>
    </row>
    <row r="124" spans="2:91" s="49" customFormat="1" ht="15.6" customHeight="1" thickBot="1" x14ac:dyDescent="0.2">
      <c r="B124" s="292"/>
      <c r="C124" s="294"/>
      <c r="D124" s="295"/>
      <c r="E124" s="181" t="s">
        <v>122</v>
      </c>
      <c r="F124" s="182"/>
      <c r="G124" s="185"/>
      <c r="H124" s="184" t="str">
        <f t="shared" si="23"/>
        <v>---</v>
      </c>
      <c r="I124" s="184" t="str">
        <f t="shared" si="24"/>
        <v>---</v>
      </c>
      <c r="J124" s="184" t="str">
        <f t="shared" si="25"/>
        <v>---</v>
      </c>
      <c r="K124" s="184" t="str">
        <f t="shared" si="26"/>
        <v>---</v>
      </c>
      <c r="Q124" s="42"/>
      <c r="R124" s="42"/>
      <c r="S124" s="42"/>
      <c r="T124" s="42"/>
      <c r="U124" s="42"/>
      <c r="V124" s="42"/>
      <c r="W124" s="42"/>
      <c r="X124" s="42"/>
      <c r="Y124" s="42"/>
      <c r="Z124" s="42"/>
      <c r="AB124" s="42"/>
      <c r="AC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G124" s="42"/>
      <c r="CI124" s="42"/>
      <c r="CK124" s="42"/>
      <c r="CM124" s="42"/>
    </row>
    <row r="125" spans="2:91" s="49" customFormat="1" ht="15.6" customHeight="1" thickBot="1" x14ac:dyDescent="0.2">
      <c r="B125" s="292"/>
      <c r="C125" s="294"/>
      <c r="D125" s="295"/>
      <c r="E125" s="181" t="s">
        <v>124</v>
      </c>
      <c r="F125" s="182"/>
      <c r="G125" s="185"/>
      <c r="H125" s="184" t="str">
        <f t="shared" si="23"/>
        <v>---</v>
      </c>
      <c r="I125" s="184" t="str">
        <f t="shared" si="24"/>
        <v>---</v>
      </c>
      <c r="J125" s="184" t="str">
        <f t="shared" si="25"/>
        <v>---</v>
      </c>
      <c r="K125" s="184" t="str">
        <f t="shared" si="26"/>
        <v>---</v>
      </c>
      <c r="Q125" s="42"/>
      <c r="R125" s="42"/>
      <c r="S125" s="42"/>
      <c r="T125" s="42"/>
      <c r="U125" s="42"/>
      <c r="V125" s="42"/>
      <c r="W125" s="42"/>
      <c r="X125" s="42"/>
      <c r="Y125" s="42"/>
      <c r="Z125" s="42"/>
      <c r="AB125" s="42"/>
      <c r="AC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G125" s="42"/>
      <c r="CI125" s="42"/>
      <c r="CK125" s="42"/>
      <c r="CM125" s="42"/>
    </row>
    <row r="126" spans="2:91" s="49" customFormat="1" ht="15.6" customHeight="1" thickBot="1" x14ac:dyDescent="0.2">
      <c r="B126" s="292"/>
      <c r="C126" s="294" t="s">
        <v>126</v>
      </c>
      <c r="D126" s="295"/>
      <c r="E126" s="181" t="s">
        <v>127</v>
      </c>
      <c r="F126" s="182"/>
      <c r="G126" s="185"/>
      <c r="H126" s="184" t="str">
        <f t="shared" si="23"/>
        <v>---</v>
      </c>
      <c r="I126" s="184" t="str">
        <f t="shared" si="24"/>
        <v>---</v>
      </c>
      <c r="J126" s="184" t="str">
        <f t="shared" si="25"/>
        <v>---</v>
      </c>
      <c r="K126" s="184" t="str">
        <f t="shared" si="26"/>
        <v>---</v>
      </c>
      <c r="Q126" s="42"/>
      <c r="R126" s="42"/>
      <c r="S126" s="42"/>
      <c r="T126" s="42"/>
      <c r="U126" s="42"/>
      <c r="V126" s="42"/>
      <c r="W126" s="42"/>
      <c r="X126" s="42"/>
      <c r="Y126" s="42"/>
      <c r="Z126" s="42"/>
      <c r="AB126" s="42"/>
      <c r="AC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G126" s="42"/>
      <c r="CI126" s="42"/>
      <c r="CK126" s="42"/>
      <c r="CM126" s="42"/>
    </row>
    <row r="127" spans="2:91" s="49" customFormat="1" ht="15" thickBot="1" x14ac:dyDescent="0.2">
      <c r="B127" s="292"/>
      <c r="C127" s="294"/>
      <c r="D127" s="295"/>
      <c r="E127" s="181" t="s">
        <v>129</v>
      </c>
      <c r="F127" s="182"/>
      <c r="G127" s="185"/>
      <c r="H127" s="184" t="str">
        <f t="shared" si="23"/>
        <v>---</v>
      </c>
      <c r="I127" s="184" t="str">
        <f t="shared" si="24"/>
        <v>---</v>
      </c>
      <c r="J127" s="184" t="str">
        <f t="shared" si="25"/>
        <v>---</v>
      </c>
      <c r="K127" s="184" t="str">
        <f t="shared" si="26"/>
        <v>---</v>
      </c>
      <c r="Q127" s="42"/>
      <c r="R127" s="42"/>
      <c r="S127" s="42"/>
      <c r="T127" s="42"/>
      <c r="U127" s="42"/>
      <c r="V127" s="42"/>
      <c r="W127" s="42"/>
      <c r="X127" s="42"/>
      <c r="Y127" s="42"/>
      <c r="Z127" s="42"/>
      <c r="AB127" s="42"/>
      <c r="AC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G127" s="42"/>
      <c r="CI127" s="42"/>
      <c r="CK127" s="42"/>
      <c r="CM127" s="42"/>
    </row>
    <row r="128" spans="2:91" s="49" customFormat="1" ht="15.6" customHeight="1" thickBot="1" x14ac:dyDescent="0.2">
      <c r="B128" s="292"/>
      <c r="C128" s="294"/>
      <c r="D128" s="295"/>
      <c r="E128" s="181" t="s">
        <v>131</v>
      </c>
      <c r="F128" s="182"/>
      <c r="G128" s="185"/>
      <c r="H128" s="184" t="str">
        <f t="shared" si="23"/>
        <v>---</v>
      </c>
      <c r="I128" s="184" t="str">
        <f t="shared" si="24"/>
        <v>---</v>
      </c>
      <c r="J128" s="184" t="str">
        <f t="shared" si="25"/>
        <v>---</v>
      </c>
      <c r="K128" s="184" t="str">
        <f t="shared" si="26"/>
        <v>---</v>
      </c>
      <c r="Q128" s="42"/>
      <c r="R128" s="42"/>
      <c r="S128" s="42"/>
      <c r="T128" s="42"/>
      <c r="U128" s="42"/>
      <c r="V128" s="42"/>
      <c r="W128" s="42"/>
      <c r="X128" s="42"/>
      <c r="Y128" s="42"/>
      <c r="Z128" s="42"/>
      <c r="AB128" s="42"/>
      <c r="AC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G128" s="42"/>
      <c r="CI128" s="42"/>
      <c r="CK128" s="42"/>
      <c r="CM128" s="42"/>
    </row>
    <row r="129" spans="2:91" s="49" customFormat="1" ht="15.6" customHeight="1" thickBot="1" x14ac:dyDescent="0.2">
      <c r="B129" s="292"/>
      <c r="C129" s="294" t="s">
        <v>133</v>
      </c>
      <c r="D129" s="295"/>
      <c r="E129" s="181" t="s">
        <v>134</v>
      </c>
      <c r="F129" s="182"/>
      <c r="G129" s="185"/>
      <c r="H129" s="184" t="str">
        <f t="shared" si="23"/>
        <v>---</v>
      </c>
      <c r="I129" s="184" t="str">
        <f t="shared" si="24"/>
        <v>---</v>
      </c>
      <c r="J129" s="184" t="str">
        <f t="shared" si="25"/>
        <v>---</v>
      </c>
      <c r="K129" s="184" t="str">
        <f t="shared" si="26"/>
        <v>---</v>
      </c>
      <c r="Q129" s="42"/>
      <c r="R129" s="42"/>
      <c r="S129" s="42"/>
      <c r="T129" s="42"/>
      <c r="U129" s="42"/>
      <c r="V129" s="42"/>
      <c r="W129" s="42"/>
      <c r="X129" s="42"/>
      <c r="Y129" s="42"/>
      <c r="Z129" s="42"/>
      <c r="AB129" s="42"/>
      <c r="AC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G129" s="42"/>
      <c r="CI129" s="42"/>
      <c r="CK129" s="42"/>
      <c r="CM129" s="42"/>
    </row>
    <row r="130" spans="2:91" s="49" customFormat="1" ht="15.6" customHeight="1" thickBot="1" x14ac:dyDescent="0.2">
      <c r="B130" s="292"/>
      <c r="C130" s="294"/>
      <c r="D130" s="295"/>
      <c r="E130" s="181" t="s">
        <v>136</v>
      </c>
      <c r="F130" s="182"/>
      <c r="G130" s="185"/>
      <c r="H130" s="184" t="str">
        <f t="shared" si="23"/>
        <v>---</v>
      </c>
      <c r="I130" s="184" t="str">
        <f t="shared" si="24"/>
        <v>---</v>
      </c>
      <c r="J130" s="184" t="str">
        <f t="shared" si="25"/>
        <v>---</v>
      </c>
      <c r="K130" s="184" t="str">
        <f t="shared" si="26"/>
        <v>---</v>
      </c>
      <c r="Q130" s="42"/>
      <c r="R130" s="42"/>
      <c r="S130" s="42"/>
      <c r="T130" s="42"/>
      <c r="U130" s="42"/>
      <c r="V130" s="42"/>
      <c r="W130" s="42"/>
      <c r="X130" s="42"/>
      <c r="Y130" s="42"/>
      <c r="Z130" s="42"/>
      <c r="AB130" s="42"/>
      <c r="AC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G130" s="42"/>
      <c r="CI130" s="42"/>
      <c r="CK130" s="42"/>
      <c r="CM130" s="42"/>
    </row>
    <row r="131" spans="2:91" s="49" customFormat="1" ht="15.6" customHeight="1" thickBot="1" x14ac:dyDescent="0.2">
      <c r="B131" s="292"/>
      <c r="C131" s="294"/>
      <c r="D131" s="295"/>
      <c r="E131" s="181" t="s">
        <v>138</v>
      </c>
      <c r="F131" s="182"/>
      <c r="G131" s="185"/>
      <c r="H131" s="184" t="str">
        <f t="shared" si="23"/>
        <v>---</v>
      </c>
      <c r="I131" s="184" t="str">
        <f t="shared" si="24"/>
        <v>---</v>
      </c>
      <c r="J131" s="184" t="str">
        <f t="shared" si="25"/>
        <v>---</v>
      </c>
      <c r="K131" s="184" t="str">
        <f t="shared" si="26"/>
        <v>---</v>
      </c>
      <c r="Q131" s="42"/>
      <c r="R131" s="42"/>
      <c r="S131" s="42"/>
      <c r="T131" s="42"/>
      <c r="U131" s="42"/>
      <c r="V131" s="42"/>
      <c r="W131" s="42"/>
      <c r="X131" s="42"/>
      <c r="Y131" s="42"/>
      <c r="Z131" s="42"/>
      <c r="AB131" s="42"/>
      <c r="AC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G131" s="42"/>
      <c r="CI131" s="42"/>
      <c r="CK131" s="42"/>
      <c r="CM131" s="42"/>
    </row>
    <row r="132" spans="2:91" s="49" customFormat="1" ht="15.6" customHeight="1" thickBot="1" x14ac:dyDescent="0.2">
      <c r="B132" s="292"/>
      <c r="C132" s="294" t="s">
        <v>140</v>
      </c>
      <c r="D132" s="295"/>
      <c r="E132" s="181" t="s">
        <v>141</v>
      </c>
      <c r="F132" s="182"/>
      <c r="G132" s="185"/>
      <c r="H132" s="184" t="str">
        <f t="shared" si="23"/>
        <v>---</v>
      </c>
      <c r="I132" s="184" t="str">
        <f t="shared" si="24"/>
        <v>---</v>
      </c>
      <c r="J132" s="184" t="str">
        <f t="shared" si="25"/>
        <v>---</v>
      </c>
      <c r="K132" s="184" t="str">
        <f t="shared" si="26"/>
        <v>---</v>
      </c>
      <c r="Q132" s="42"/>
      <c r="R132" s="42"/>
      <c r="S132" s="42"/>
      <c r="T132" s="42"/>
      <c r="U132" s="42"/>
      <c r="V132" s="42"/>
      <c r="W132" s="42"/>
      <c r="X132" s="42"/>
      <c r="Y132" s="42"/>
      <c r="Z132" s="42"/>
      <c r="AB132" s="42"/>
      <c r="AC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G132" s="42"/>
      <c r="CI132" s="42"/>
      <c r="CK132" s="42"/>
      <c r="CM132" s="42"/>
    </row>
    <row r="133" spans="2:91" s="49" customFormat="1" ht="15.6" customHeight="1" thickBot="1" x14ac:dyDescent="0.2">
      <c r="B133" s="292"/>
      <c r="C133" s="294"/>
      <c r="D133" s="295"/>
      <c r="E133" s="181" t="s">
        <v>143</v>
      </c>
      <c r="F133" s="182"/>
      <c r="G133" s="185"/>
      <c r="H133" s="184" t="str">
        <f t="shared" si="23"/>
        <v>---</v>
      </c>
      <c r="I133" s="184" t="str">
        <f t="shared" si="24"/>
        <v>---</v>
      </c>
      <c r="J133" s="184" t="str">
        <f t="shared" si="25"/>
        <v>---</v>
      </c>
      <c r="K133" s="184" t="str">
        <f t="shared" si="26"/>
        <v>---</v>
      </c>
      <c r="Q133" s="42"/>
      <c r="R133" s="42"/>
      <c r="S133" s="42"/>
      <c r="T133" s="42"/>
      <c r="U133" s="42"/>
      <c r="V133" s="42"/>
      <c r="W133" s="42"/>
      <c r="X133" s="42"/>
      <c r="Y133" s="42"/>
      <c r="Z133" s="42"/>
      <c r="AB133" s="42"/>
      <c r="AC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G133" s="42"/>
      <c r="CI133" s="42"/>
      <c r="CK133" s="42"/>
      <c r="CM133" s="42"/>
    </row>
    <row r="134" spans="2:91" s="49" customFormat="1" ht="15.6" customHeight="1" thickBot="1" x14ac:dyDescent="0.2">
      <c r="B134" s="293"/>
      <c r="C134" s="294"/>
      <c r="D134" s="295"/>
      <c r="E134" s="181" t="s">
        <v>145</v>
      </c>
      <c r="F134" s="182"/>
      <c r="G134" s="185"/>
      <c r="H134" s="184" t="str">
        <f t="shared" si="23"/>
        <v>---</v>
      </c>
      <c r="I134" s="184" t="str">
        <f t="shared" si="24"/>
        <v>---</v>
      </c>
      <c r="J134" s="184" t="str">
        <f t="shared" si="25"/>
        <v>---</v>
      </c>
      <c r="K134" s="184" t="str">
        <f t="shared" si="26"/>
        <v>---</v>
      </c>
      <c r="Q134" s="42"/>
      <c r="R134" s="42"/>
      <c r="S134" s="42"/>
      <c r="T134" s="42"/>
      <c r="U134" s="42"/>
      <c r="V134" s="42"/>
      <c r="W134" s="42"/>
      <c r="X134" s="42"/>
      <c r="Y134" s="42"/>
      <c r="Z134" s="42"/>
      <c r="AB134" s="42"/>
      <c r="AC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G134" s="42"/>
      <c r="CI134" s="42"/>
      <c r="CK134" s="42"/>
      <c r="CM134" s="42"/>
    </row>
    <row r="135" spans="2:91" s="49" customFormat="1" ht="15.6" customHeight="1" thickBot="1" x14ac:dyDescent="0.2">
      <c r="B135" s="291">
        <v>3</v>
      </c>
      <c r="C135" s="296" t="s">
        <v>147</v>
      </c>
      <c r="D135" s="297"/>
      <c r="E135" s="181" t="s">
        <v>148</v>
      </c>
      <c r="F135" s="182"/>
      <c r="G135" s="185"/>
      <c r="H135" s="184" t="str">
        <f t="shared" si="23"/>
        <v>---</v>
      </c>
      <c r="I135" s="184" t="str">
        <f t="shared" si="24"/>
        <v>---</v>
      </c>
      <c r="J135" s="184" t="str">
        <f t="shared" si="25"/>
        <v>---</v>
      </c>
      <c r="K135" s="184" t="str">
        <f t="shared" si="26"/>
        <v>---</v>
      </c>
      <c r="Q135" s="42"/>
      <c r="R135" s="42"/>
      <c r="S135" s="42"/>
      <c r="T135" s="42"/>
      <c r="U135" s="42"/>
      <c r="V135" s="42"/>
      <c r="W135" s="42"/>
      <c r="X135" s="42"/>
      <c r="Y135" s="42"/>
      <c r="Z135" s="42"/>
      <c r="AB135" s="42"/>
      <c r="AC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G135" s="42"/>
      <c r="CI135" s="42"/>
      <c r="CK135" s="42"/>
      <c r="CM135" s="42"/>
    </row>
    <row r="136" spans="2:91" s="49" customFormat="1" ht="15.6" customHeight="1" thickBot="1" x14ac:dyDescent="0.2">
      <c r="B136" s="292"/>
      <c r="C136" s="296"/>
      <c r="D136" s="297"/>
      <c r="E136" s="181" t="s">
        <v>150</v>
      </c>
      <c r="F136" s="182"/>
      <c r="G136" s="185"/>
      <c r="H136" s="184" t="str">
        <f t="shared" si="23"/>
        <v>---</v>
      </c>
      <c r="I136" s="184" t="str">
        <f t="shared" si="24"/>
        <v>---</v>
      </c>
      <c r="J136" s="184" t="str">
        <f t="shared" si="25"/>
        <v>---</v>
      </c>
      <c r="K136" s="184" t="str">
        <f t="shared" si="26"/>
        <v>---</v>
      </c>
      <c r="Q136" s="42"/>
      <c r="R136" s="42"/>
      <c r="S136" s="42"/>
      <c r="T136" s="42"/>
      <c r="U136" s="42"/>
      <c r="V136" s="42"/>
      <c r="W136" s="42"/>
      <c r="X136" s="42"/>
      <c r="Y136" s="42"/>
      <c r="Z136" s="42"/>
      <c r="AB136" s="42"/>
      <c r="AC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G136" s="42"/>
      <c r="CI136" s="42"/>
      <c r="CK136" s="42"/>
      <c r="CM136" s="42"/>
    </row>
    <row r="137" spans="2:91" s="49" customFormat="1" ht="15.6" customHeight="1" thickBot="1" x14ac:dyDescent="0.2">
      <c r="B137" s="292"/>
      <c r="C137" s="296"/>
      <c r="D137" s="297"/>
      <c r="E137" s="181" t="s">
        <v>152</v>
      </c>
      <c r="F137" s="182"/>
      <c r="G137" s="185"/>
      <c r="H137" s="184" t="str">
        <f t="shared" si="23"/>
        <v>---</v>
      </c>
      <c r="I137" s="184" t="str">
        <f t="shared" si="24"/>
        <v>---</v>
      </c>
      <c r="J137" s="184" t="str">
        <f t="shared" si="25"/>
        <v>---</v>
      </c>
      <c r="K137" s="184" t="str">
        <f t="shared" si="26"/>
        <v>---</v>
      </c>
      <c r="Q137" s="42"/>
      <c r="R137" s="42"/>
      <c r="S137" s="42"/>
      <c r="T137" s="42"/>
      <c r="U137" s="42"/>
      <c r="V137" s="42"/>
      <c r="W137" s="42"/>
      <c r="X137" s="42"/>
      <c r="Y137" s="42"/>
      <c r="Z137" s="42"/>
      <c r="AB137" s="42"/>
      <c r="AC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G137" s="42"/>
      <c r="CI137" s="42"/>
      <c r="CK137" s="42"/>
      <c r="CM137" s="42"/>
    </row>
    <row r="138" spans="2:91" s="49" customFormat="1" ht="15.6" customHeight="1" thickBot="1" x14ac:dyDescent="0.2">
      <c r="B138" s="292"/>
      <c r="C138" s="296" t="s">
        <v>232</v>
      </c>
      <c r="D138" s="297"/>
      <c r="E138" s="181" t="s">
        <v>155</v>
      </c>
      <c r="F138" s="182"/>
      <c r="G138" s="185"/>
      <c r="H138" s="184" t="str">
        <f t="shared" si="23"/>
        <v>---</v>
      </c>
      <c r="I138" s="184" t="str">
        <f t="shared" si="24"/>
        <v>---</v>
      </c>
      <c r="J138" s="184" t="str">
        <f t="shared" si="25"/>
        <v>---</v>
      </c>
      <c r="K138" s="184" t="str">
        <f t="shared" si="26"/>
        <v>---</v>
      </c>
      <c r="Q138" s="42"/>
      <c r="R138" s="42"/>
      <c r="S138" s="42"/>
      <c r="T138" s="42"/>
      <c r="U138" s="42"/>
      <c r="V138" s="42"/>
      <c r="W138" s="42"/>
      <c r="X138" s="42"/>
      <c r="Y138" s="42"/>
      <c r="Z138" s="42"/>
      <c r="AB138" s="42"/>
      <c r="AC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G138" s="42"/>
      <c r="CI138" s="42"/>
      <c r="CK138" s="42"/>
      <c r="CM138" s="42"/>
    </row>
    <row r="139" spans="2:91" s="49" customFormat="1" ht="15.6" customHeight="1" thickBot="1" x14ac:dyDescent="0.2">
      <c r="B139" s="292"/>
      <c r="C139" s="296"/>
      <c r="D139" s="297"/>
      <c r="E139" s="181" t="s">
        <v>157</v>
      </c>
      <c r="F139" s="182"/>
      <c r="G139" s="185"/>
      <c r="H139" s="184" t="str">
        <f t="shared" si="23"/>
        <v>---</v>
      </c>
      <c r="I139" s="184" t="str">
        <f t="shared" si="24"/>
        <v>---</v>
      </c>
      <c r="J139" s="184" t="str">
        <f t="shared" si="25"/>
        <v>---</v>
      </c>
      <c r="K139" s="184" t="str">
        <f t="shared" si="26"/>
        <v>---</v>
      </c>
      <c r="Q139" s="42"/>
      <c r="R139" s="42"/>
      <c r="S139" s="42"/>
      <c r="T139" s="42"/>
      <c r="U139" s="42"/>
      <c r="V139" s="42"/>
      <c r="W139" s="42"/>
      <c r="X139" s="42"/>
      <c r="Y139" s="42"/>
      <c r="Z139" s="42"/>
      <c r="AB139" s="42"/>
      <c r="AC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G139" s="42"/>
      <c r="CI139" s="42"/>
      <c r="CK139" s="42"/>
      <c r="CM139" s="42"/>
    </row>
    <row r="140" spans="2:91" s="49" customFormat="1" ht="15.6" customHeight="1" thickBot="1" x14ac:dyDescent="0.2">
      <c r="B140" s="292"/>
      <c r="C140" s="296"/>
      <c r="D140" s="297"/>
      <c r="E140" s="181" t="s">
        <v>159</v>
      </c>
      <c r="F140" s="182"/>
      <c r="G140" s="185"/>
      <c r="H140" s="184" t="str">
        <f t="shared" si="23"/>
        <v>---</v>
      </c>
      <c r="I140" s="184" t="str">
        <f t="shared" si="24"/>
        <v>---</v>
      </c>
      <c r="J140" s="184" t="str">
        <f t="shared" si="25"/>
        <v>---</v>
      </c>
      <c r="K140" s="184" t="str">
        <f t="shared" si="26"/>
        <v>---</v>
      </c>
      <c r="Q140" s="42"/>
      <c r="R140" s="42"/>
      <c r="S140" s="42"/>
      <c r="T140" s="42"/>
      <c r="U140" s="42"/>
      <c r="V140" s="42"/>
      <c r="W140" s="42"/>
      <c r="X140" s="42"/>
      <c r="Y140" s="42"/>
      <c r="Z140" s="42"/>
      <c r="AB140" s="42"/>
      <c r="AC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G140" s="42"/>
      <c r="CI140" s="42"/>
      <c r="CK140" s="42"/>
      <c r="CM140" s="42"/>
    </row>
    <row r="141" spans="2:91" s="49" customFormat="1" ht="15.6" customHeight="1" thickBot="1" x14ac:dyDescent="0.2">
      <c r="B141" s="293"/>
      <c r="C141" s="296"/>
      <c r="D141" s="297"/>
      <c r="E141" s="181" t="s">
        <v>161</v>
      </c>
      <c r="F141" s="182"/>
      <c r="G141" s="186"/>
      <c r="H141" s="184" t="str">
        <f t="shared" si="23"/>
        <v>---</v>
      </c>
      <c r="I141" s="184" t="str">
        <f t="shared" si="24"/>
        <v>---</v>
      </c>
      <c r="J141" s="184" t="str">
        <f t="shared" si="25"/>
        <v>---</v>
      </c>
      <c r="K141" s="184" t="str">
        <f t="shared" si="26"/>
        <v>---</v>
      </c>
      <c r="Q141" s="42"/>
      <c r="R141" s="42"/>
      <c r="S141" s="42"/>
      <c r="T141" s="42"/>
      <c r="U141" s="42"/>
      <c r="V141" s="42"/>
      <c r="W141" s="42"/>
      <c r="X141" s="42"/>
      <c r="Y141" s="42"/>
      <c r="Z141" s="42"/>
      <c r="AB141" s="42"/>
      <c r="AC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G141" s="42"/>
      <c r="CI141" s="42"/>
      <c r="CK141" s="42"/>
      <c r="CM141" s="42"/>
    </row>
    <row r="142" spans="2:91" s="49" customFormat="1" ht="15" thickBot="1" x14ac:dyDescent="0.2">
      <c r="B142" s="266" t="s">
        <v>163</v>
      </c>
      <c r="C142" s="267"/>
      <c r="D142" s="267"/>
      <c r="E142" s="267"/>
      <c r="F142" s="267"/>
      <c r="G142" s="268"/>
      <c r="H142" s="187">
        <f>AX45</f>
        <v>0</v>
      </c>
      <c r="I142" s="187">
        <f>AX39</f>
        <v>0</v>
      </c>
      <c r="Q142" s="42"/>
      <c r="R142" s="42"/>
      <c r="S142" s="42"/>
      <c r="T142" s="42"/>
      <c r="U142" s="42"/>
      <c r="V142" s="42"/>
      <c r="W142" s="42"/>
      <c r="X142" s="42"/>
      <c r="Y142" s="42"/>
      <c r="Z142" s="42"/>
      <c r="AB142" s="42"/>
      <c r="AC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G142" s="42"/>
      <c r="CI142" s="42"/>
      <c r="CK142" s="42"/>
      <c r="CM142" s="42"/>
    </row>
    <row r="143" spans="2:91" s="49" customFormat="1" ht="15" thickBot="1" x14ac:dyDescent="0.2">
      <c r="B143" s="266" t="s">
        <v>165</v>
      </c>
      <c r="C143" s="267"/>
      <c r="D143" s="267"/>
      <c r="E143" s="267"/>
      <c r="F143" s="267"/>
      <c r="G143" s="268"/>
      <c r="H143" s="187">
        <f>AY45</f>
        <v>0</v>
      </c>
      <c r="I143" s="187">
        <f>AY39</f>
        <v>0</v>
      </c>
      <c r="Q143" s="42"/>
      <c r="R143" s="42"/>
      <c r="S143" s="42"/>
      <c r="T143" s="42"/>
      <c r="U143" s="42"/>
      <c r="V143" s="42"/>
      <c r="W143" s="42"/>
      <c r="X143" s="42"/>
      <c r="Y143" s="42"/>
      <c r="Z143" s="42"/>
      <c r="AB143" s="42"/>
      <c r="AC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G143" s="42"/>
      <c r="CI143" s="42"/>
      <c r="CK143" s="42"/>
      <c r="CM143" s="42"/>
    </row>
    <row r="144" spans="2:91" s="49" customFormat="1" ht="15" thickBot="1" x14ac:dyDescent="0.2">
      <c r="B144" s="266" t="s">
        <v>167</v>
      </c>
      <c r="C144" s="267"/>
      <c r="D144" s="267"/>
      <c r="E144" s="267"/>
      <c r="F144" s="267"/>
      <c r="G144" s="268"/>
      <c r="H144" s="187">
        <f>AZ45</f>
        <v>0</v>
      </c>
      <c r="I144" s="187">
        <f>AZ39</f>
        <v>0</v>
      </c>
      <c r="Q144" s="42"/>
      <c r="R144" s="42"/>
      <c r="S144" s="42"/>
      <c r="T144" s="42"/>
      <c r="U144" s="42"/>
      <c r="V144" s="42"/>
      <c r="W144" s="42"/>
      <c r="X144" s="42"/>
      <c r="Y144" s="42"/>
      <c r="Z144" s="42"/>
      <c r="AB144" s="42"/>
      <c r="AC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G144" s="42"/>
      <c r="CI144" s="42"/>
      <c r="CK144" s="42"/>
      <c r="CM144" s="42"/>
    </row>
    <row r="145" spans="2:91" s="49" customFormat="1" ht="15" thickBot="1" x14ac:dyDescent="0.25">
      <c r="B145" s="188"/>
      <c r="C145" s="189"/>
      <c r="D145" s="190" t="s">
        <v>233</v>
      </c>
      <c r="E145" s="191"/>
      <c r="F145" s="192"/>
      <c r="G145" s="193"/>
      <c r="H145" s="194" t="str">
        <f>BA46</f>
        <v/>
      </c>
      <c r="I145" s="194" t="str">
        <f>BA40</f>
        <v/>
      </c>
      <c r="Q145" s="42"/>
      <c r="R145" s="42"/>
      <c r="S145" s="42"/>
      <c r="T145" s="42"/>
      <c r="U145" s="42"/>
      <c r="V145" s="42"/>
      <c r="W145" s="42"/>
      <c r="X145" s="42"/>
      <c r="Y145" s="42"/>
      <c r="Z145" s="42"/>
      <c r="AB145" s="42"/>
      <c r="AC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G145" s="42"/>
      <c r="CI145" s="42"/>
      <c r="CK145" s="42"/>
      <c r="CM145" s="42"/>
    </row>
    <row r="146" spans="2:91" s="49" customFormat="1" x14ac:dyDescent="0.15">
      <c r="B146" s="42"/>
      <c r="C146" s="42"/>
      <c r="D146" s="42"/>
      <c r="E146" s="42"/>
      <c r="F146" s="42"/>
      <c r="G146" s="42"/>
      <c r="Q146" s="42"/>
      <c r="R146" s="42"/>
      <c r="S146" s="42"/>
      <c r="T146" s="42"/>
      <c r="U146" s="42"/>
      <c r="V146" s="42"/>
      <c r="W146" s="42"/>
      <c r="X146" s="42"/>
      <c r="Y146" s="42"/>
      <c r="Z146" s="42"/>
      <c r="AB146" s="42"/>
      <c r="AC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G146" s="42"/>
      <c r="CI146" s="42"/>
      <c r="CK146" s="42"/>
      <c r="CM146" s="42"/>
    </row>
    <row r="147" spans="2:91" s="49" customFormat="1" ht="13.2" customHeight="1" x14ac:dyDescent="0.15">
      <c r="B147" s="282" t="s">
        <v>234</v>
      </c>
      <c r="C147" s="283"/>
      <c r="D147" s="283"/>
      <c r="E147" s="283"/>
      <c r="F147" s="283"/>
      <c r="G147" s="283"/>
      <c r="H147" s="283"/>
      <c r="I147" s="283"/>
      <c r="J147" s="283"/>
      <c r="K147" s="284"/>
      <c r="Q147" s="42"/>
      <c r="R147" s="42"/>
      <c r="S147" s="42"/>
      <c r="T147" s="42"/>
      <c r="U147" s="42"/>
      <c r="V147" s="42"/>
      <c r="W147" s="42"/>
      <c r="X147" s="42"/>
      <c r="Y147" s="42"/>
      <c r="Z147" s="42"/>
      <c r="AB147" s="42"/>
      <c r="AC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G147" s="42"/>
      <c r="CI147" s="42"/>
      <c r="CK147" s="42"/>
      <c r="CM147" s="42"/>
    </row>
    <row r="148" spans="2:91" s="49" customFormat="1" x14ac:dyDescent="0.15">
      <c r="B148" s="285"/>
      <c r="C148" s="286"/>
      <c r="D148" s="286"/>
      <c r="E148" s="286"/>
      <c r="F148" s="286"/>
      <c r="G148" s="286"/>
      <c r="H148" s="286"/>
      <c r="I148" s="286"/>
      <c r="J148" s="286"/>
      <c r="K148" s="287"/>
      <c r="Q148" s="42"/>
      <c r="R148" s="42"/>
      <c r="S148" s="42"/>
      <c r="T148" s="42"/>
      <c r="U148" s="42"/>
      <c r="V148" s="42"/>
      <c r="W148" s="42"/>
      <c r="X148" s="42"/>
      <c r="Y148" s="42"/>
      <c r="Z148" s="42"/>
      <c r="AB148" s="42"/>
      <c r="AC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G148" s="42"/>
      <c r="CI148" s="42"/>
      <c r="CK148" s="42"/>
      <c r="CM148" s="42"/>
    </row>
    <row r="149" spans="2:91" s="49" customFormat="1" x14ac:dyDescent="0.15">
      <c r="B149" s="285"/>
      <c r="C149" s="286"/>
      <c r="D149" s="286"/>
      <c r="E149" s="286"/>
      <c r="F149" s="286"/>
      <c r="G149" s="286"/>
      <c r="H149" s="286"/>
      <c r="I149" s="286"/>
      <c r="J149" s="286"/>
      <c r="K149" s="287"/>
      <c r="Q149" s="42"/>
      <c r="R149" s="42"/>
      <c r="S149" s="42"/>
      <c r="T149" s="42"/>
      <c r="U149" s="42"/>
      <c r="V149" s="42"/>
      <c r="W149" s="42"/>
      <c r="X149" s="42"/>
      <c r="Y149" s="42"/>
      <c r="Z149" s="42"/>
      <c r="AB149" s="42"/>
      <c r="AC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G149" s="42"/>
      <c r="CI149" s="42"/>
      <c r="CK149" s="42"/>
      <c r="CM149" s="42"/>
    </row>
    <row r="150" spans="2:91" s="49" customFormat="1" x14ac:dyDescent="0.15">
      <c r="B150" s="285"/>
      <c r="C150" s="286"/>
      <c r="D150" s="286"/>
      <c r="E150" s="286"/>
      <c r="F150" s="286"/>
      <c r="G150" s="286"/>
      <c r="H150" s="286"/>
      <c r="I150" s="286"/>
      <c r="J150" s="286"/>
      <c r="K150" s="287"/>
      <c r="Q150" s="42"/>
      <c r="R150" s="42"/>
      <c r="S150" s="42"/>
      <c r="T150" s="42"/>
      <c r="U150" s="42"/>
      <c r="V150" s="42"/>
      <c r="W150" s="42"/>
      <c r="X150" s="42"/>
      <c r="Y150" s="42"/>
      <c r="Z150" s="42"/>
      <c r="AB150" s="42"/>
      <c r="AC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G150" s="42"/>
      <c r="CI150" s="42"/>
      <c r="CK150" s="42"/>
      <c r="CM150" s="42"/>
    </row>
    <row r="151" spans="2:91" s="49" customFormat="1" x14ac:dyDescent="0.15">
      <c r="B151" s="285"/>
      <c r="C151" s="286"/>
      <c r="D151" s="286"/>
      <c r="E151" s="286"/>
      <c r="F151" s="286"/>
      <c r="G151" s="286"/>
      <c r="H151" s="286"/>
      <c r="I151" s="286"/>
      <c r="J151" s="286"/>
      <c r="K151" s="287"/>
      <c r="Q151" s="42"/>
      <c r="R151" s="42"/>
      <c r="S151" s="42"/>
      <c r="T151" s="42"/>
      <c r="U151" s="42"/>
      <c r="V151" s="42"/>
      <c r="W151" s="42"/>
      <c r="X151" s="42"/>
      <c r="Y151" s="42"/>
      <c r="Z151" s="42"/>
      <c r="AB151" s="42"/>
      <c r="AC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G151" s="42"/>
      <c r="CI151" s="42"/>
      <c r="CK151" s="42"/>
      <c r="CM151" s="42"/>
    </row>
    <row r="152" spans="2:91" s="49" customFormat="1" x14ac:dyDescent="0.15">
      <c r="B152" s="285"/>
      <c r="C152" s="286"/>
      <c r="D152" s="286"/>
      <c r="E152" s="286"/>
      <c r="F152" s="286"/>
      <c r="G152" s="286"/>
      <c r="H152" s="286"/>
      <c r="I152" s="286"/>
      <c r="J152" s="286"/>
      <c r="K152" s="287"/>
      <c r="Q152" s="42"/>
      <c r="R152" s="42"/>
      <c r="S152" s="42"/>
      <c r="T152" s="42"/>
      <c r="U152" s="42"/>
      <c r="V152" s="42"/>
      <c r="W152" s="42"/>
      <c r="X152" s="42"/>
      <c r="Y152" s="42"/>
      <c r="Z152" s="42"/>
      <c r="AB152" s="42"/>
      <c r="AC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G152" s="42"/>
      <c r="CI152" s="42"/>
      <c r="CK152" s="42"/>
      <c r="CM152" s="42"/>
    </row>
    <row r="153" spans="2:91" s="49" customFormat="1" x14ac:dyDescent="0.15">
      <c r="B153" s="285"/>
      <c r="C153" s="286"/>
      <c r="D153" s="286"/>
      <c r="E153" s="286"/>
      <c r="F153" s="286"/>
      <c r="G153" s="286"/>
      <c r="H153" s="286"/>
      <c r="I153" s="286"/>
      <c r="J153" s="286"/>
      <c r="K153" s="287"/>
      <c r="Q153" s="42"/>
      <c r="R153" s="42"/>
      <c r="S153" s="42"/>
      <c r="T153" s="42"/>
      <c r="U153" s="42"/>
      <c r="V153" s="42"/>
      <c r="W153" s="42"/>
      <c r="X153" s="42"/>
      <c r="Y153" s="42"/>
      <c r="Z153" s="42"/>
      <c r="AB153" s="42"/>
      <c r="AC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G153" s="42"/>
      <c r="CI153" s="42"/>
      <c r="CK153" s="42"/>
      <c r="CM153" s="42"/>
    </row>
    <row r="154" spans="2:91" s="49" customFormat="1" x14ac:dyDescent="0.15">
      <c r="B154" s="285"/>
      <c r="C154" s="286"/>
      <c r="D154" s="286"/>
      <c r="E154" s="286"/>
      <c r="F154" s="286"/>
      <c r="G154" s="286"/>
      <c r="H154" s="286"/>
      <c r="I154" s="286"/>
      <c r="J154" s="286"/>
      <c r="K154" s="287"/>
      <c r="Q154" s="42"/>
      <c r="R154" s="42"/>
      <c r="S154" s="42"/>
      <c r="T154" s="42"/>
      <c r="U154" s="42"/>
      <c r="V154" s="42"/>
      <c r="W154" s="42"/>
      <c r="X154" s="42"/>
      <c r="Y154" s="42"/>
      <c r="Z154" s="42"/>
      <c r="AB154" s="42"/>
      <c r="AC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G154" s="42"/>
      <c r="CI154" s="42"/>
      <c r="CK154" s="42"/>
      <c r="CM154" s="42"/>
    </row>
    <row r="155" spans="2:91" s="49" customFormat="1" x14ac:dyDescent="0.15">
      <c r="B155" s="285"/>
      <c r="C155" s="286"/>
      <c r="D155" s="286"/>
      <c r="E155" s="286"/>
      <c r="F155" s="286"/>
      <c r="G155" s="286"/>
      <c r="H155" s="286"/>
      <c r="I155" s="286"/>
      <c r="J155" s="286"/>
      <c r="K155" s="287"/>
      <c r="Q155" s="42"/>
      <c r="R155" s="42"/>
      <c r="S155" s="42"/>
      <c r="T155" s="42"/>
      <c r="U155" s="42"/>
      <c r="V155" s="42"/>
      <c r="W155" s="42"/>
      <c r="X155" s="42"/>
      <c r="Y155" s="42"/>
      <c r="Z155" s="42"/>
      <c r="AB155" s="42"/>
      <c r="AC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G155" s="42"/>
      <c r="CI155" s="42"/>
      <c r="CK155" s="42"/>
      <c r="CM155" s="42"/>
    </row>
    <row r="156" spans="2:91" s="49" customFormat="1" x14ac:dyDescent="0.15">
      <c r="B156" s="285"/>
      <c r="C156" s="286"/>
      <c r="D156" s="286"/>
      <c r="E156" s="286"/>
      <c r="F156" s="286"/>
      <c r="G156" s="286"/>
      <c r="H156" s="286"/>
      <c r="I156" s="286"/>
      <c r="J156" s="286"/>
      <c r="K156" s="287"/>
      <c r="Q156" s="42"/>
      <c r="R156" s="42"/>
      <c r="S156" s="42"/>
      <c r="T156" s="42"/>
      <c r="U156" s="42"/>
      <c r="V156" s="42"/>
      <c r="W156" s="42"/>
      <c r="X156" s="42"/>
      <c r="Y156" s="42"/>
      <c r="Z156" s="42"/>
      <c r="AB156" s="42"/>
      <c r="AC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G156" s="42"/>
      <c r="CI156" s="42"/>
      <c r="CK156" s="42"/>
      <c r="CM156" s="42"/>
    </row>
    <row r="157" spans="2:91" s="49" customFormat="1" x14ac:dyDescent="0.15">
      <c r="B157" s="285"/>
      <c r="C157" s="286"/>
      <c r="D157" s="286"/>
      <c r="E157" s="286"/>
      <c r="F157" s="286"/>
      <c r="G157" s="286"/>
      <c r="H157" s="286"/>
      <c r="I157" s="286"/>
      <c r="J157" s="286"/>
      <c r="K157" s="287"/>
      <c r="Q157" s="42"/>
      <c r="R157" s="42"/>
      <c r="S157" s="42"/>
      <c r="T157" s="42"/>
      <c r="U157" s="42"/>
      <c r="V157" s="42"/>
      <c r="W157" s="42"/>
      <c r="X157" s="42"/>
      <c r="Y157" s="42"/>
      <c r="Z157" s="42"/>
      <c r="AB157" s="42"/>
      <c r="AC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G157" s="42"/>
      <c r="CI157" s="42"/>
      <c r="CK157" s="42"/>
      <c r="CM157" s="42"/>
    </row>
    <row r="158" spans="2:91" s="49" customFormat="1" x14ac:dyDescent="0.15">
      <c r="B158" s="285"/>
      <c r="C158" s="286"/>
      <c r="D158" s="286"/>
      <c r="E158" s="286"/>
      <c r="F158" s="286"/>
      <c r="G158" s="286"/>
      <c r="H158" s="286"/>
      <c r="I158" s="286"/>
      <c r="J158" s="286"/>
      <c r="K158" s="287"/>
      <c r="Q158" s="42"/>
      <c r="R158" s="42"/>
      <c r="S158" s="42"/>
      <c r="T158" s="42"/>
      <c r="U158" s="42"/>
      <c r="V158" s="42"/>
      <c r="W158" s="42"/>
      <c r="X158" s="42"/>
      <c r="Y158" s="42"/>
      <c r="Z158" s="42"/>
      <c r="AB158" s="42"/>
      <c r="AC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G158" s="42"/>
      <c r="CI158" s="42"/>
      <c r="CK158" s="42"/>
      <c r="CM158" s="42"/>
    </row>
    <row r="159" spans="2:91" s="49" customFormat="1" x14ac:dyDescent="0.15">
      <c r="B159" s="285"/>
      <c r="C159" s="286"/>
      <c r="D159" s="286"/>
      <c r="E159" s="286"/>
      <c r="F159" s="286"/>
      <c r="G159" s="286"/>
      <c r="H159" s="286"/>
      <c r="I159" s="286"/>
      <c r="J159" s="286"/>
      <c r="K159" s="287"/>
      <c r="Q159" s="42"/>
      <c r="R159" s="42"/>
      <c r="S159" s="42"/>
      <c r="T159" s="42"/>
      <c r="U159" s="42"/>
      <c r="V159" s="42"/>
      <c r="W159" s="42"/>
      <c r="X159" s="42"/>
      <c r="Y159" s="42"/>
      <c r="Z159" s="42"/>
      <c r="AB159" s="42"/>
      <c r="AC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G159" s="42"/>
      <c r="CI159" s="42"/>
      <c r="CK159" s="42"/>
      <c r="CM159" s="42"/>
    </row>
    <row r="160" spans="2:91" s="49" customFormat="1" x14ac:dyDescent="0.15">
      <c r="B160" s="285"/>
      <c r="C160" s="286"/>
      <c r="D160" s="286"/>
      <c r="E160" s="286"/>
      <c r="F160" s="286"/>
      <c r="G160" s="286"/>
      <c r="H160" s="286"/>
      <c r="I160" s="286"/>
      <c r="J160" s="286"/>
      <c r="K160" s="287"/>
      <c r="Q160" s="42"/>
      <c r="R160" s="42"/>
      <c r="S160" s="42"/>
      <c r="T160" s="42"/>
      <c r="U160" s="42"/>
      <c r="V160" s="42"/>
      <c r="W160" s="42"/>
      <c r="X160" s="42"/>
      <c r="Y160" s="42"/>
      <c r="Z160" s="42"/>
      <c r="AB160" s="42"/>
      <c r="AC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G160" s="42"/>
      <c r="CI160" s="42"/>
      <c r="CK160" s="42"/>
      <c r="CM160" s="42"/>
    </row>
    <row r="161" spans="2:91" s="49" customFormat="1" ht="37.5" customHeight="1" x14ac:dyDescent="0.15">
      <c r="B161" s="288"/>
      <c r="C161" s="289"/>
      <c r="D161" s="289"/>
      <c r="E161" s="289"/>
      <c r="F161" s="289"/>
      <c r="G161" s="289"/>
      <c r="H161" s="289"/>
      <c r="I161" s="289"/>
      <c r="J161" s="289"/>
      <c r="K161" s="290"/>
      <c r="Q161" s="42"/>
      <c r="R161" s="42"/>
      <c r="S161" s="42"/>
      <c r="T161" s="42"/>
      <c r="U161" s="42"/>
      <c r="V161" s="42"/>
      <c r="W161" s="42"/>
      <c r="X161" s="42"/>
      <c r="Y161" s="42"/>
      <c r="Z161" s="42"/>
      <c r="AB161" s="42"/>
      <c r="AC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G161" s="42"/>
      <c r="CI161" s="42"/>
      <c r="CK161" s="42"/>
      <c r="CM161" s="42"/>
    </row>
    <row r="162" spans="2:91" s="49" customFormat="1" x14ac:dyDescent="0.15">
      <c r="B162" s="42"/>
      <c r="C162" s="42"/>
      <c r="D162" s="42"/>
      <c r="E162" s="42"/>
      <c r="F162" s="42"/>
      <c r="G162" s="42"/>
      <c r="Q162" s="42"/>
      <c r="R162" s="42"/>
      <c r="S162" s="42"/>
      <c r="T162" s="42"/>
      <c r="U162" s="42"/>
      <c r="V162" s="42"/>
      <c r="W162" s="42"/>
      <c r="X162" s="42"/>
      <c r="Y162" s="42"/>
      <c r="Z162" s="42"/>
      <c r="AB162" s="42"/>
      <c r="AC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G162" s="42"/>
      <c r="CI162" s="42"/>
      <c r="CK162" s="42"/>
      <c r="CM162" s="42"/>
    </row>
    <row r="163" spans="2:91" s="49" customFormat="1" x14ac:dyDescent="0.15">
      <c r="B163" s="42"/>
      <c r="C163" s="42"/>
      <c r="D163" s="42"/>
      <c r="E163" s="42"/>
      <c r="F163" s="42"/>
      <c r="G163" s="42"/>
      <c r="Q163" s="42"/>
      <c r="R163" s="42"/>
      <c r="S163" s="42"/>
      <c r="T163" s="42"/>
      <c r="U163" s="42"/>
      <c r="V163" s="42"/>
      <c r="W163" s="42"/>
      <c r="X163" s="42"/>
      <c r="Y163" s="42"/>
      <c r="Z163" s="42"/>
      <c r="AB163" s="42"/>
      <c r="AC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G163" s="42"/>
      <c r="CI163" s="42"/>
      <c r="CK163" s="42"/>
      <c r="CM163" s="42"/>
    </row>
    <row r="164" spans="2:91" s="49" customFormat="1" x14ac:dyDescent="0.15">
      <c r="B164" s="42"/>
      <c r="C164" s="42"/>
      <c r="D164" s="42"/>
      <c r="E164" s="42"/>
      <c r="F164" s="42"/>
      <c r="G164" s="42"/>
      <c r="Q164" s="42"/>
      <c r="R164" s="42"/>
      <c r="S164" s="42"/>
      <c r="T164" s="42"/>
      <c r="U164" s="42"/>
      <c r="V164" s="42"/>
      <c r="W164" s="42"/>
      <c r="X164" s="42"/>
      <c r="Y164" s="42"/>
      <c r="Z164" s="42"/>
      <c r="AB164" s="42"/>
      <c r="AC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G164" s="42"/>
      <c r="CI164" s="42"/>
      <c r="CK164" s="42"/>
      <c r="CM164" s="42"/>
    </row>
    <row r="165" spans="2:91" s="49" customFormat="1" x14ac:dyDescent="0.15">
      <c r="B165" s="42"/>
      <c r="C165" s="42"/>
      <c r="D165" s="42"/>
      <c r="E165" s="42"/>
      <c r="F165" s="42"/>
      <c r="G165" s="42"/>
      <c r="Q165" s="42"/>
      <c r="R165" s="42"/>
      <c r="S165" s="42"/>
      <c r="T165" s="42"/>
      <c r="U165" s="42"/>
      <c r="V165" s="42"/>
      <c r="W165" s="42"/>
      <c r="X165" s="42"/>
      <c r="Y165" s="42"/>
      <c r="Z165" s="42"/>
      <c r="AB165" s="42"/>
      <c r="AC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G165" s="42"/>
      <c r="CI165" s="42"/>
      <c r="CK165" s="42"/>
      <c r="CM165" s="42"/>
    </row>
    <row r="166" spans="2:91" s="49" customFormat="1" x14ac:dyDescent="0.15">
      <c r="B166" s="42"/>
      <c r="C166" s="42"/>
      <c r="D166" s="42"/>
      <c r="E166" s="42"/>
      <c r="F166" s="42"/>
      <c r="G166" s="42"/>
      <c r="Q166" s="42"/>
      <c r="R166" s="42"/>
      <c r="S166" s="42"/>
      <c r="T166" s="42"/>
      <c r="U166" s="42"/>
      <c r="V166" s="42"/>
      <c r="W166" s="42"/>
      <c r="X166" s="42"/>
      <c r="Y166" s="42"/>
      <c r="Z166" s="42"/>
      <c r="AB166" s="42"/>
      <c r="AC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G166" s="42"/>
      <c r="CI166" s="42"/>
      <c r="CK166" s="42"/>
      <c r="CM166" s="42"/>
    </row>
    <row r="167" spans="2:91" s="49" customFormat="1" x14ac:dyDescent="0.15">
      <c r="B167" s="42"/>
      <c r="C167" s="42"/>
      <c r="D167" s="42"/>
      <c r="E167" s="42"/>
      <c r="F167" s="42"/>
      <c r="G167" s="42"/>
      <c r="Q167" s="42"/>
      <c r="R167" s="42"/>
      <c r="S167" s="42"/>
      <c r="T167" s="42"/>
      <c r="U167" s="42"/>
      <c r="V167" s="42"/>
      <c r="W167" s="42"/>
      <c r="X167" s="42"/>
      <c r="Y167" s="42"/>
      <c r="Z167" s="42"/>
      <c r="AB167" s="42"/>
      <c r="AC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G167" s="42"/>
      <c r="CI167" s="42"/>
      <c r="CK167" s="42"/>
      <c r="CM167" s="42"/>
    </row>
    <row r="168" spans="2:91" s="49" customFormat="1" x14ac:dyDescent="0.15">
      <c r="B168" s="42"/>
      <c r="C168" s="42"/>
      <c r="D168" s="42"/>
      <c r="E168" s="42"/>
      <c r="F168" s="42"/>
      <c r="G168" s="42"/>
      <c r="Q168" s="42"/>
      <c r="R168" s="42"/>
      <c r="S168" s="42"/>
      <c r="T168" s="42"/>
      <c r="U168" s="42"/>
      <c r="V168" s="42"/>
      <c r="W168" s="42"/>
      <c r="X168" s="42"/>
      <c r="Y168" s="42"/>
      <c r="Z168" s="42"/>
      <c r="AB168" s="42"/>
      <c r="AC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G168" s="42"/>
      <c r="CI168" s="42"/>
      <c r="CK168" s="42"/>
      <c r="CM168" s="42"/>
    </row>
    <row r="169" spans="2:91" s="49" customFormat="1" x14ac:dyDescent="0.15">
      <c r="B169" s="42"/>
      <c r="C169" s="42"/>
      <c r="D169" s="42"/>
      <c r="E169" s="42"/>
      <c r="F169" s="42"/>
      <c r="G169" s="42"/>
      <c r="Q169" s="42"/>
      <c r="R169" s="42"/>
      <c r="S169" s="42"/>
      <c r="T169" s="42"/>
      <c r="U169" s="42"/>
      <c r="V169" s="42"/>
      <c r="W169" s="42"/>
      <c r="X169" s="42"/>
      <c r="Y169" s="42"/>
      <c r="Z169" s="42"/>
      <c r="AB169" s="42"/>
      <c r="AC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G169" s="42"/>
      <c r="CI169" s="42"/>
      <c r="CK169" s="42"/>
      <c r="CM169" s="42"/>
    </row>
    <row r="170" spans="2:91" s="49" customFormat="1" x14ac:dyDescent="0.15">
      <c r="B170" s="42"/>
      <c r="C170" s="42"/>
      <c r="D170" s="42"/>
      <c r="E170" s="42"/>
      <c r="F170" s="42"/>
      <c r="G170" s="42"/>
      <c r="Q170" s="42"/>
      <c r="R170" s="42"/>
      <c r="S170" s="42"/>
      <c r="T170" s="42"/>
      <c r="U170" s="42"/>
      <c r="V170" s="42"/>
      <c r="W170" s="42"/>
      <c r="X170" s="42"/>
      <c r="Y170" s="42"/>
      <c r="Z170" s="42"/>
      <c r="AB170" s="42"/>
      <c r="AC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G170" s="42"/>
      <c r="CI170" s="42"/>
      <c r="CK170" s="42"/>
      <c r="CM170" s="42"/>
    </row>
    <row r="171" spans="2:91" s="49" customFormat="1" x14ac:dyDescent="0.15">
      <c r="B171" s="42"/>
      <c r="C171" s="42"/>
      <c r="D171" s="42"/>
      <c r="E171" s="42"/>
      <c r="F171" s="42"/>
      <c r="G171" s="42"/>
      <c r="Q171" s="42"/>
      <c r="R171" s="42"/>
      <c r="S171" s="42"/>
      <c r="T171" s="42"/>
      <c r="U171" s="42"/>
      <c r="V171" s="42"/>
      <c r="W171" s="42"/>
      <c r="X171" s="42"/>
      <c r="Y171" s="42"/>
      <c r="Z171" s="42"/>
      <c r="AB171" s="42"/>
      <c r="AC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G171" s="42"/>
      <c r="CI171" s="42"/>
      <c r="CK171" s="42"/>
      <c r="CM171" s="42"/>
    </row>
    <row r="172" spans="2:91" s="49" customFormat="1" x14ac:dyDescent="0.15">
      <c r="B172" s="42"/>
      <c r="C172" s="42"/>
      <c r="D172" s="42"/>
      <c r="E172" s="42"/>
      <c r="F172" s="42"/>
      <c r="G172" s="42"/>
      <c r="Q172" s="42"/>
      <c r="R172" s="42"/>
      <c r="S172" s="42"/>
      <c r="T172" s="42"/>
      <c r="U172" s="42"/>
      <c r="V172" s="42"/>
      <c r="W172" s="42"/>
      <c r="X172" s="42"/>
      <c r="Y172" s="42"/>
      <c r="Z172" s="42"/>
      <c r="AB172" s="42"/>
      <c r="AC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G172" s="42"/>
      <c r="CI172" s="42"/>
      <c r="CK172" s="42"/>
      <c r="CM172" s="42"/>
    </row>
    <row r="173" spans="2:91" s="49" customFormat="1" x14ac:dyDescent="0.15">
      <c r="B173" s="42"/>
      <c r="C173" s="42"/>
      <c r="D173" s="42"/>
      <c r="E173" s="42"/>
      <c r="F173" s="42"/>
      <c r="G173" s="42"/>
      <c r="Q173" s="42"/>
      <c r="R173" s="42"/>
      <c r="S173" s="42"/>
      <c r="T173" s="42"/>
      <c r="U173" s="42"/>
      <c r="V173" s="42"/>
      <c r="W173" s="42"/>
      <c r="X173" s="42"/>
      <c r="Y173" s="42"/>
      <c r="Z173" s="42"/>
      <c r="AB173" s="42"/>
      <c r="AC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G173" s="42"/>
      <c r="CI173" s="42"/>
      <c r="CK173" s="42"/>
      <c r="CM173" s="42"/>
    </row>
    <row r="174" spans="2:91" s="49" customFormat="1" x14ac:dyDescent="0.15">
      <c r="B174" s="42"/>
      <c r="C174" s="42"/>
      <c r="D174" s="42"/>
      <c r="E174" s="42"/>
      <c r="F174" s="42"/>
      <c r="G174" s="42"/>
      <c r="Q174" s="42"/>
      <c r="R174" s="42"/>
      <c r="S174" s="42"/>
      <c r="T174" s="42"/>
      <c r="U174" s="42"/>
      <c r="V174" s="42"/>
      <c r="W174" s="42"/>
      <c r="X174" s="42"/>
      <c r="Y174" s="42"/>
      <c r="Z174" s="42"/>
      <c r="AB174" s="42"/>
      <c r="AC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G174" s="42"/>
      <c r="CI174" s="42"/>
      <c r="CK174" s="42"/>
      <c r="CM174" s="42"/>
    </row>
    <row r="175" spans="2:91" s="49" customFormat="1" x14ac:dyDescent="0.15">
      <c r="B175" s="42"/>
      <c r="C175" s="42"/>
      <c r="D175" s="42"/>
      <c r="E175" s="42"/>
      <c r="F175" s="42"/>
      <c r="G175" s="42"/>
      <c r="Q175" s="42"/>
      <c r="R175" s="42"/>
      <c r="S175" s="42"/>
      <c r="T175" s="42"/>
      <c r="U175" s="42"/>
      <c r="V175" s="42"/>
      <c r="W175" s="42"/>
      <c r="X175" s="42"/>
      <c r="Y175" s="42"/>
      <c r="Z175" s="42"/>
      <c r="AB175" s="42"/>
      <c r="AC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G175" s="42"/>
      <c r="CI175" s="42"/>
      <c r="CK175" s="42"/>
      <c r="CM175" s="42"/>
    </row>
    <row r="176" spans="2:91" s="49" customFormat="1" x14ac:dyDescent="0.15">
      <c r="B176" s="42"/>
      <c r="C176" s="42"/>
      <c r="D176" s="42"/>
      <c r="E176" s="42"/>
      <c r="F176" s="42"/>
      <c r="G176" s="42"/>
      <c r="Q176" s="42"/>
      <c r="R176" s="42"/>
      <c r="S176" s="42"/>
      <c r="T176" s="42"/>
      <c r="U176" s="42"/>
      <c r="V176" s="42"/>
      <c r="W176" s="42"/>
      <c r="X176" s="42"/>
      <c r="Y176" s="42"/>
      <c r="Z176" s="42"/>
      <c r="AB176" s="42"/>
      <c r="AC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G176" s="42"/>
      <c r="CI176" s="42"/>
      <c r="CK176" s="42"/>
      <c r="CM176" s="42"/>
    </row>
    <row r="177" spans="17:91" s="49" customFormat="1" x14ac:dyDescent="0.15">
      <c r="Q177" s="42"/>
      <c r="R177" s="42"/>
      <c r="S177" s="42"/>
      <c r="T177" s="42"/>
      <c r="U177" s="42"/>
      <c r="V177" s="42"/>
      <c r="W177" s="42"/>
      <c r="X177" s="42"/>
      <c r="Y177" s="42"/>
      <c r="Z177" s="42"/>
      <c r="AB177" s="42"/>
      <c r="AC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G177" s="42"/>
      <c r="CI177" s="42"/>
      <c r="CK177" s="42"/>
      <c r="CM177" s="42"/>
    </row>
    <row r="178" spans="17:91" s="49" customFormat="1" x14ac:dyDescent="0.15">
      <c r="Q178" s="42"/>
      <c r="R178" s="42"/>
      <c r="S178" s="42"/>
      <c r="T178" s="42"/>
      <c r="U178" s="42"/>
      <c r="V178" s="42"/>
      <c r="W178" s="42"/>
      <c r="X178" s="42"/>
      <c r="Y178" s="42"/>
      <c r="Z178" s="42"/>
      <c r="AB178" s="42"/>
      <c r="AC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G178" s="42"/>
      <c r="CI178" s="42"/>
      <c r="CK178" s="42"/>
      <c r="CM178" s="42"/>
    </row>
    <row r="179" spans="17:91" s="49" customFormat="1" x14ac:dyDescent="0.15">
      <c r="Q179" s="42"/>
      <c r="R179" s="42"/>
      <c r="S179" s="42"/>
      <c r="T179" s="42"/>
      <c r="U179" s="42"/>
      <c r="V179" s="42"/>
      <c r="W179" s="42"/>
      <c r="X179" s="42"/>
      <c r="Y179" s="42"/>
      <c r="Z179" s="42"/>
      <c r="AB179" s="42"/>
      <c r="AC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G179" s="42"/>
      <c r="CI179" s="42"/>
      <c r="CK179" s="42"/>
      <c r="CM179" s="42"/>
    </row>
  </sheetData>
  <protectedRanges>
    <protectedRange sqref="AR116:AT143 BV3:CE30 BL40:BV61 BR81:BR110 Y3:AH30" name="Expected"/>
    <protectedRange sqref="H3:K30" name="Year4Range"/>
    <protectedRange sqref="L3:R30 X3:X30" name="Year5Range"/>
  </protectedRanges>
  <mergeCells count="44">
    <mergeCell ref="B147:K161"/>
    <mergeCell ref="B135:B141"/>
    <mergeCell ref="C135:D137"/>
    <mergeCell ref="C138:D141"/>
    <mergeCell ref="B142:G142"/>
    <mergeCell ref="B143:G143"/>
    <mergeCell ref="B144:G144"/>
    <mergeCell ref="B120:B134"/>
    <mergeCell ref="C120:D122"/>
    <mergeCell ref="C123:D125"/>
    <mergeCell ref="C126:D128"/>
    <mergeCell ref="C129:D131"/>
    <mergeCell ref="C132:D13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phoneticPr fontId="7"/>
  <conditionalFormatting sqref="D46:D48 F46:F48 H46:H48 J46:J48">
    <cfRule type="containsErrors" dxfId="59" priority="20">
      <formula>ISERROR(D46)</formula>
    </cfRule>
  </conditionalFormatting>
  <conditionalFormatting sqref="H114:H145">
    <cfRule type="containsText" dxfId="58" priority="5" operator="containsText" text="80">
      <formula>NOT(ISERROR(SEARCH("80",H114)))</formula>
    </cfRule>
    <cfRule type="containsText" dxfId="57" priority="6" operator="containsText" text="60-79">
      <formula>NOT(ISERROR(SEARCH("60-79",H114)))</formula>
    </cfRule>
    <cfRule type="containsText" dxfId="56" priority="7" operator="containsText" text="&lt;60">
      <formula>NOT(ISERROR(SEARCH("&lt;60",H114)))</formula>
    </cfRule>
  </conditionalFormatting>
  <conditionalFormatting sqref="H114:I141">
    <cfRule type="containsText" dxfId="55" priority="4" operator="containsText" text="error">
      <formula>NOT(ISERROR(SEARCH("error",H114)))</formula>
    </cfRule>
  </conditionalFormatting>
  <conditionalFormatting sqref="H3:K24 AK3:AT30 AV3:AV30 BJ3:BT30 BV3:CE30 L4:L24 H25:L30">
    <cfRule type="containsText" dxfId="54" priority="17" operator="containsText" text="*80">
      <formula>NOT(ISERROR(SEARCH("*80",H3)))</formula>
    </cfRule>
    <cfRule type="containsText" dxfId="53" priority="18" operator="containsText" text="60-79">
      <formula>NOT(ISERROR(SEARCH("60-79",H3)))</formula>
    </cfRule>
    <cfRule type="containsText" dxfId="52" priority="19" operator="containsText" text="&lt;60">
      <formula>NOT(ISERROR(SEARCH("&lt;60",H3)))</formula>
    </cfRule>
  </conditionalFormatting>
  <conditionalFormatting sqref="I114:K141">
    <cfRule type="containsText" dxfId="51" priority="8" operator="containsText" text="80">
      <formula>NOT(ISERROR(SEARCH("80",I114)))</formula>
    </cfRule>
    <cfRule type="containsText" dxfId="50" priority="9" operator="containsText" text="60-79">
      <formula>NOT(ISERROR(SEARCH("60-79",I114)))</formula>
    </cfRule>
    <cfRule type="containsText" dxfId="49" priority="10" operator="containsText" text="&lt;60">
      <formula>NOT(ISERROR(SEARCH("&lt;60",I114)))</formula>
    </cfRule>
  </conditionalFormatting>
  <conditionalFormatting sqref="L3:Q3 R3:R30">
    <cfRule type="containsText" dxfId="48" priority="11" operator="containsText" text="*80">
      <formula>NOT(ISERROR(SEARCH("*80",L3)))</formula>
    </cfRule>
    <cfRule type="containsText" dxfId="47" priority="12" operator="containsText" text="60-79">
      <formula>NOT(ISERROR(SEARCH("60-79",L3)))</formula>
    </cfRule>
    <cfRule type="containsText" dxfId="46" priority="13" operator="containsText" text="&lt;60">
      <formula>NOT(ISERROR(SEARCH("&lt;60",L3)))</formula>
    </cfRule>
  </conditionalFormatting>
  <conditionalFormatting sqref="M4:Q30">
    <cfRule type="containsText" dxfId="45" priority="14" operator="containsText" text="*80">
      <formula>NOT(ISERROR(SEARCH("*80",M4)))</formula>
    </cfRule>
    <cfRule type="containsText" dxfId="44" priority="15" operator="containsText" text="60-79">
      <formula>NOT(ISERROR(SEARCH("60-79",M4)))</formula>
    </cfRule>
    <cfRule type="containsText" dxfId="43" priority="16" operator="containsText" text="&lt;60">
      <formula>NOT(ISERROR(SEARCH("&lt;60",M4)))</formula>
    </cfRule>
  </conditionalFormatting>
  <conditionalFormatting sqref="Y3:AH30">
    <cfRule type="containsText" dxfId="42" priority="1" operator="containsText" text="*80">
      <formula>NOT(ISERROR(SEARCH("*80",Y3)))</formula>
    </cfRule>
    <cfRule type="containsText" dxfId="41" priority="2" operator="containsText" text="60-79">
      <formula>NOT(ISERROR(SEARCH("60-79",Y3)))</formula>
    </cfRule>
    <cfRule type="containsText" dxfId="40"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370B804E-2611-4880-B50F-EED25D506A1C}"/>
    <dataValidation type="list" allowBlank="1" showInputMessage="1" showErrorMessage="1" errorTitle="Error in entry" error="Please use list items only." sqref="Y3:AH30 H3:R30" xr:uid="{E5FFA4D9-BD1F-435C-BEF1-A2EEA85E66F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87BA-449B-4075-B422-6010E360B4D8}">
  <sheetPr>
    <pageSetUpPr fitToPage="1"/>
  </sheetPr>
  <dimension ref="A1:XFC179"/>
  <sheetViews>
    <sheetView showGridLines="0" topLeftCell="A147" zoomScaleNormal="100" zoomScaleSheetLayoutView="80" zoomScalePageLayoutView="25" workbookViewId="0">
      <selection activeCell="C135" sqref="C135:D137"/>
    </sheetView>
  </sheetViews>
  <sheetFormatPr defaultColWidth="0" defaultRowHeight="12" x14ac:dyDescent="0.15"/>
  <cols>
    <col min="1" max="1" width="1.21875" style="42" customWidth="1"/>
    <col min="2" max="7" width="10.77734375" style="42" customWidth="1"/>
    <col min="8"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4" width="10.7773437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hidden="1" customWidth="1"/>
    <col min="86" max="86" width="11.21875" style="49" hidden="1" customWidth="1"/>
    <col min="87" max="87" width="8.77734375" style="42" hidden="1" customWidth="1"/>
    <col min="88" max="88" width="8.77734375" style="49" hidden="1" customWidth="1"/>
    <col min="89" max="89" width="8.77734375" style="42" hidden="1" customWidth="1"/>
    <col min="90" max="90" width="8.77734375" style="49" hidden="1" customWidth="1"/>
    <col min="91" max="91" width="8.77734375" style="42" hidden="1" customWidth="1"/>
    <col min="92" max="92" width="8.77734375" style="49" hidden="1" customWidth="1"/>
    <col min="93" max="16383" width="8.77734375" style="42" hidden="1"/>
    <col min="16384" max="16384" width="21" style="42" hidden="1" customWidth="1"/>
  </cols>
  <sheetData>
    <row r="1" spans="2:92" ht="7.2" customHeight="1" thickBot="1" x14ac:dyDescent="0.2">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44"/>
      <c r="CJ1" s="44"/>
      <c r="CL1" s="44"/>
      <c r="CN1" s="44"/>
    </row>
    <row r="2" spans="2:92" ht="41.55" customHeight="1" thickBot="1" x14ac:dyDescent="0.2">
      <c r="B2" s="53" t="s">
        <v>32</v>
      </c>
      <c r="C2" s="269" t="s">
        <v>33</v>
      </c>
      <c r="D2" s="270"/>
      <c r="E2" s="269" t="s">
        <v>34</v>
      </c>
      <c r="F2" s="271"/>
      <c r="G2" s="270"/>
      <c r="H2" s="54" t="s">
        <v>267</v>
      </c>
      <c r="I2" s="55" t="s">
        <v>35</v>
      </c>
      <c r="J2" s="56" t="s">
        <v>36</v>
      </c>
      <c r="K2" s="57" t="s">
        <v>37</v>
      </c>
      <c r="L2" s="58" t="s">
        <v>38</v>
      </c>
      <c r="M2" s="59" t="s">
        <v>39</v>
      </c>
      <c r="N2" s="59" t="s">
        <v>40</v>
      </c>
      <c r="O2" s="59" t="s">
        <v>41</v>
      </c>
      <c r="P2" s="59" t="s">
        <v>42</v>
      </c>
      <c r="Q2" s="59" t="s">
        <v>43</v>
      </c>
      <c r="R2" s="60" t="s">
        <v>44</v>
      </c>
      <c r="Y2" s="61" t="s">
        <v>45</v>
      </c>
      <c r="Z2" s="62" t="s">
        <v>46</v>
      </c>
      <c r="AA2" s="63" t="s">
        <v>47</v>
      </c>
      <c r="AB2" s="64" t="s">
        <v>48</v>
      </c>
      <c r="AC2" s="65" t="s">
        <v>49</v>
      </c>
      <c r="AD2" s="66" t="s">
        <v>50</v>
      </c>
      <c r="AE2" s="66" t="s">
        <v>51</v>
      </c>
      <c r="AF2" s="66" t="s">
        <v>52</v>
      </c>
      <c r="AG2" s="66" t="s">
        <v>53</v>
      </c>
      <c r="AH2" s="66" t="s">
        <v>54</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2">
      <c r="B3" s="275">
        <v>1</v>
      </c>
      <c r="C3" s="280" t="s">
        <v>95</v>
      </c>
      <c r="D3" s="281"/>
      <c r="E3" s="71" t="s">
        <v>96</v>
      </c>
      <c r="F3" s="72"/>
      <c r="G3" s="73"/>
      <c r="H3" s="74" t="s">
        <v>97</v>
      </c>
      <c r="I3" s="75" t="s">
        <v>97</v>
      </c>
      <c r="J3" s="75" t="s">
        <v>97</v>
      </c>
      <c r="K3" s="75" t="s">
        <v>97</v>
      </c>
      <c r="L3" s="76" t="s">
        <v>97</v>
      </c>
      <c r="M3" s="76" t="s">
        <v>97</v>
      </c>
      <c r="N3" s="76" t="s">
        <v>97</v>
      </c>
      <c r="O3" s="76" t="s">
        <v>97</v>
      </c>
      <c r="P3" s="76" t="s">
        <v>97</v>
      </c>
      <c r="Q3" s="76" t="s">
        <v>97</v>
      </c>
      <c r="R3" s="77" t="s">
        <v>97</v>
      </c>
      <c r="Y3" s="75" t="s">
        <v>97</v>
      </c>
      <c r="Z3" s="75" t="s">
        <v>97</v>
      </c>
      <c r="AA3" s="75" t="s">
        <v>97</v>
      </c>
      <c r="AB3" s="75" t="s">
        <v>97</v>
      </c>
      <c r="AC3" s="74" t="s">
        <v>97</v>
      </c>
      <c r="AD3" s="78" t="s">
        <v>97</v>
      </c>
      <c r="AE3" s="78" t="s">
        <v>97</v>
      </c>
      <c r="AF3" s="78" t="s">
        <v>97</v>
      </c>
      <c r="AG3" s="78" t="s">
        <v>97</v>
      </c>
      <c r="AH3" s="78" t="s">
        <v>97</v>
      </c>
      <c r="AK3" s="79" t="str">
        <f t="shared" ref="AK3:AT28" si="0">IFERROR(IF(I3="---","",IF(Y3="---","No Target Set",IF(BV3=BK3,"On Target",IF(BV3&gt;BK3,"Behind",IF(BV3&lt;BK3,"Ahead"))))),"")</f>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V3" s="80"/>
      <c r="AW3" s="81" t="s">
        <v>98</v>
      </c>
      <c r="AX3" s="82" t="str">
        <f t="shared" ref="AX3:AX30" si="1">_xlfn.IFNA(LOOKUP(2,1/(H3:R3&lt;&gt;"---"),H3:R3),"---")</f>
        <v>---</v>
      </c>
      <c r="AY3" s="83" t="e">
        <f>VALUE(IF(AX3="---","",VLOOKUP(AX3,List16781011121314[],2,FALSE)))</f>
        <v>#VALUE!</v>
      </c>
      <c r="AZ3" s="42" t="str">
        <f t="shared" ref="AZ3:AZ30" si="2">_xlfn.IFNA(LOOKUP(2,1/(H3:Q3&lt;&gt;"---"),X3:AF3),"---")</f>
        <v>---</v>
      </c>
      <c r="BA3" s="42" t="e">
        <f>VALUE(IF(AZ3="---","",VLOOKUP(AZ3,List16781011121314[],2,FALSE)))</f>
        <v>#VALUE!</v>
      </c>
      <c r="BB3" s="42" t="str">
        <f t="shared" ref="BB3:BB30" si="3">_xlfn.IFNA(LOOKUP(2,1/(AK3:AT3&lt;&gt;""),AK3:AT3),"---")</f>
        <v>---</v>
      </c>
      <c r="BC3" s="42" t="str">
        <f t="shared" ref="BC3:BC30" si="4">_xlfn.IFNA(LOOKUP(2,1/(H3:R3&lt;&gt;"---"),H$2:R$2),"---")</f>
        <v>---</v>
      </c>
      <c r="BE3" s="84" t="s">
        <v>97</v>
      </c>
      <c r="BI3" s="81" t="s">
        <v>98</v>
      </c>
      <c r="BJ3" s="85" t="str">
        <f>IF(H3="---","",VLOOKUP(H3,List16781011121314[],2,FALSE))</f>
        <v/>
      </c>
      <c r="BK3" s="85" t="str">
        <f>IF(I3="---","",VLOOKUP(I3,List16781011121314[],2,FALSE))</f>
        <v/>
      </c>
      <c r="BL3" s="85" t="str">
        <f>IF(J3="---","",VLOOKUP(J3,List16781011121314[],2,FALSE))</f>
        <v/>
      </c>
      <c r="BM3" s="85" t="str">
        <f>IF(K3="---","",VLOOKUP(K3,List16781011121314[],2,FALSE))</f>
        <v/>
      </c>
      <c r="BN3" s="85" t="str">
        <f>IF(L3="---","",VLOOKUP(L3,List16781011121314[],2,FALSE))</f>
        <v/>
      </c>
      <c r="BO3" s="85" t="str">
        <f>IF(M3="---","",VLOOKUP(M3,List16781011121314[],2,FALSE))</f>
        <v/>
      </c>
      <c r="BP3" s="85" t="str">
        <f>IF(N3="---","",VLOOKUP(N3,List16781011121314[],2,FALSE))</f>
        <v/>
      </c>
      <c r="BQ3" s="85" t="str">
        <f>IF(O3="---","",VLOOKUP(O3,List16781011121314[],2,FALSE))</f>
        <v/>
      </c>
      <c r="BR3" s="85" t="str">
        <f>IF(P3="---","",VLOOKUP(P3,List16781011121314[],2,FALSE))</f>
        <v/>
      </c>
      <c r="BS3" s="85" t="str">
        <f>IF(Q3="---","",VLOOKUP(Q3,List16781011121314[],2,FALSE))</f>
        <v/>
      </c>
      <c r="BT3" s="85" t="str">
        <f>IF(R3="---","",VLOOKUP(R3,List16781011121314[],2,FALSE))</f>
        <v/>
      </c>
      <c r="BU3" s="81" t="s">
        <v>98</v>
      </c>
      <c r="BV3" s="85" t="str">
        <f>IF(Y3="---","",VLOOKUP(Y3,List16781011121314[],2,FALSE))</f>
        <v/>
      </c>
      <c r="BW3" s="85" t="str">
        <f>IF(Z3="---","",VLOOKUP(Z3,List16781011121314[],2,FALSE))</f>
        <v/>
      </c>
      <c r="BX3" s="85" t="str">
        <f>IF(AA3="---","",VLOOKUP(AA3,List16781011121314[],2,FALSE))</f>
        <v/>
      </c>
      <c r="BY3" s="85" t="str">
        <f>IF(AB3="---","",VLOOKUP(AB3,List16781011121314[],2,FALSE))</f>
        <v/>
      </c>
      <c r="BZ3" s="85" t="str">
        <f>IF(AC3="---","",VLOOKUP(AC3,List16781011121314[],2,FALSE))</f>
        <v/>
      </c>
      <c r="CA3" s="85" t="str">
        <f>IF(AD3="---","",VLOOKUP(AD3,List16781011121314[],2,FALSE))</f>
        <v/>
      </c>
      <c r="CB3" s="85" t="str">
        <f>IF(AE3="---","",VLOOKUP(AE3,List16781011121314[],2,FALSE))</f>
        <v/>
      </c>
      <c r="CC3" s="85" t="str">
        <f>IF(AF3="---","",VLOOKUP(AF3,List16781011121314[],2,FALSE))</f>
        <v/>
      </c>
      <c r="CD3" s="85" t="str">
        <f>IF(AG3="---","",VLOOKUP(AG3,List16781011121314[],2,FALSE))</f>
        <v/>
      </c>
      <c r="CE3" s="85" t="str">
        <f>IF(AH3="---","",VLOOKUP(AH3,List16781011121314[],2,FALSE))</f>
        <v/>
      </c>
    </row>
    <row r="4" spans="2:92" ht="13.5" customHeight="1" thickBot="1" x14ac:dyDescent="0.2">
      <c r="B4" s="276"/>
      <c r="C4" s="280"/>
      <c r="D4" s="281"/>
      <c r="E4" s="71" t="s">
        <v>99</v>
      </c>
      <c r="F4" s="72"/>
      <c r="G4" s="73"/>
      <c r="H4" s="75" t="s">
        <v>97</v>
      </c>
      <c r="I4" s="75" t="s">
        <v>97</v>
      </c>
      <c r="J4" s="75" t="s">
        <v>97</v>
      </c>
      <c r="K4" s="75" t="s">
        <v>97</v>
      </c>
      <c r="L4" s="75" t="s">
        <v>97</v>
      </c>
      <c r="M4" s="75" t="s">
        <v>97</v>
      </c>
      <c r="N4" s="75" t="s">
        <v>97</v>
      </c>
      <c r="O4" s="75" t="s">
        <v>97</v>
      </c>
      <c r="P4" s="75" t="s">
        <v>97</v>
      </c>
      <c r="Q4" s="75" t="s">
        <v>97</v>
      </c>
      <c r="R4" s="86" t="s">
        <v>97</v>
      </c>
      <c r="Y4" s="75" t="s">
        <v>97</v>
      </c>
      <c r="Z4" s="75" t="s">
        <v>97</v>
      </c>
      <c r="AA4" s="75" t="s">
        <v>97</v>
      </c>
      <c r="AB4" s="75" t="s">
        <v>97</v>
      </c>
      <c r="AC4" s="86" t="s">
        <v>97</v>
      </c>
      <c r="AD4" s="78" t="s">
        <v>97</v>
      </c>
      <c r="AE4" s="78" t="s">
        <v>97</v>
      </c>
      <c r="AF4" s="78" t="s">
        <v>97</v>
      </c>
      <c r="AG4" s="78" t="s">
        <v>97</v>
      </c>
      <c r="AH4" s="78" t="s">
        <v>97</v>
      </c>
      <c r="AK4" s="79" t="str">
        <f t="shared" si="0"/>
        <v/>
      </c>
      <c r="AL4" s="79" t="str">
        <f t="shared" si="0"/>
        <v/>
      </c>
      <c r="AM4" s="79" t="str">
        <f t="shared" si="0"/>
        <v/>
      </c>
      <c r="AN4" s="79" t="str">
        <f t="shared" si="0"/>
        <v/>
      </c>
      <c r="AO4" s="79" t="str">
        <f t="shared" si="0"/>
        <v/>
      </c>
      <c r="AP4" s="79" t="str">
        <f t="shared" si="0"/>
        <v/>
      </c>
      <c r="AQ4" s="79" t="str">
        <f t="shared" si="0"/>
        <v/>
      </c>
      <c r="AR4" s="79" t="str">
        <f t="shared" si="0"/>
        <v/>
      </c>
      <c r="AS4" s="79" t="str">
        <f t="shared" si="0"/>
        <v/>
      </c>
      <c r="AT4" s="79" t="str">
        <f t="shared" si="0"/>
        <v/>
      </c>
      <c r="AV4" s="80"/>
      <c r="AW4" s="81" t="s">
        <v>100</v>
      </c>
      <c r="AX4" s="82" t="str">
        <f t="shared" si="1"/>
        <v>---</v>
      </c>
      <c r="AY4" s="83" t="e">
        <f>VALUE(IF(AX4="---","",VLOOKUP(AX4,List16781011121314[],2,FALSE)))</f>
        <v>#VALUE!</v>
      </c>
      <c r="AZ4" s="42" t="str">
        <f t="shared" si="2"/>
        <v>---</v>
      </c>
      <c r="BA4" s="42" t="e">
        <f>VALUE(IF(AZ4="---","",VLOOKUP(AZ4,List16781011121314[],2,FALSE)))</f>
        <v>#VALUE!</v>
      </c>
      <c r="BB4" s="42" t="str">
        <f t="shared" si="3"/>
        <v>---</v>
      </c>
      <c r="BC4" s="42" t="str">
        <f t="shared" si="4"/>
        <v>---</v>
      </c>
      <c r="BE4" s="87" t="s">
        <v>101</v>
      </c>
      <c r="BF4" s="42">
        <v>1</v>
      </c>
      <c r="BI4" s="81" t="s">
        <v>100</v>
      </c>
      <c r="BJ4" s="85" t="str">
        <f>IF(H4="---","",VLOOKUP(H4,List16781011121314[],2,FALSE))</f>
        <v/>
      </c>
      <c r="BK4" s="85" t="str">
        <f>IF(I4="---","",VLOOKUP(I4,List16781011121314[],2,FALSE))</f>
        <v/>
      </c>
      <c r="BL4" s="85" t="str">
        <f>IF(J4="---","",VLOOKUP(J4,List16781011121314[],2,FALSE))</f>
        <v/>
      </c>
      <c r="BM4" s="85" t="str">
        <f>IF(K4="---","",VLOOKUP(K4,List16781011121314[],2,FALSE))</f>
        <v/>
      </c>
      <c r="BN4" s="85" t="str">
        <f>IF(L4="---","",VLOOKUP(L4,List16781011121314[],2,FALSE))</f>
        <v/>
      </c>
      <c r="BO4" s="85" t="str">
        <f>IF(M4="---","",VLOOKUP(M4,List16781011121314[],2,FALSE))</f>
        <v/>
      </c>
      <c r="BP4" s="85" t="str">
        <f>IF(N4="---","",VLOOKUP(N4,List16781011121314[],2,FALSE))</f>
        <v/>
      </c>
      <c r="BQ4" s="85" t="str">
        <f>IF(O4="---","",VLOOKUP(O4,List16781011121314[],2,FALSE))</f>
        <v/>
      </c>
      <c r="BR4" s="85" t="str">
        <f>IF(P4="---","",VLOOKUP(P4,List16781011121314[],2,FALSE))</f>
        <v/>
      </c>
      <c r="BS4" s="85" t="str">
        <f>IF(Q4="---","",VLOOKUP(Q4,List16781011121314[],2,FALSE))</f>
        <v/>
      </c>
      <c r="BT4" s="85" t="str">
        <f>IF(R4="---","",VLOOKUP(R4,List16781011121314[],2,FALSE))</f>
        <v/>
      </c>
      <c r="BU4" s="81" t="s">
        <v>100</v>
      </c>
      <c r="BV4" s="85" t="str">
        <f>IF(Y4="---","",VLOOKUP(Y4,List16781011121314[],2,FALSE))</f>
        <v/>
      </c>
      <c r="BW4" s="85" t="str">
        <f>IF(Z4="---","",VLOOKUP(Z4,List16781011121314[],2,FALSE))</f>
        <v/>
      </c>
      <c r="BX4" s="85" t="str">
        <f>IF(AA4="---","",VLOOKUP(AA4,List16781011121314[],2,FALSE))</f>
        <v/>
      </c>
      <c r="BY4" s="85" t="str">
        <f>IF(AB4="---","",VLOOKUP(AB4,List16781011121314[],2,FALSE))</f>
        <v/>
      </c>
      <c r="BZ4" s="85" t="str">
        <f>IF(AC4="---","",VLOOKUP(AC4,List16781011121314[],2,FALSE))</f>
        <v/>
      </c>
      <c r="CA4" s="85" t="str">
        <f>IF(AD4="---","",VLOOKUP(AD4,List16781011121314[],2,FALSE))</f>
        <v/>
      </c>
      <c r="CB4" s="85" t="str">
        <f>IF(AE4="---","",VLOOKUP(AE4,List16781011121314[],2,FALSE))</f>
        <v/>
      </c>
      <c r="CC4" s="85" t="str">
        <f>IF(AF4="---","",VLOOKUP(AF4,List16781011121314[],2,FALSE))</f>
        <v/>
      </c>
      <c r="CD4" s="85" t="str">
        <f>IF(AG4="---","",VLOOKUP(AG4,List16781011121314[],2,FALSE))</f>
        <v/>
      </c>
      <c r="CE4" s="85" t="str">
        <f>IF(AH4="---","",VLOOKUP(AH4,List16781011121314[],2,FALSE))</f>
        <v/>
      </c>
    </row>
    <row r="5" spans="2:92" ht="13.5" customHeight="1" thickBot="1" x14ac:dyDescent="0.2">
      <c r="B5" s="276"/>
      <c r="C5" s="280" t="s">
        <v>102</v>
      </c>
      <c r="D5" s="281"/>
      <c r="E5" s="71" t="s">
        <v>103</v>
      </c>
      <c r="F5" s="72"/>
      <c r="G5" s="73"/>
      <c r="H5" s="75" t="s">
        <v>97</v>
      </c>
      <c r="I5" s="75" t="s">
        <v>97</v>
      </c>
      <c r="J5" s="75" t="s">
        <v>97</v>
      </c>
      <c r="K5" s="75" t="s">
        <v>97</v>
      </c>
      <c r="L5" s="75" t="s">
        <v>97</v>
      </c>
      <c r="M5" s="75" t="s">
        <v>97</v>
      </c>
      <c r="N5" s="75" t="s">
        <v>97</v>
      </c>
      <c r="O5" s="75" t="s">
        <v>97</v>
      </c>
      <c r="P5" s="75" t="s">
        <v>97</v>
      </c>
      <c r="Q5" s="75" t="s">
        <v>97</v>
      </c>
      <c r="R5" s="86" t="s">
        <v>97</v>
      </c>
      <c r="Y5" s="75" t="s">
        <v>97</v>
      </c>
      <c r="Z5" s="75" t="s">
        <v>97</v>
      </c>
      <c r="AA5" s="75" t="s">
        <v>97</v>
      </c>
      <c r="AB5" s="75" t="s">
        <v>97</v>
      </c>
      <c r="AC5" s="86" t="s">
        <v>97</v>
      </c>
      <c r="AD5" s="78" t="s">
        <v>97</v>
      </c>
      <c r="AE5" s="78" t="s">
        <v>97</v>
      </c>
      <c r="AF5" s="78" t="s">
        <v>97</v>
      </c>
      <c r="AG5" s="78" t="s">
        <v>97</v>
      </c>
      <c r="AH5" s="78" t="s">
        <v>97</v>
      </c>
      <c r="AK5" s="79" t="str">
        <f t="shared" si="0"/>
        <v/>
      </c>
      <c r="AL5" s="79" t="str">
        <f t="shared" si="0"/>
        <v/>
      </c>
      <c r="AM5" s="79" t="str">
        <f t="shared" si="0"/>
        <v/>
      </c>
      <c r="AN5" s="79" t="str">
        <f t="shared" si="0"/>
        <v/>
      </c>
      <c r="AO5" s="79" t="str">
        <f t="shared" si="0"/>
        <v/>
      </c>
      <c r="AP5" s="79" t="str">
        <f t="shared" si="0"/>
        <v/>
      </c>
      <c r="AQ5" s="79" t="str">
        <f t="shared" si="0"/>
        <v/>
      </c>
      <c r="AR5" s="79" t="str">
        <f t="shared" si="0"/>
        <v/>
      </c>
      <c r="AS5" s="79" t="str">
        <f t="shared" si="0"/>
        <v/>
      </c>
      <c r="AT5" s="79" t="str">
        <f t="shared" si="0"/>
        <v/>
      </c>
      <c r="AV5" s="80"/>
      <c r="AW5" s="81" t="s">
        <v>104</v>
      </c>
      <c r="AX5" s="82" t="str">
        <f t="shared" si="1"/>
        <v>---</v>
      </c>
      <c r="AY5" s="83" t="e">
        <f>VALUE(IF(AX5="---","",VLOOKUP(AX5,List16781011121314[],2,FALSE)))</f>
        <v>#VALUE!</v>
      </c>
      <c r="AZ5" s="42" t="str">
        <f t="shared" si="2"/>
        <v>---</v>
      </c>
      <c r="BA5" s="42" t="e">
        <f>VALUE(IF(AZ5="---","",VLOOKUP(AZ5,List16781011121314[],2,FALSE)))</f>
        <v>#VALUE!</v>
      </c>
      <c r="BB5" s="42" t="str">
        <f t="shared" si="3"/>
        <v>---</v>
      </c>
      <c r="BC5" s="42" t="str">
        <f t="shared" si="4"/>
        <v>---</v>
      </c>
      <c r="BE5" s="88" t="s">
        <v>105</v>
      </c>
      <c r="BF5" s="42">
        <v>0.5</v>
      </c>
      <c r="BI5" s="81" t="s">
        <v>104</v>
      </c>
      <c r="BJ5" s="85" t="str">
        <f>IF(H5="---","",VLOOKUP(H5,List16781011121314[],2,FALSE))</f>
        <v/>
      </c>
      <c r="BK5" s="85" t="str">
        <f>IF(I5="---","",VLOOKUP(I5,List16781011121314[],2,FALSE))</f>
        <v/>
      </c>
      <c r="BL5" s="85" t="str">
        <f>IF(J5="---","",VLOOKUP(J5,List16781011121314[],2,FALSE))</f>
        <v/>
      </c>
      <c r="BM5" s="85" t="str">
        <f>IF(K5="---","",VLOOKUP(K5,List16781011121314[],2,FALSE))</f>
        <v/>
      </c>
      <c r="BN5" s="85" t="str">
        <f>IF(L5="---","",VLOOKUP(L5,List16781011121314[],2,FALSE))</f>
        <v/>
      </c>
      <c r="BO5" s="85" t="str">
        <f>IF(M5="---","",VLOOKUP(M5,List16781011121314[],2,FALSE))</f>
        <v/>
      </c>
      <c r="BP5" s="85" t="str">
        <f>IF(N5="---","",VLOOKUP(N5,List16781011121314[],2,FALSE))</f>
        <v/>
      </c>
      <c r="BQ5" s="85" t="str">
        <f>IF(O5="---","",VLOOKUP(O5,List16781011121314[],2,FALSE))</f>
        <v/>
      </c>
      <c r="BR5" s="85" t="str">
        <f>IF(P5="---","",VLOOKUP(P5,List16781011121314[],2,FALSE))</f>
        <v/>
      </c>
      <c r="BS5" s="85" t="str">
        <f>IF(Q5="---","",VLOOKUP(Q5,List16781011121314[],2,FALSE))</f>
        <v/>
      </c>
      <c r="BT5" s="85" t="str">
        <f>IF(R5="---","",VLOOKUP(R5,List16781011121314[],2,FALSE))</f>
        <v/>
      </c>
      <c r="BU5" s="81" t="s">
        <v>104</v>
      </c>
      <c r="BV5" s="85" t="str">
        <f>IF(Y5="---","",VLOOKUP(Y5,List16781011121314[],2,FALSE))</f>
        <v/>
      </c>
      <c r="BW5" s="85" t="str">
        <f>IF(Z5="---","",VLOOKUP(Z5,List16781011121314[],2,FALSE))</f>
        <v/>
      </c>
      <c r="BX5" s="85" t="str">
        <f>IF(AA5="---","",VLOOKUP(AA5,List16781011121314[],2,FALSE))</f>
        <v/>
      </c>
      <c r="BY5" s="85" t="str">
        <f>IF(AB5="---","",VLOOKUP(AB5,List16781011121314[],2,FALSE))</f>
        <v/>
      </c>
      <c r="BZ5" s="85" t="str">
        <f>IF(AC5="---","",VLOOKUP(AC5,List16781011121314[],2,FALSE))</f>
        <v/>
      </c>
      <c r="CA5" s="85" t="str">
        <f>IF(AD5="---","",VLOOKUP(AD5,List16781011121314[],2,FALSE))</f>
        <v/>
      </c>
      <c r="CB5" s="85" t="str">
        <f>IF(AE5="---","",VLOOKUP(AE5,List16781011121314[],2,FALSE))</f>
        <v/>
      </c>
      <c r="CC5" s="85" t="str">
        <f>IF(AF5="---","",VLOOKUP(AF5,List16781011121314[],2,FALSE))</f>
        <v/>
      </c>
      <c r="CD5" s="85" t="str">
        <f>IF(AG5="---","",VLOOKUP(AG5,List16781011121314[],2,FALSE))</f>
        <v/>
      </c>
      <c r="CE5" s="85" t="str">
        <f>IF(AH5="---","",VLOOKUP(AH5,List16781011121314[],2,FALSE))</f>
        <v/>
      </c>
    </row>
    <row r="6" spans="2:92" ht="13.5" customHeight="1" thickBot="1" x14ac:dyDescent="0.2">
      <c r="B6" s="276"/>
      <c r="C6" s="280"/>
      <c r="D6" s="281"/>
      <c r="E6" s="71" t="s">
        <v>268</v>
      </c>
      <c r="F6" s="72"/>
      <c r="G6" s="73"/>
      <c r="H6" s="75" t="s">
        <v>97</v>
      </c>
      <c r="I6" s="75" t="s">
        <v>97</v>
      </c>
      <c r="J6" s="75" t="s">
        <v>97</v>
      </c>
      <c r="K6" s="75" t="s">
        <v>97</v>
      </c>
      <c r="L6" s="75" t="s">
        <v>97</v>
      </c>
      <c r="M6" s="75" t="s">
        <v>97</v>
      </c>
      <c r="N6" s="75" t="s">
        <v>97</v>
      </c>
      <c r="O6" s="75" t="s">
        <v>97</v>
      </c>
      <c r="P6" s="75" t="s">
        <v>97</v>
      </c>
      <c r="Q6" s="75" t="s">
        <v>97</v>
      </c>
      <c r="R6" s="86" t="s">
        <v>97</v>
      </c>
      <c r="Y6" s="75" t="s">
        <v>97</v>
      </c>
      <c r="Z6" s="75" t="s">
        <v>97</v>
      </c>
      <c r="AA6" s="75" t="s">
        <v>97</v>
      </c>
      <c r="AB6" s="75" t="s">
        <v>97</v>
      </c>
      <c r="AC6" s="86" t="s">
        <v>97</v>
      </c>
      <c r="AD6" s="78" t="s">
        <v>97</v>
      </c>
      <c r="AE6" s="78" t="s">
        <v>97</v>
      </c>
      <c r="AF6" s="78" t="s">
        <v>97</v>
      </c>
      <c r="AG6" s="78" t="s">
        <v>97</v>
      </c>
      <c r="AH6" s="78" t="s">
        <v>97</v>
      </c>
      <c r="AK6" s="79" t="str">
        <f t="shared" si="0"/>
        <v/>
      </c>
      <c r="AL6" s="79" t="str">
        <f t="shared" si="0"/>
        <v/>
      </c>
      <c r="AM6" s="79" t="str">
        <f t="shared" si="0"/>
        <v/>
      </c>
      <c r="AN6" s="79" t="str">
        <f t="shared" si="0"/>
        <v/>
      </c>
      <c r="AO6" s="79" t="str">
        <f t="shared" si="0"/>
        <v/>
      </c>
      <c r="AP6" s="79" t="str">
        <f t="shared" si="0"/>
        <v/>
      </c>
      <c r="AQ6" s="79" t="str">
        <f t="shared" si="0"/>
        <v/>
      </c>
      <c r="AR6" s="79" t="str">
        <f t="shared" si="0"/>
        <v/>
      </c>
      <c r="AS6" s="79" t="str">
        <f t="shared" si="0"/>
        <v/>
      </c>
      <c r="AT6" s="79" t="str">
        <f t="shared" si="0"/>
        <v/>
      </c>
      <c r="AV6" s="80"/>
      <c r="AW6" s="81" t="s">
        <v>106</v>
      </c>
      <c r="AX6" s="82" t="str">
        <f t="shared" si="1"/>
        <v>---</v>
      </c>
      <c r="AY6" s="83" t="e">
        <f>VALUE(IF(AX6="---","",VLOOKUP(AX6,List16781011121314[],2,FALSE)))</f>
        <v>#VALUE!</v>
      </c>
      <c r="AZ6" s="42" t="str">
        <f t="shared" si="2"/>
        <v>---</v>
      </c>
      <c r="BA6" s="42" t="e">
        <f>VALUE(IF(AZ6="---","",VLOOKUP(AZ6,List16781011121314[],2,FALSE)))</f>
        <v>#VALUE!</v>
      </c>
      <c r="BB6" s="42" t="str">
        <f t="shared" si="3"/>
        <v>---</v>
      </c>
      <c r="BC6" s="42" t="str">
        <f t="shared" si="4"/>
        <v>---</v>
      </c>
      <c r="BE6" s="89" t="s">
        <v>107</v>
      </c>
      <c r="BF6" s="42">
        <v>0</v>
      </c>
      <c r="BI6" s="81" t="s">
        <v>106</v>
      </c>
      <c r="BJ6" s="85" t="str">
        <f>IF(H6="---","",VLOOKUP(H6,List16781011121314[],2,FALSE))</f>
        <v/>
      </c>
      <c r="BK6" s="85" t="str">
        <f>IF(I6="---","",VLOOKUP(I6,List16781011121314[],2,FALSE))</f>
        <v/>
      </c>
      <c r="BL6" s="85" t="str">
        <f>IF(J6="---","",VLOOKUP(J6,List16781011121314[],2,FALSE))</f>
        <v/>
      </c>
      <c r="BM6" s="85" t="str">
        <f>IF(K6="---","",VLOOKUP(K6,List16781011121314[],2,FALSE))</f>
        <v/>
      </c>
      <c r="BN6" s="85" t="str">
        <f>IF(L6="---","",VLOOKUP(L6,List16781011121314[],2,FALSE))</f>
        <v/>
      </c>
      <c r="BO6" s="85" t="str">
        <f>IF(M6="---","",VLOOKUP(M6,List16781011121314[],2,FALSE))</f>
        <v/>
      </c>
      <c r="BP6" s="85" t="str">
        <f>IF(N6="---","",VLOOKUP(N6,List16781011121314[],2,FALSE))</f>
        <v/>
      </c>
      <c r="BQ6" s="85" t="str">
        <f>IF(O6="---","",VLOOKUP(O6,List16781011121314[],2,FALSE))</f>
        <v/>
      </c>
      <c r="BR6" s="85" t="str">
        <f>IF(P6="---","",VLOOKUP(P6,List16781011121314[],2,FALSE))</f>
        <v/>
      </c>
      <c r="BS6" s="85" t="str">
        <f>IF(Q6="---","",VLOOKUP(Q6,List16781011121314[],2,FALSE))</f>
        <v/>
      </c>
      <c r="BT6" s="85" t="str">
        <f>IF(R6="---","",VLOOKUP(R6,List16781011121314[],2,FALSE))</f>
        <v/>
      </c>
      <c r="BU6" s="81" t="s">
        <v>106</v>
      </c>
      <c r="BV6" s="85" t="str">
        <f>IF(Y6="---","",VLOOKUP(Y6,List16781011121314[],2,FALSE))</f>
        <v/>
      </c>
      <c r="BW6" s="85" t="str">
        <f>IF(Z6="---","",VLOOKUP(Z6,List16781011121314[],2,FALSE))</f>
        <v/>
      </c>
      <c r="BX6" s="85" t="str">
        <f>IF(AA6="---","",VLOOKUP(AA6,List16781011121314[],2,FALSE))</f>
        <v/>
      </c>
      <c r="BY6" s="85" t="str">
        <f>IF(AB6="---","",VLOOKUP(AB6,List16781011121314[],2,FALSE))</f>
        <v/>
      </c>
      <c r="BZ6" s="85" t="str">
        <f>IF(AC6="---","",VLOOKUP(AC6,List16781011121314[],2,FALSE))</f>
        <v/>
      </c>
      <c r="CA6" s="85" t="str">
        <f>IF(AD6="---","",VLOOKUP(AD6,List16781011121314[],2,FALSE))</f>
        <v/>
      </c>
      <c r="CB6" s="85" t="str">
        <f>IF(AE6="---","",VLOOKUP(AE6,List16781011121314[],2,FALSE))</f>
        <v/>
      </c>
      <c r="CC6" s="85" t="str">
        <f>IF(AF6="---","",VLOOKUP(AF6,List16781011121314[],2,FALSE))</f>
        <v/>
      </c>
      <c r="CD6" s="85" t="str">
        <f>IF(AG6="---","",VLOOKUP(AG6,List16781011121314[],2,FALSE))</f>
        <v/>
      </c>
      <c r="CE6" s="85" t="str">
        <f>IF(AH6="---","",VLOOKUP(AH6,List16781011121314[],2,FALSE))</f>
        <v/>
      </c>
    </row>
    <row r="7" spans="2:92" ht="13.5" customHeight="1" thickBot="1" x14ac:dyDescent="0.2">
      <c r="B7" s="276"/>
      <c r="C7" s="280"/>
      <c r="D7" s="281"/>
      <c r="E7" s="71" t="s">
        <v>108</v>
      </c>
      <c r="F7" s="72"/>
      <c r="G7" s="73"/>
      <c r="H7" s="75" t="s">
        <v>97</v>
      </c>
      <c r="I7" s="75" t="s">
        <v>97</v>
      </c>
      <c r="J7" s="75" t="s">
        <v>97</v>
      </c>
      <c r="K7" s="75" t="s">
        <v>97</v>
      </c>
      <c r="L7" s="75" t="s">
        <v>97</v>
      </c>
      <c r="M7" s="75" t="s">
        <v>97</v>
      </c>
      <c r="N7" s="75" t="s">
        <v>97</v>
      </c>
      <c r="O7" s="75" t="s">
        <v>97</v>
      </c>
      <c r="P7" s="75" t="s">
        <v>97</v>
      </c>
      <c r="Q7" s="75" t="s">
        <v>97</v>
      </c>
      <c r="R7" s="86" t="s">
        <v>97</v>
      </c>
      <c r="Y7" s="75" t="s">
        <v>97</v>
      </c>
      <c r="Z7" s="75" t="s">
        <v>97</v>
      </c>
      <c r="AA7" s="75" t="s">
        <v>97</v>
      </c>
      <c r="AB7" s="75" t="s">
        <v>97</v>
      </c>
      <c r="AC7" s="86" t="s">
        <v>97</v>
      </c>
      <c r="AD7" s="78" t="s">
        <v>97</v>
      </c>
      <c r="AE7" s="78" t="s">
        <v>97</v>
      </c>
      <c r="AF7" s="78" t="s">
        <v>97</v>
      </c>
      <c r="AG7" s="78" t="s">
        <v>97</v>
      </c>
      <c r="AH7" s="78" t="s">
        <v>97</v>
      </c>
      <c r="AK7" s="79" t="str">
        <f t="shared" si="0"/>
        <v/>
      </c>
      <c r="AL7" s="79" t="str">
        <f t="shared" si="0"/>
        <v/>
      </c>
      <c r="AM7" s="79" t="str">
        <f t="shared" si="0"/>
        <v/>
      </c>
      <c r="AN7" s="79" t="str">
        <f t="shared" si="0"/>
        <v/>
      </c>
      <c r="AO7" s="79" t="str">
        <f t="shared" si="0"/>
        <v/>
      </c>
      <c r="AP7" s="79" t="str">
        <f t="shared" si="0"/>
        <v/>
      </c>
      <c r="AQ7" s="79" t="str">
        <f t="shared" si="0"/>
        <v/>
      </c>
      <c r="AR7" s="79" t="str">
        <f t="shared" si="0"/>
        <v/>
      </c>
      <c r="AS7" s="79" t="str">
        <f t="shared" si="0"/>
        <v/>
      </c>
      <c r="AT7" s="79" t="str">
        <f t="shared" si="0"/>
        <v/>
      </c>
      <c r="AV7" s="80"/>
      <c r="AW7" s="81" t="s">
        <v>109</v>
      </c>
      <c r="AX7" s="82" t="str">
        <f t="shared" si="1"/>
        <v>---</v>
      </c>
      <c r="AY7" s="83" t="e">
        <f>VALUE(IF(AX7="---","",VLOOKUP(AX7,List16781011121314[],2,FALSE)))</f>
        <v>#VALUE!</v>
      </c>
      <c r="AZ7" s="42" t="str">
        <f t="shared" si="2"/>
        <v>---</v>
      </c>
      <c r="BA7" s="42" t="e">
        <f>VALUE(IF(AZ7="---","",VLOOKUP(AZ7,List16781011121314[],2,FALSE)))</f>
        <v>#VALUE!</v>
      </c>
      <c r="BB7" s="42" t="str">
        <f t="shared" si="3"/>
        <v>---</v>
      </c>
      <c r="BC7" s="42" t="str">
        <f t="shared" si="4"/>
        <v>---</v>
      </c>
      <c r="BI7" s="81" t="s">
        <v>109</v>
      </c>
      <c r="BJ7" s="85" t="str">
        <f>IF(H7="---","",VLOOKUP(H7,List16781011121314[],2,FALSE))</f>
        <v/>
      </c>
      <c r="BK7" s="85" t="str">
        <f>IF(I7="---","",VLOOKUP(I7,List16781011121314[],2,FALSE))</f>
        <v/>
      </c>
      <c r="BL7" s="85" t="str">
        <f>IF(J7="---","",VLOOKUP(J7,List16781011121314[],2,FALSE))</f>
        <v/>
      </c>
      <c r="BM7" s="85" t="str">
        <f>IF(K7="---","",VLOOKUP(K7,List16781011121314[],2,FALSE))</f>
        <v/>
      </c>
      <c r="BN7" s="85" t="str">
        <f>IF(L7="---","",VLOOKUP(L7,List16781011121314[],2,FALSE))</f>
        <v/>
      </c>
      <c r="BO7" s="85" t="str">
        <f>IF(M7="---","",VLOOKUP(M7,List16781011121314[],2,FALSE))</f>
        <v/>
      </c>
      <c r="BP7" s="85" t="str">
        <f>IF(N7="---","",VLOOKUP(N7,List16781011121314[],2,FALSE))</f>
        <v/>
      </c>
      <c r="BQ7" s="85" t="str">
        <f>IF(O7="---","",VLOOKUP(O7,List16781011121314[],2,FALSE))</f>
        <v/>
      </c>
      <c r="BR7" s="85" t="str">
        <f>IF(P7="---","",VLOOKUP(P7,List16781011121314[],2,FALSE))</f>
        <v/>
      </c>
      <c r="BS7" s="85" t="str">
        <f>IF(Q7="---","",VLOOKUP(Q7,List16781011121314[],2,FALSE))</f>
        <v/>
      </c>
      <c r="BT7" s="85" t="str">
        <f>IF(R7="---","",VLOOKUP(R7,List16781011121314[],2,FALSE))</f>
        <v/>
      </c>
      <c r="BU7" s="81" t="s">
        <v>109</v>
      </c>
      <c r="BV7" s="85" t="str">
        <f>IF(Y7="---","",VLOOKUP(Y7,List16781011121314[],2,FALSE))</f>
        <v/>
      </c>
      <c r="BW7" s="85" t="str">
        <f>IF(Z7="---","",VLOOKUP(Z7,List16781011121314[],2,FALSE))</f>
        <v/>
      </c>
      <c r="BX7" s="85" t="str">
        <f>IF(AA7="---","",VLOOKUP(AA7,List16781011121314[],2,FALSE))</f>
        <v/>
      </c>
      <c r="BY7" s="85" t="str">
        <f>IF(AB7="---","",VLOOKUP(AB7,List16781011121314[],2,FALSE))</f>
        <v/>
      </c>
      <c r="BZ7" s="85" t="str">
        <f>IF(AC7="---","",VLOOKUP(AC7,List16781011121314[],2,FALSE))</f>
        <v/>
      </c>
      <c r="CA7" s="85" t="str">
        <f>IF(AD7="---","",VLOOKUP(AD7,List16781011121314[],2,FALSE))</f>
        <v/>
      </c>
      <c r="CB7" s="85" t="str">
        <f>IF(AE7="---","",VLOOKUP(AE7,List16781011121314[],2,FALSE))</f>
        <v/>
      </c>
      <c r="CC7" s="85" t="str">
        <f>IF(AF7="---","",VLOOKUP(AF7,List16781011121314[],2,FALSE))</f>
        <v/>
      </c>
      <c r="CD7" s="85" t="str">
        <f>IF(AG7="---","",VLOOKUP(AG7,List16781011121314[],2,FALSE))</f>
        <v/>
      </c>
      <c r="CE7" s="85" t="str">
        <f>IF(AH7="---","",VLOOKUP(AH7,List16781011121314[],2,FALSE))</f>
        <v/>
      </c>
    </row>
    <row r="8" spans="2:92" ht="13.5" customHeight="1" thickBot="1" x14ac:dyDescent="0.2">
      <c r="B8" s="277"/>
      <c r="C8" s="280"/>
      <c r="D8" s="281"/>
      <c r="E8" s="71" t="s">
        <v>110</v>
      </c>
      <c r="F8" s="72"/>
      <c r="G8" s="73"/>
      <c r="H8" s="75" t="s">
        <v>97</v>
      </c>
      <c r="I8" s="75" t="s">
        <v>97</v>
      </c>
      <c r="J8" s="75" t="s">
        <v>97</v>
      </c>
      <c r="K8" s="75" t="s">
        <v>97</v>
      </c>
      <c r="L8" s="75" t="s">
        <v>97</v>
      </c>
      <c r="M8" s="75" t="s">
        <v>97</v>
      </c>
      <c r="N8" s="75" t="s">
        <v>97</v>
      </c>
      <c r="O8" s="75" t="s">
        <v>97</v>
      </c>
      <c r="P8" s="75" t="s">
        <v>97</v>
      </c>
      <c r="Q8" s="75" t="s">
        <v>97</v>
      </c>
      <c r="R8" s="86" t="s">
        <v>97</v>
      </c>
      <c r="Y8" s="75" t="s">
        <v>97</v>
      </c>
      <c r="Z8" s="75" t="s">
        <v>97</v>
      </c>
      <c r="AA8" s="75" t="s">
        <v>97</v>
      </c>
      <c r="AB8" s="75" t="s">
        <v>97</v>
      </c>
      <c r="AC8" s="86" t="s">
        <v>97</v>
      </c>
      <c r="AD8" s="78" t="s">
        <v>97</v>
      </c>
      <c r="AE8" s="78" t="s">
        <v>97</v>
      </c>
      <c r="AF8" s="78" t="s">
        <v>97</v>
      </c>
      <c r="AG8" s="78" t="s">
        <v>97</v>
      </c>
      <c r="AH8" s="78" t="s">
        <v>97</v>
      </c>
      <c r="AK8" s="79" t="str">
        <f t="shared" si="0"/>
        <v/>
      </c>
      <c r="AL8" s="79" t="str">
        <f t="shared" si="0"/>
        <v/>
      </c>
      <c r="AM8" s="79" t="str">
        <f t="shared" si="0"/>
        <v/>
      </c>
      <c r="AN8" s="79" t="str">
        <f t="shared" si="0"/>
        <v/>
      </c>
      <c r="AO8" s="79" t="str">
        <f t="shared" si="0"/>
        <v/>
      </c>
      <c r="AP8" s="79" t="str">
        <f t="shared" si="0"/>
        <v/>
      </c>
      <c r="AQ8" s="79" t="str">
        <f t="shared" si="0"/>
        <v/>
      </c>
      <c r="AR8" s="79" t="str">
        <f t="shared" si="0"/>
        <v/>
      </c>
      <c r="AS8" s="79" t="str">
        <f t="shared" si="0"/>
        <v/>
      </c>
      <c r="AT8" s="79" t="str">
        <f t="shared" si="0"/>
        <v/>
      </c>
      <c r="AV8" s="80"/>
      <c r="AW8" s="81" t="s">
        <v>111</v>
      </c>
      <c r="AX8" s="82" t="str">
        <f t="shared" si="1"/>
        <v>---</v>
      </c>
      <c r="AY8" s="83" t="e">
        <f>VALUE(IF(AX8="---","",VLOOKUP(AX8,List16781011121314[],2,FALSE)))</f>
        <v>#VALUE!</v>
      </c>
      <c r="AZ8" s="42" t="str">
        <f t="shared" si="2"/>
        <v>---</v>
      </c>
      <c r="BA8" s="42" t="e">
        <f>VALUE(IF(AZ8="---","",VLOOKUP(AZ8,List16781011121314[],2,FALSE)))</f>
        <v>#VALUE!</v>
      </c>
      <c r="BB8" s="42" t="str">
        <f t="shared" si="3"/>
        <v>---</v>
      </c>
      <c r="BC8" s="42" t="str">
        <f t="shared" si="4"/>
        <v>---</v>
      </c>
      <c r="BI8" s="81" t="s">
        <v>111</v>
      </c>
      <c r="BJ8" s="85" t="str">
        <f>IF(H8="---","",VLOOKUP(H8,List16781011121314[],2,FALSE))</f>
        <v/>
      </c>
      <c r="BK8" s="85" t="str">
        <f>IF(I8="---","",VLOOKUP(I8,List16781011121314[],2,FALSE))</f>
        <v/>
      </c>
      <c r="BL8" s="85" t="str">
        <f>IF(J8="---","",VLOOKUP(J8,List16781011121314[],2,FALSE))</f>
        <v/>
      </c>
      <c r="BM8" s="85" t="str">
        <f>IF(K8="---","",VLOOKUP(K8,List16781011121314[],2,FALSE))</f>
        <v/>
      </c>
      <c r="BN8" s="85" t="str">
        <f>IF(L8="---","",VLOOKUP(L8,List16781011121314[],2,FALSE))</f>
        <v/>
      </c>
      <c r="BO8" s="85" t="str">
        <f>IF(M8="---","",VLOOKUP(M8,List16781011121314[],2,FALSE))</f>
        <v/>
      </c>
      <c r="BP8" s="85" t="str">
        <f>IF(N8="---","",VLOOKUP(N8,List16781011121314[],2,FALSE))</f>
        <v/>
      </c>
      <c r="BQ8" s="85" t="str">
        <f>IF(O8="---","",VLOOKUP(O8,List16781011121314[],2,FALSE))</f>
        <v/>
      </c>
      <c r="BR8" s="85" t="str">
        <f>IF(P8="---","",VLOOKUP(P8,List16781011121314[],2,FALSE))</f>
        <v/>
      </c>
      <c r="BS8" s="85" t="str">
        <f>IF(Q8="---","",VLOOKUP(Q8,List16781011121314[],2,FALSE))</f>
        <v/>
      </c>
      <c r="BT8" s="85" t="str">
        <f>IF(R8="---","",VLOOKUP(R8,List16781011121314[],2,FALSE))</f>
        <v/>
      </c>
      <c r="BU8" s="81" t="s">
        <v>111</v>
      </c>
      <c r="BV8" s="85" t="str">
        <f>IF(Y8="---","",VLOOKUP(Y8,List16781011121314[],2,FALSE))</f>
        <v/>
      </c>
      <c r="BW8" s="85" t="str">
        <f>IF(Z8="---","",VLOOKUP(Z8,List16781011121314[],2,FALSE))</f>
        <v/>
      </c>
      <c r="BX8" s="85" t="str">
        <f>IF(AA8="---","",VLOOKUP(AA8,List16781011121314[],2,FALSE))</f>
        <v/>
      </c>
      <c r="BY8" s="85" t="str">
        <f>IF(AB8="---","",VLOOKUP(AB8,List16781011121314[],2,FALSE))</f>
        <v/>
      </c>
      <c r="BZ8" s="85" t="str">
        <f>IF(AC8="---","",VLOOKUP(AC8,List16781011121314[],2,FALSE))</f>
        <v/>
      </c>
      <c r="CA8" s="85" t="str">
        <f>IF(AD8="---","",VLOOKUP(AD8,List16781011121314[],2,FALSE))</f>
        <v/>
      </c>
      <c r="CB8" s="85" t="str">
        <f>IF(AE8="---","",VLOOKUP(AE8,List16781011121314[],2,FALSE))</f>
        <v/>
      </c>
      <c r="CC8" s="85" t="str">
        <f>IF(AF8="---","",VLOOKUP(AF8,List16781011121314[],2,FALSE))</f>
        <v/>
      </c>
      <c r="CD8" s="85" t="str">
        <f>IF(AG8="---","",VLOOKUP(AG8,List16781011121314[],2,FALSE))</f>
        <v/>
      </c>
      <c r="CE8" s="85" t="str">
        <f>IF(AH8="---","",VLOOKUP(AH8,List16781011121314[],2,FALSE))</f>
        <v/>
      </c>
    </row>
    <row r="9" spans="2:92" ht="13.5" customHeight="1" thickBot="1" x14ac:dyDescent="0.2">
      <c r="B9" s="275">
        <v>2</v>
      </c>
      <c r="C9" s="280" t="s">
        <v>112</v>
      </c>
      <c r="D9" s="281"/>
      <c r="E9" s="71" t="s">
        <v>113</v>
      </c>
      <c r="F9" s="72"/>
      <c r="G9" s="73"/>
      <c r="H9" s="75" t="s">
        <v>97</v>
      </c>
      <c r="I9" s="75" t="s">
        <v>97</v>
      </c>
      <c r="J9" s="75" t="s">
        <v>97</v>
      </c>
      <c r="K9" s="75" t="s">
        <v>97</v>
      </c>
      <c r="L9" s="75" t="s">
        <v>97</v>
      </c>
      <c r="M9" s="75" t="s">
        <v>97</v>
      </c>
      <c r="N9" s="75" t="s">
        <v>97</v>
      </c>
      <c r="O9" s="75" t="s">
        <v>97</v>
      </c>
      <c r="P9" s="75" t="s">
        <v>97</v>
      </c>
      <c r="Q9" s="75" t="s">
        <v>97</v>
      </c>
      <c r="R9" s="86" t="s">
        <v>97</v>
      </c>
      <c r="Y9" s="75" t="s">
        <v>97</v>
      </c>
      <c r="Z9" s="75" t="s">
        <v>97</v>
      </c>
      <c r="AA9" s="75" t="s">
        <v>97</v>
      </c>
      <c r="AB9" s="75" t="s">
        <v>97</v>
      </c>
      <c r="AC9" s="86" t="s">
        <v>97</v>
      </c>
      <c r="AD9" s="78" t="s">
        <v>97</v>
      </c>
      <c r="AE9" s="78" t="s">
        <v>97</v>
      </c>
      <c r="AF9" s="78" t="s">
        <v>97</v>
      </c>
      <c r="AG9" s="78" t="s">
        <v>97</v>
      </c>
      <c r="AH9" s="78" t="s">
        <v>97</v>
      </c>
      <c r="AK9" s="79" t="str">
        <f t="shared" si="0"/>
        <v/>
      </c>
      <c r="AL9" s="79" t="str">
        <f t="shared" si="0"/>
        <v/>
      </c>
      <c r="AM9" s="79" t="str">
        <f t="shared" si="0"/>
        <v/>
      </c>
      <c r="AN9" s="79" t="str">
        <f t="shared" si="0"/>
        <v/>
      </c>
      <c r="AO9" s="79" t="str">
        <f t="shared" si="0"/>
        <v/>
      </c>
      <c r="AP9" s="79" t="str">
        <f t="shared" si="0"/>
        <v/>
      </c>
      <c r="AQ9" s="79" t="str">
        <f t="shared" si="0"/>
        <v/>
      </c>
      <c r="AR9" s="79" t="str">
        <f t="shared" si="0"/>
        <v/>
      </c>
      <c r="AS9" s="79" t="str">
        <f t="shared" si="0"/>
        <v/>
      </c>
      <c r="AT9" s="79" t="str">
        <f t="shared" si="0"/>
        <v/>
      </c>
      <c r="AV9" s="80"/>
      <c r="AW9" s="81" t="s">
        <v>114</v>
      </c>
      <c r="AX9" s="82" t="str">
        <f t="shared" si="1"/>
        <v>---</v>
      </c>
      <c r="AY9" s="83" t="e">
        <f>VALUE(IF(AX9="---","",VLOOKUP(AX9,List16781011121314[],2,FALSE)))</f>
        <v>#VALUE!</v>
      </c>
      <c r="AZ9" s="42" t="str">
        <f t="shared" si="2"/>
        <v>---</v>
      </c>
      <c r="BA9" s="42" t="e">
        <f>VALUE(IF(AZ9="---","",VLOOKUP(AZ9,List16781011121314[],2,FALSE)))</f>
        <v>#VALUE!</v>
      </c>
      <c r="BB9" s="42" t="str">
        <f t="shared" si="3"/>
        <v>---</v>
      </c>
      <c r="BC9" s="42" t="str">
        <f t="shared" si="4"/>
        <v>---</v>
      </c>
      <c r="BI9" s="81" t="s">
        <v>114</v>
      </c>
      <c r="BJ9" s="85" t="str">
        <f>IF(H9="---","",VLOOKUP(H9,List16781011121314[],2,FALSE))</f>
        <v/>
      </c>
      <c r="BK9" s="85" t="str">
        <f>IF(I9="---","",VLOOKUP(I9,List16781011121314[],2,FALSE))</f>
        <v/>
      </c>
      <c r="BL9" s="85" t="str">
        <f>IF(J9="---","",VLOOKUP(J9,List16781011121314[],2,FALSE))</f>
        <v/>
      </c>
      <c r="BM9" s="85" t="str">
        <f>IF(K9="---","",VLOOKUP(K9,List16781011121314[],2,FALSE))</f>
        <v/>
      </c>
      <c r="BN9" s="85" t="str">
        <f>IF(L9="---","",VLOOKUP(L9,List16781011121314[],2,FALSE))</f>
        <v/>
      </c>
      <c r="BO9" s="85" t="str">
        <f>IF(M9="---","",VLOOKUP(M9,List16781011121314[],2,FALSE))</f>
        <v/>
      </c>
      <c r="BP9" s="85" t="str">
        <f>IF(N9="---","",VLOOKUP(N9,List16781011121314[],2,FALSE))</f>
        <v/>
      </c>
      <c r="BQ9" s="85" t="str">
        <f>IF(O9="---","",VLOOKUP(O9,List16781011121314[],2,FALSE))</f>
        <v/>
      </c>
      <c r="BR9" s="85" t="str">
        <f>IF(P9="---","",VLOOKUP(P9,List16781011121314[],2,FALSE))</f>
        <v/>
      </c>
      <c r="BS9" s="85" t="str">
        <f>IF(Q9="---","",VLOOKUP(Q9,List16781011121314[],2,FALSE))</f>
        <v/>
      </c>
      <c r="BT9" s="85" t="str">
        <f>IF(R9="---","",VLOOKUP(R9,List16781011121314[],2,FALSE))</f>
        <v/>
      </c>
      <c r="BU9" s="81" t="s">
        <v>114</v>
      </c>
      <c r="BV9" s="85" t="str">
        <f>IF(Y9="---","",VLOOKUP(Y9,List16781011121314[],2,FALSE))</f>
        <v/>
      </c>
      <c r="BW9" s="85" t="str">
        <f>IF(Z9="---","",VLOOKUP(Z9,List16781011121314[],2,FALSE))</f>
        <v/>
      </c>
      <c r="BX9" s="85" t="str">
        <f>IF(AA9="---","",VLOOKUP(AA9,List16781011121314[],2,FALSE))</f>
        <v/>
      </c>
      <c r="BY9" s="85" t="str">
        <f>IF(AB9="---","",VLOOKUP(AB9,List16781011121314[],2,FALSE))</f>
        <v/>
      </c>
      <c r="BZ9" s="85" t="str">
        <f>IF(AC9="---","",VLOOKUP(AC9,List16781011121314[],2,FALSE))</f>
        <v/>
      </c>
      <c r="CA9" s="85" t="str">
        <f>IF(AD9="---","",VLOOKUP(AD9,List16781011121314[],2,FALSE))</f>
        <v/>
      </c>
      <c r="CB9" s="85" t="str">
        <f>IF(AE9="---","",VLOOKUP(AE9,List16781011121314[],2,FALSE))</f>
        <v/>
      </c>
      <c r="CC9" s="85" t="str">
        <f>IF(AF9="---","",VLOOKUP(AF9,List16781011121314[],2,FALSE))</f>
        <v/>
      </c>
      <c r="CD9" s="85" t="str">
        <f>IF(AG9="---","",VLOOKUP(AG9,List16781011121314[],2,FALSE))</f>
        <v/>
      </c>
      <c r="CE9" s="85" t="str">
        <f>IF(AH9="---","",VLOOKUP(AH9,List16781011121314[],2,FALSE))</f>
        <v/>
      </c>
    </row>
    <row r="10" spans="2:92" ht="13.5" customHeight="1" thickBot="1" x14ac:dyDescent="0.2">
      <c r="B10" s="276"/>
      <c r="C10" s="280"/>
      <c r="D10" s="281"/>
      <c r="E10" s="71" t="s">
        <v>115</v>
      </c>
      <c r="F10" s="72"/>
      <c r="G10" s="73"/>
      <c r="H10" s="75" t="s">
        <v>97</v>
      </c>
      <c r="I10" s="75" t="s">
        <v>97</v>
      </c>
      <c r="J10" s="75" t="s">
        <v>97</v>
      </c>
      <c r="K10" s="75" t="s">
        <v>97</v>
      </c>
      <c r="L10" s="75" t="s">
        <v>97</v>
      </c>
      <c r="M10" s="75" t="s">
        <v>97</v>
      </c>
      <c r="N10" s="75" t="s">
        <v>97</v>
      </c>
      <c r="O10" s="75" t="s">
        <v>97</v>
      </c>
      <c r="P10" s="75" t="s">
        <v>97</v>
      </c>
      <c r="Q10" s="75" t="s">
        <v>97</v>
      </c>
      <c r="R10" s="86" t="s">
        <v>97</v>
      </c>
      <c r="Y10" s="75" t="s">
        <v>97</v>
      </c>
      <c r="Z10" s="75" t="s">
        <v>97</v>
      </c>
      <c r="AA10" s="75" t="s">
        <v>97</v>
      </c>
      <c r="AB10" s="75" t="s">
        <v>97</v>
      </c>
      <c r="AC10" s="86" t="s">
        <v>97</v>
      </c>
      <c r="AD10" s="78" t="s">
        <v>97</v>
      </c>
      <c r="AE10" s="78" t="s">
        <v>97</v>
      </c>
      <c r="AF10" s="78" t="s">
        <v>97</v>
      </c>
      <c r="AG10" s="78" t="s">
        <v>97</v>
      </c>
      <c r="AH10" s="78" t="s">
        <v>97</v>
      </c>
      <c r="AK10" s="79" t="str">
        <f t="shared" si="0"/>
        <v/>
      </c>
      <c r="AL10" s="79" t="str">
        <f t="shared" si="0"/>
        <v/>
      </c>
      <c r="AM10" s="79" t="str">
        <f t="shared" si="0"/>
        <v/>
      </c>
      <c r="AN10" s="79" t="str">
        <f t="shared" si="0"/>
        <v/>
      </c>
      <c r="AO10" s="79" t="str">
        <f t="shared" si="0"/>
        <v/>
      </c>
      <c r="AP10" s="79" t="str">
        <f t="shared" si="0"/>
        <v/>
      </c>
      <c r="AQ10" s="79" t="str">
        <f t="shared" si="0"/>
        <v/>
      </c>
      <c r="AR10" s="79" t="str">
        <f t="shared" si="0"/>
        <v/>
      </c>
      <c r="AS10" s="79" t="str">
        <f t="shared" si="0"/>
        <v/>
      </c>
      <c r="AT10" s="79" t="str">
        <f t="shared" si="0"/>
        <v/>
      </c>
      <c r="AV10" s="80"/>
      <c r="AW10" s="81" t="s">
        <v>116</v>
      </c>
      <c r="AX10" s="82" t="str">
        <f t="shared" si="1"/>
        <v>---</v>
      </c>
      <c r="AY10" s="83" t="e">
        <f>VALUE(IF(AX10="---","",VLOOKUP(AX10,List16781011121314[],2,FALSE)))</f>
        <v>#VALUE!</v>
      </c>
      <c r="AZ10" s="42" t="str">
        <f t="shared" si="2"/>
        <v>---</v>
      </c>
      <c r="BA10" s="42" t="e">
        <f>VALUE(IF(AZ10="---","",VLOOKUP(AZ10,List16781011121314[],2,FALSE)))</f>
        <v>#VALUE!</v>
      </c>
      <c r="BB10" s="42" t="str">
        <f t="shared" si="3"/>
        <v>---</v>
      </c>
      <c r="BC10" s="42" t="str">
        <f t="shared" si="4"/>
        <v>---</v>
      </c>
      <c r="BI10" s="81" t="s">
        <v>116</v>
      </c>
      <c r="BJ10" s="85" t="str">
        <f>IF(H10="---","",VLOOKUP(H10,List16781011121314[],2,FALSE))</f>
        <v/>
      </c>
      <c r="BK10" s="85" t="str">
        <f>IF(I10="---","",VLOOKUP(I10,List16781011121314[],2,FALSE))</f>
        <v/>
      </c>
      <c r="BL10" s="85" t="str">
        <f>IF(J10="---","",VLOOKUP(J10,List16781011121314[],2,FALSE))</f>
        <v/>
      </c>
      <c r="BM10" s="85" t="str">
        <f>IF(K10="---","",VLOOKUP(K10,List16781011121314[],2,FALSE))</f>
        <v/>
      </c>
      <c r="BN10" s="85" t="str">
        <f>IF(L10="---","",VLOOKUP(L10,List16781011121314[],2,FALSE))</f>
        <v/>
      </c>
      <c r="BO10" s="85" t="str">
        <f>IF(M10="---","",VLOOKUP(M10,List16781011121314[],2,FALSE))</f>
        <v/>
      </c>
      <c r="BP10" s="85" t="str">
        <f>IF(N10="---","",VLOOKUP(N10,List16781011121314[],2,FALSE))</f>
        <v/>
      </c>
      <c r="BQ10" s="85" t="str">
        <f>IF(O10="---","",VLOOKUP(O10,List16781011121314[],2,FALSE))</f>
        <v/>
      </c>
      <c r="BR10" s="85" t="str">
        <f>IF(P10="---","",VLOOKUP(P10,List16781011121314[],2,FALSE))</f>
        <v/>
      </c>
      <c r="BS10" s="85" t="str">
        <f>IF(Q10="---","",VLOOKUP(Q10,List16781011121314[],2,FALSE))</f>
        <v/>
      </c>
      <c r="BT10" s="85" t="str">
        <f>IF(R10="---","",VLOOKUP(R10,List16781011121314[],2,FALSE))</f>
        <v/>
      </c>
      <c r="BU10" s="81" t="s">
        <v>116</v>
      </c>
      <c r="BV10" s="85" t="str">
        <f>IF(Y10="---","",VLOOKUP(Y10,List16781011121314[],2,FALSE))</f>
        <v/>
      </c>
      <c r="BW10" s="85" t="str">
        <f>IF(Z10="---","",VLOOKUP(Z10,List16781011121314[],2,FALSE))</f>
        <v/>
      </c>
      <c r="BX10" s="85" t="str">
        <f>IF(AA10="---","",VLOOKUP(AA10,List16781011121314[],2,FALSE))</f>
        <v/>
      </c>
      <c r="BY10" s="85" t="str">
        <f>IF(AB10="---","",VLOOKUP(AB10,List16781011121314[],2,FALSE))</f>
        <v/>
      </c>
      <c r="BZ10" s="85" t="str">
        <f>IF(AC10="---","",VLOOKUP(AC10,List16781011121314[],2,FALSE))</f>
        <v/>
      </c>
      <c r="CA10" s="85" t="str">
        <f>IF(AD10="---","",VLOOKUP(AD10,List16781011121314[],2,FALSE))</f>
        <v/>
      </c>
      <c r="CB10" s="85" t="str">
        <f>IF(AE10="---","",VLOOKUP(AE10,List16781011121314[],2,FALSE))</f>
        <v/>
      </c>
      <c r="CC10" s="85" t="str">
        <f>IF(AF10="---","",VLOOKUP(AF10,List16781011121314[],2,FALSE))</f>
        <v/>
      </c>
      <c r="CD10" s="85" t="str">
        <f>IF(AG10="---","",VLOOKUP(AG10,List16781011121314[],2,FALSE))</f>
        <v/>
      </c>
      <c r="CE10" s="85" t="str">
        <f>IF(AH10="---","",VLOOKUP(AH10,List16781011121314[],2,FALSE))</f>
        <v/>
      </c>
    </row>
    <row r="11" spans="2:92" ht="13.5" customHeight="1" thickBot="1" x14ac:dyDescent="0.2">
      <c r="B11" s="276"/>
      <c r="C11" s="280"/>
      <c r="D11" s="281"/>
      <c r="E11" s="71" t="s">
        <v>117</v>
      </c>
      <c r="F11" s="72"/>
      <c r="G11" s="73"/>
      <c r="H11" s="75" t="s">
        <v>97</v>
      </c>
      <c r="I11" s="75" t="s">
        <v>97</v>
      </c>
      <c r="J11" s="75" t="s">
        <v>97</v>
      </c>
      <c r="K11" s="75" t="s">
        <v>97</v>
      </c>
      <c r="L11" s="75" t="s">
        <v>97</v>
      </c>
      <c r="M11" s="75" t="s">
        <v>97</v>
      </c>
      <c r="N11" s="75" t="s">
        <v>97</v>
      </c>
      <c r="O11" s="75" t="s">
        <v>97</v>
      </c>
      <c r="P11" s="75" t="s">
        <v>97</v>
      </c>
      <c r="Q11" s="75" t="s">
        <v>97</v>
      </c>
      <c r="R11" s="86" t="s">
        <v>97</v>
      </c>
      <c r="Y11" s="75" t="s">
        <v>97</v>
      </c>
      <c r="Z11" s="75" t="s">
        <v>97</v>
      </c>
      <c r="AA11" s="75" t="s">
        <v>97</v>
      </c>
      <c r="AB11" s="75" t="s">
        <v>97</v>
      </c>
      <c r="AC11" s="86" t="s">
        <v>97</v>
      </c>
      <c r="AD11" s="78" t="s">
        <v>97</v>
      </c>
      <c r="AE11" s="78" t="s">
        <v>97</v>
      </c>
      <c r="AF11" s="78" t="s">
        <v>97</v>
      </c>
      <c r="AG11" s="78" t="s">
        <v>97</v>
      </c>
      <c r="AH11" s="78" t="s">
        <v>97</v>
      </c>
      <c r="AK11" s="79" t="str">
        <f t="shared" si="0"/>
        <v/>
      </c>
      <c r="AL11" s="79" t="str">
        <f t="shared" si="0"/>
        <v/>
      </c>
      <c r="AM11" s="79" t="str">
        <f t="shared" si="0"/>
        <v/>
      </c>
      <c r="AN11" s="79" t="str">
        <f t="shared" si="0"/>
        <v/>
      </c>
      <c r="AO11" s="79" t="str">
        <f t="shared" si="0"/>
        <v/>
      </c>
      <c r="AP11" s="79" t="str">
        <f t="shared" si="0"/>
        <v/>
      </c>
      <c r="AQ11" s="79" t="str">
        <f t="shared" si="0"/>
        <v/>
      </c>
      <c r="AR11" s="79" t="str">
        <f t="shared" si="0"/>
        <v/>
      </c>
      <c r="AS11" s="79" t="str">
        <f t="shared" si="0"/>
        <v/>
      </c>
      <c r="AT11" s="79" t="str">
        <f t="shared" si="0"/>
        <v/>
      </c>
      <c r="AV11" s="80"/>
      <c r="AW11" s="81" t="s">
        <v>118</v>
      </c>
      <c r="AX11" s="82" t="str">
        <f t="shared" si="1"/>
        <v>---</v>
      </c>
      <c r="AY11" s="83" t="e">
        <f>VALUE(IF(AX11="---","",VLOOKUP(AX11,List16781011121314[],2,FALSE)))</f>
        <v>#VALUE!</v>
      </c>
      <c r="AZ11" s="42" t="str">
        <f t="shared" si="2"/>
        <v>---</v>
      </c>
      <c r="BA11" s="42" t="e">
        <f>VALUE(IF(AZ11="---","",VLOOKUP(AZ11,List16781011121314[],2,FALSE)))</f>
        <v>#VALUE!</v>
      </c>
      <c r="BB11" s="42" t="str">
        <f t="shared" si="3"/>
        <v>---</v>
      </c>
      <c r="BC11" s="42" t="str">
        <f t="shared" si="4"/>
        <v>---</v>
      </c>
      <c r="BI11" s="81" t="s">
        <v>118</v>
      </c>
      <c r="BJ11" s="85" t="str">
        <f>IF(H11="---","",VLOOKUP(H11,List16781011121314[],2,FALSE))</f>
        <v/>
      </c>
      <c r="BK11" s="85" t="str">
        <f>IF(I11="---","",VLOOKUP(I11,List16781011121314[],2,FALSE))</f>
        <v/>
      </c>
      <c r="BL11" s="85" t="str">
        <f>IF(J11="---","",VLOOKUP(J11,List16781011121314[],2,FALSE))</f>
        <v/>
      </c>
      <c r="BM11" s="85" t="str">
        <f>IF(K11="---","",VLOOKUP(K11,List16781011121314[],2,FALSE))</f>
        <v/>
      </c>
      <c r="BN11" s="85" t="str">
        <f>IF(L11="---","",VLOOKUP(L11,List16781011121314[],2,FALSE))</f>
        <v/>
      </c>
      <c r="BO11" s="85" t="str">
        <f>IF(M11="---","",VLOOKUP(M11,List16781011121314[],2,FALSE))</f>
        <v/>
      </c>
      <c r="BP11" s="85" t="str">
        <f>IF(N11="---","",VLOOKUP(N11,List16781011121314[],2,FALSE))</f>
        <v/>
      </c>
      <c r="BQ11" s="85" t="str">
        <f>IF(O11="---","",VLOOKUP(O11,List16781011121314[],2,FALSE))</f>
        <v/>
      </c>
      <c r="BR11" s="85" t="str">
        <f>IF(P11="---","",VLOOKUP(P11,List16781011121314[],2,FALSE))</f>
        <v/>
      </c>
      <c r="BS11" s="85" t="str">
        <f>IF(Q11="---","",VLOOKUP(Q11,List16781011121314[],2,FALSE))</f>
        <v/>
      </c>
      <c r="BT11" s="85" t="str">
        <f>IF(R11="---","",VLOOKUP(R11,List16781011121314[],2,FALSE))</f>
        <v/>
      </c>
      <c r="BU11" s="81" t="s">
        <v>118</v>
      </c>
      <c r="BV11" s="85" t="str">
        <f>IF(Y11="---","",VLOOKUP(Y11,List16781011121314[],2,FALSE))</f>
        <v/>
      </c>
      <c r="BW11" s="85" t="str">
        <f>IF(Z11="---","",VLOOKUP(Z11,List16781011121314[],2,FALSE))</f>
        <v/>
      </c>
      <c r="BX11" s="85" t="str">
        <f>IF(AA11="---","",VLOOKUP(AA11,List16781011121314[],2,FALSE))</f>
        <v/>
      </c>
      <c r="BY11" s="85" t="str">
        <f>IF(AB11="---","",VLOOKUP(AB11,List16781011121314[],2,FALSE))</f>
        <v/>
      </c>
      <c r="BZ11" s="85" t="str">
        <f>IF(AC11="---","",VLOOKUP(AC11,List16781011121314[],2,FALSE))</f>
        <v/>
      </c>
      <c r="CA11" s="85" t="str">
        <f>IF(AD11="---","",VLOOKUP(AD11,List16781011121314[],2,FALSE))</f>
        <v/>
      </c>
      <c r="CB11" s="85" t="str">
        <f>IF(AE11="---","",VLOOKUP(AE11,List16781011121314[],2,FALSE))</f>
        <v/>
      </c>
      <c r="CC11" s="85" t="str">
        <f>IF(AF11="---","",VLOOKUP(AF11,List16781011121314[],2,FALSE))</f>
        <v/>
      </c>
      <c r="CD11" s="85" t="str">
        <f>IF(AG11="---","",VLOOKUP(AG11,List16781011121314[],2,FALSE))</f>
        <v/>
      </c>
      <c r="CE11" s="85" t="str">
        <f>IF(AH11="---","",VLOOKUP(AH11,List16781011121314[],2,FALSE))</f>
        <v/>
      </c>
    </row>
    <row r="12" spans="2:92" ht="13.5" customHeight="1" thickBot="1" x14ac:dyDescent="0.2">
      <c r="B12" s="276"/>
      <c r="C12" s="280" t="s">
        <v>119</v>
      </c>
      <c r="D12" s="281"/>
      <c r="E12" s="71" t="s">
        <v>120</v>
      </c>
      <c r="F12" s="72"/>
      <c r="G12" s="73"/>
      <c r="H12" s="75" t="s">
        <v>97</v>
      </c>
      <c r="I12" s="75" t="s">
        <v>97</v>
      </c>
      <c r="J12" s="75" t="s">
        <v>97</v>
      </c>
      <c r="K12" s="75" t="s">
        <v>97</v>
      </c>
      <c r="L12" s="75" t="s">
        <v>97</v>
      </c>
      <c r="M12" s="75" t="s">
        <v>97</v>
      </c>
      <c r="N12" s="75" t="s">
        <v>97</v>
      </c>
      <c r="O12" s="75" t="s">
        <v>97</v>
      </c>
      <c r="P12" s="75" t="s">
        <v>97</v>
      </c>
      <c r="Q12" s="75" t="s">
        <v>97</v>
      </c>
      <c r="R12" s="86" t="s">
        <v>97</v>
      </c>
      <c r="Y12" s="75" t="s">
        <v>97</v>
      </c>
      <c r="Z12" s="75" t="s">
        <v>97</v>
      </c>
      <c r="AA12" s="75" t="s">
        <v>97</v>
      </c>
      <c r="AB12" s="75" t="s">
        <v>97</v>
      </c>
      <c r="AC12" s="86" t="s">
        <v>97</v>
      </c>
      <c r="AD12" s="78" t="s">
        <v>97</v>
      </c>
      <c r="AE12" s="78" t="s">
        <v>97</v>
      </c>
      <c r="AF12" s="78" t="s">
        <v>97</v>
      </c>
      <c r="AG12" s="78" t="s">
        <v>97</v>
      </c>
      <c r="AH12" s="78" t="s">
        <v>97</v>
      </c>
      <c r="AK12" s="79" t="str">
        <f t="shared" si="0"/>
        <v/>
      </c>
      <c r="AL12" s="79" t="str">
        <f t="shared" si="0"/>
        <v/>
      </c>
      <c r="AM12" s="79" t="str">
        <f t="shared" si="0"/>
        <v/>
      </c>
      <c r="AN12" s="79" t="str">
        <f t="shared" si="0"/>
        <v/>
      </c>
      <c r="AO12" s="79" t="str">
        <f t="shared" si="0"/>
        <v/>
      </c>
      <c r="AP12" s="79" t="str">
        <f t="shared" si="0"/>
        <v/>
      </c>
      <c r="AQ12" s="79" t="str">
        <f t="shared" si="0"/>
        <v/>
      </c>
      <c r="AR12" s="79" t="str">
        <f t="shared" si="0"/>
        <v/>
      </c>
      <c r="AS12" s="79" t="str">
        <f t="shared" si="0"/>
        <v/>
      </c>
      <c r="AT12" s="79" t="str">
        <f t="shared" si="0"/>
        <v/>
      </c>
      <c r="AV12" s="80"/>
      <c r="AW12" s="81" t="s">
        <v>121</v>
      </c>
      <c r="AX12" s="82" t="str">
        <f t="shared" si="1"/>
        <v>---</v>
      </c>
      <c r="AY12" s="83" t="e">
        <f>VALUE(IF(AX12="---","",VLOOKUP(AX12,List16781011121314[],2,FALSE)))</f>
        <v>#VALUE!</v>
      </c>
      <c r="AZ12" s="42" t="str">
        <f t="shared" si="2"/>
        <v>---</v>
      </c>
      <c r="BA12" s="42" t="e">
        <f>VALUE(IF(AZ12="---","",VLOOKUP(AZ12,List16781011121314[],2,FALSE)))</f>
        <v>#VALUE!</v>
      </c>
      <c r="BB12" s="42" t="str">
        <f t="shared" si="3"/>
        <v>---</v>
      </c>
      <c r="BC12" s="42" t="str">
        <f t="shared" si="4"/>
        <v>---</v>
      </c>
      <c r="BI12" s="81" t="s">
        <v>121</v>
      </c>
      <c r="BJ12" s="85" t="str">
        <f>IF(H12="---","",VLOOKUP(H12,List16781011121314[],2,FALSE))</f>
        <v/>
      </c>
      <c r="BK12" s="85" t="str">
        <f>IF(I12="---","",VLOOKUP(I12,List16781011121314[],2,FALSE))</f>
        <v/>
      </c>
      <c r="BL12" s="85" t="str">
        <f>IF(J12="---","",VLOOKUP(J12,List16781011121314[],2,FALSE))</f>
        <v/>
      </c>
      <c r="BM12" s="85" t="str">
        <f>IF(K12="---","",VLOOKUP(K12,List16781011121314[],2,FALSE))</f>
        <v/>
      </c>
      <c r="BN12" s="85" t="str">
        <f>IF(L12="---","",VLOOKUP(L12,List16781011121314[],2,FALSE))</f>
        <v/>
      </c>
      <c r="BO12" s="85" t="str">
        <f>IF(M12="---","",VLOOKUP(M12,List16781011121314[],2,FALSE))</f>
        <v/>
      </c>
      <c r="BP12" s="85" t="str">
        <f>IF(N12="---","",VLOOKUP(N12,List16781011121314[],2,FALSE))</f>
        <v/>
      </c>
      <c r="BQ12" s="85" t="str">
        <f>IF(O12="---","",VLOOKUP(O12,List16781011121314[],2,FALSE))</f>
        <v/>
      </c>
      <c r="BR12" s="85" t="str">
        <f>IF(P12="---","",VLOOKUP(P12,List16781011121314[],2,FALSE))</f>
        <v/>
      </c>
      <c r="BS12" s="85" t="str">
        <f>IF(Q12="---","",VLOOKUP(Q12,List16781011121314[],2,FALSE))</f>
        <v/>
      </c>
      <c r="BT12" s="85" t="str">
        <f>IF(R12="---","",VLOOKUP(R12,List16781011121314[],2,FALSE))</f>
        <v/>
      </c>
      <c r="BU12" s="81" t="s">
        <v>121</v>
      </c>
      <c r="BV12" s="85" t="str">
        <f>IF(Y12="---","",VLOOKUP(Y12,List16781011121314[],2,FALSE))</f>
        <v/>
      </c>
      <c r="BW12" s="85" t="str">
        <f>IF(Z12="---","",VLOOKUP(Z12,List16781011121314[],2,FALSE))</f>
        <v/>
      </c>
      <c r="BX12" s="85" t="str">
        <f>IF(AA12="---","",VLOOKUP(AA12,List16781011121314[],2,FALSE))</f>
        <v/>
      </c>
      <c r="BY12" s="85" t="str">
        <f>IF(AB12="---","",VLOOKUP(AB12,List16781011121314[],2,FALSE))</f>
        <v/>
      </c>
      <c r="BZ12" s="85" t="str">
        <f>IF(AC12="---","",VLOOKUP(AC12,List16781011121314[],2,FALSE))</f>
        <v/>
      </c>
      <c r="CA12" s="85" t="str">
        <f>IF(AD12="---","",VLOOKUP(AD12,List16781011121314[],2,FALSE))</f>
        <v/>
      </c>
      <c r="CB12" s="85" t="str">
        <f>IF(AE12="---","",VLOOKUP(AE12,List16781011121314[],2,FALSE))</f>
        <v/>
      </c>
      <c r="CC12" s="85" t="str">
        <f>IF(AF12="---","",VLOOKUP(AF12,List16781011121314[],2,FALSE))</f>
        <v/>
      </c>
      <c r="CD12" s="85" t="str">
        <f>IF(AG12="---","",VLOOKUP(AG12,List16781011121314[],2,FALSE))</f>
        <v/>
      </c>
      <c r="CE12" s="85" t="str">
        <f>IF(AH12="---","",VLOOKUP(AH12,List16781011121314[],2,FALSE))</f>
        <v/>
      </c>
    </row>
    <row r="13" spans="2:92" ht="13.5" customHeight="1" thickBot="1" x14ac:dyDescent="0.2">
      <c r="B13" s="276"/>
      <c r="C13" s="280"/>
      <c r="D13" s="281"/>
      <c r="E13" s="71" t="s">
        <v>122</v>
      </c>
      <c r="F13" s="72"/>
      <c r="G13" s="73"/>
      <c r="H13" s="75" t="s">
        <v>97</v>
      </c>
      <c r="I13" s="75" t="s">
        <v>97</v>
      </c>
      <c r="J13" s="75" t="s">
        <v>97</v>
      </c>
      <c r="K13" s="75" t="s">
        <v>97</v>
      </c>
      <c r="L13" s="75" t="s">
        <v>97</v>
      </c>
      <c r="M13" s="75" t="s">
        <v>97</v>
      </c>
      <c r="N13" s="75" t="s">
        <v>97</v>
      </c>
      <c r="O13" s="75" t="s">
        <v>97</v>
      </c>
      <c r="P13" s="75" t="s">
        <v>97</v>
      </c>
      <c r="Q13" s="75" t="s">
        <v>97</v>
      </c>
      <c r="R13" s="86" t="s">
        <v>97</v>
      </c>
      <c r="Y13" s="75" t="s">
        <v>97</v>
      </c>
      <c r="Z13" s="75" t="s">
        <v>97</v>
      </c>
      <c r="AA13" s="75" t="s">
        <v>97</v>
      </c>
      <c r="AB13" s="75" t="s">
        <v>97</v>
      </c>
      <c r="AC13" s="86" t="s">
        <v>97</v>
      </c>
      <c r="AD13" s="78" t="s">
        <v>97</v>
      </c>
      <c r="AE13" s="78" t="s">
        <v>97</v>
      </c>
      <c r="AF13" s="78" t="s">
        <v>97</v>
      </c>
      <c r="AG13" s="78" t="s">
        <v>97</v>
      </c>
      <c r="AH13" s="78" t="s">
        <v>97</v>
      </c>
      <c r="AK13" s="79" t="str">
        <f t="shared" si="0"/>
        <v/>
      </c>
      <c r="AL13" s="79" t="str">
        <f t="shared" si="0"/>
        <v/>
      </c>
      <c r="AM13" s="79" t="str">
        <f t="shared" si="0"/>
        <v/>
      </c>
      <c r="AN13" s="79" t="str">
        <f t="shared" si="0"/>
        <v/>
      </c>
      <c r="AO13" s="79" t="str">
        <f t="shared" si="0"/>
        <v/>
      </c>
      <c r="AP13" s="79" t="str">
        <f t="shared" si="0"/>
        <v/>
      </c>
      <c r="AQ13" s="79" t="str">
        <f t="shared" si="0"/>
        <v/>
      </c>
      <c r="AR13" s="79" t="str">
        <f t="shared" si="0"/>
        <v/>
      </c>
      <c r="AS13" s="79" t="str">
        <f t="shared" si="0"/>
        <v/>
      </c>
      <c r="AT13" s="79" t="str">
        <f t="shared" si="0"/>
        <v/>
      </c>
      <c r="AV13" s="80"/>
      <c r="AW13" s="81" t="s">
        <v>123</v>
      </c>
      <c r="AX13" s="82" t="str">
        <f t="shared" si="1"/>
        <v>---</v>
      </c>
      <c r="AY13" s="83" t="e">
        <f>VALUE(IF(AX13="---","",VLOOKUP(AX13,List16781011121314[],2,FALSE)))</f>
        <v>#VALUE!</v>
      </c>
      <c r="AZ13" s="42" t="str">
        <f t="shared" si="2"/>
        <v>---</v>
      </c>
      <c r="BA13" s="42" t="e">
        <f>VALUE(IF(AZ13="---","",VLOOKUP(AZ13,List16781011121314[],2,FALSE)))</f>
        <v>#VALUE!</v>
      </c>
      <c r="BB13" s="42" t="str">
        <f t="shared" si="3"/>
        <v>---</v>
      </c>
      <c r="BC13" s="42" t="str">
        <f t="shared" si="4"/>
        <v>---</v>
      </c>
      <c r="BI13" s="81" t="s">
        <v>123</v>
      </c>
      <c r="BJ13" s="85" t="str">
        <f>IF(H13="---","",VLOOKUP(H13,List16781011121314[],2,FALSE))</f>
        <v/>
      </c>
      <c r="BK13" s="85" t="str">
        <f>IF(I13="---","",VLOOKUP(I13,List16781011121314[],2,FALSE))</f>
        <v/>
      </c>
      <c r="BL13" s="85" t="str">
        <f>IF(J13="---","",VLOOKUP(J13,List16781011121314[],2,FALSE))</f>
        <v/>
      </c>
      <c r="BM13" s="85" t="str">
        <f>IF(K13="---","",VLOOKUP(K13,List16781011121314[],2,FALSE))</f>
        <v/>
      </c>
      <c r="BN13" s="85" t="str">
        <f>IF(L13="---","",VLOOKUP(L13,List16781011121314[],2,FALSE))</f>
        <v/>
      </c>
      <c r="BO13" s="85" t="str">
        <f>IF(M13="---","",VLOOKUP(M13,List16781011121314[],2,FALSE))</f>
        <v/>
      </c>
      <c r="BP13" s="85" t="str">
        <f>IF(N13="---","",VLOOKUP(N13,List16781011121314[],2,FALSE))</f>
        <v/>
      </c>
      <c r="BQ13" s="85" t="str">
        <f>IF(O13="---","",VLOOKUP(O13,List16781011121314[],2,FALSE))</f>
        <v/>
      </c>
      <c r="BR13" s="85" t="str">
        <f>IF(P13="---","",VLOOKUP(P13,List16781011121314[],2,FALSE))</f>
        <v/>
      </c>
      <c r="BS13" s="85" t="str">
        <f>IF(Q13="---","",VLOOKUP(Q13,List16781011121314[],2,FALSE))</f>
        <v/>
      </c>
      <c r="BT13" s="85" t="str">
        <f>IF(R13="---","",VLOOKUP(R13,List16781011121314[],2,FALSE))</f>
        <v/>
      </c>
      <c r="BU13" s="81" t="s">
        <v>123</v>
      </c>
      <c r="BV13" s="85" t="str">
        <f>IF(Y13="---","",VLOOKUP(Y13,List16781011121314[],2,FALSE))</f>
        <v/>
      </c>
      <c r="BW13" s="85" t="str">
        <f>IF(Z13="---","",VLOOKUP(Z13,List16781011121314[],2,FALSE))</f>
        <v/>
      </c>
      <c r="BX13" s="85" t="str">
        <f>IF(AA13="---","",VLOOKUP(AA13,List16781011121314[],2,FALSE))</f>
        <v/>
      </c>
      <c r="BY13" s="85" t="str">
        <f>IF(AB13="---","",VLOOKUP(AB13,List16781011121314[],2,FALSE))</f>
        <v/>
      </c>
      <c r="BZ13" s="85" t="str">
        <f>IF(AC13="---","",VLOOKUP(AC13,List16781011121314[],2,FALSE))</f>
        <v/>
      </c>
      <c r="CA13" s="85" t="str">
        <f>IF(AD13="---","",VLOOKUP(AD13,List16781011121314[],2,FALSE))</f>
        <v/>
      </c>
      <c r="CB13" s="85" t="str">
        <f>IF(AE13="---","",VLOOKUP(AE13,List16781011121314[],2,FALSE))</f>
        <v/>
      </c>
      <c r="CC13" s="85" t="str">
        <f>IF(AF13="---","",VLOOKUP(AF13,List16781011121314[],2,FALSE))</f>
        <v/>
      </c>
      <c r="CD13" s="85" t="str">
        <f>IF(AG13="---","",VLOOKUP(AG13,List16781011121314[],2,FALSE))</f>
        <v/>
      </c>
      <c r="CE13" s="85" t="str">
        <f>IF(AH13="---","",VLOOKUP(AH13,List16781011121314[],2,FALSE))</f>
        <v/>
      </c>
    </row>
    <row r="14" spans="2:92" ht="13.5" customHeight="1" thickBot="1" x14ac:dyDescent="0.2">
      <c r="B14" s="276"/>
      <c r="C14" s="280"/>
      <c r="D14" s="281"/>
      <c r="E14" s="71" t="s">
        <v>124</v>
      </c>
      <c r="F14" s="72"/>
      <c r="G14" s="73"/>
      <c r="H14" s="75" t="s">
        <v>97</v>
      </c>
      <c r="I14" s="75" t="s">
        <v>97</v>
      </c>
      <c r="J14" s="75" t="s">
        <v>97</v>
      </c>
      <c r="K14" s="75" t="s">
        <v>97</v>
      </c>
      <c r="L14" s="75" t="s">
        <v>97</v>
      </c>
      <c r="M14" s="75" t="s">
        <v>97</v>
      </c>
      <c r="N14" s="75" t="s">
        <v>97</v>
      </c>
      <c r="O14" s="75" t="s">
        <v>97</v>
      </c>
      <c r="P14" s="75" t="s">
        <v>97</v>
      </c>
      <c r="Q14" s="75" t="s">
        <v>97</v>
      </c>
      <c r="R14" s="86" t="s">
        <v>97</v>
      </c>
      <c r="Y14" s="75" t="s">
        <v>97</v>
      </c>
      <c r="Z14" s="75" t="s">
        <v>97</v>
      </c>
      <c r="AA14" s="75" t="s">
        <v>97</v>
      </c>
      <c r="AB14" s="75" t="s">
        <v>97</v>
      </c>
      <c r="AC14" s="86" t="s">
        <v>97</v>
      </c>
      <c r="AD14" s="78" t="s">
        <v>97</v>
      </c>
      <c r="AE14" s="78" t="s">
        <v>97</v>
      </c>
      <c r="AF14" s="78" t="s">
        <v>97</v>
      </c>
      <c r="AG14" s="78" t="s">
        <v>97</v>
      </c>
      <c r="AH14" s="78" t="s">
        <v>97</v>
      </c>
      <c r="AK14" s="79" t="str">
        <f t="shared" si="0"/>
        <v/>
      </c>
      <c r="AL14" s="79" t="str">
        <f t="shared" si="0"/>
        <v/>
      </c>
      <c r="AM14" s="79" t="str">
        <f t="shared" si="0"/>
        <v/>
      </c>
      <c r="AN14" s="79" t="str">
        <f t="shared" si="0"/>
        <v/>
      </c>
      <c r="AO14" s="79" t="str">
        <f t="shared" si="0"/>
        <v/>
      </c>
      <c r="AP14" s="79" t="str">
        <f t="shared" si="0"/>
        <v/>
      </c>
      <c r="AQ14" s="79" t="str">
        <f t="shared" si="0"/>
        <v/>
      </c>
      <c r="AR14" s="79" t="str">
        <f t="shared" si="0"/>
        <v/>
      </c>
      <c r="AS14" s="79" t="str">
        <f t="shared" si="0"/>
        <v/>
      </c>
      <c r="AT14" s="79" t="str">
        <f t="shared" si="0"/>
        <v/>
      </c>
      <c r="AV14" s="80"/>
      <c r="AW14" s="81" t="s">
        <v>125</v>
      </c>
      <c r="AX14" s="82" t="str">
        <f t="shared" si="1"/>
        <v>---</v>
      </c>
      <c r="AY14" s="83" t="e">
        <f>VALUE(IF(AX14="---","",VLOOKUP(AX14,List16781011121314[],2,FALSE)))</f>
        <v>#VALUE!</v>
      </c>
      <c r="AZ14" s="42" t="str">
        <f t="shared" si="2"/>
        <v>---</v>
      </c>
      <c r="BA14" s="42" t="e">
        <f>VALUE(IF(AZ14="---","",VLOOKUP(AZ14,List16781011121314[],2,FALSE)))</f>
        <v>#VALUE!</v>
      </c>
      <c r="BB14" s="42" t="str">
        <f t="shared" si="3"/>
        <v>---</v>
      </c>
      <c r="BC14" s="42" t="str">
        <f t="shared" si="4"/>
        <v>---</v>
      </c>
      <c r="BI14" s="81" t="s">
        <v>125</v>
      </c>
      <c r="BJ14" s="85" t="str">
        <f>IF(H14="---","",VLOOKUP(H14,List16781011121314[],2,FALSE))</f>
        <v/>
      </c>
      <c r="BK14" s="85" t="str">
        <f>IF(I14="---","",VLOOKUP(I14,List16781011121314[],2,FALSE))</f>
        <v/>
      </c>
      <c r="BL14" s="85" t="str">
        <f>IF(J14="---","",VLOOKUP(J14,List16781011121314[],2,FALSE))</f>
        <v/>
      </c>
      <c r="BM14" s="85" t="str">
        <f>IF(K14="---","",VLOOKUP(K14,List16781011121314[],2,FALSE))</f>
        <v/>
      </c>
      <c r="BN14" s="85" t="str">
        <f>IF(L14="---","",VLOOKUP(L14,List16781011121314[],2,FALSE))</f>
        <v/>
      </c>
      <c r="BO14" s="85" t="str">
        <f>IF(M14="---","",VLOOKUP(M14,List16781011121314[],2,FALSE))</f>
        <v/>
      </c>
      <c r="BP14" s="85" t="str">
        <f>IF(N14="---","",VLOOKUP(N14,List16781011121314[],2,FALSE))</f>
        <v/>
      </c>
      <c r="BQ14" s="85" t="str">
        <f>IF(O14="---","",VLOOKUP(O14,List16781011121314[],2,FALSE))</f>
        <v/>
      </c>
      <c r="BR14" s="85" t="str">
        <f>IF(P14="---","",VLOOKUP(P14,List16781011121314[],2,FALSE))</f>
        <v/>
      </c>
      <c r="BS14" s="85" t="str">
        <f>IF(Q14="---","",VLOOKUP(Q14,List16781011121314[],2,FALSE))</f>
        <v/>
      </c>
      <c r="BT14" s="85" t="str">
        <f>IF(R14="---","",VLOOKUP(R14,List16781011121314[],2,FALSE))</f>
        <v/>
      </c>
      <c r="BU14" s="81" t="s">
        <v>125</v>
      </c>
      <c r="BV14" s="85" t="str">
        <f>IF(Y14="---","",VLOOKUP(Y14,List16781011121314[],2,FALSE))</f>
        <v/>
      </c>
      <c r="BW14" s="85" t="str">
        <f>IF(Z14="---","",VLOOKUP(Z14,List16781011121314[],2,FALSE))</f>
        <v/>
      </c>
      <c r="BX14" s="85" t="str">
        <f>IF(AA14="---","",VLOOKUP(AA14,List16781011121314[],2,FALSE))</f>
        <v/>
      </c>
      <c r="BY14" s="85" t="str">
        <f>IF(AB14="---","",VLOOKUP(AB14,List16781011121314[],2,FALSE))</f>
        <v/>
      </c>
      <c r="BZ14" s="85" t="str">
        <f>IF(AC14="---","",VLOOKUP(AC14,List16781011121314[],2,FALSE))</f>
        <v/>
      </c>
      <c r="CA14" s="85" t="str">
        <f>IF(AD14="---","",VLOOKUP(AD14,List16781011121314[],2,FALSE))</f>
        <v/>
      </c>
      <c r="CB14" s="85" t="str">
        <f>IF(AE14="---","",VLOOKUP(AE14,List16781011121314[],2,FALSE))</f>
        <v/>
      </c>
      <c r="CC14" s="85" t="str">
        <f>IF(AF14="---","",VLOOKUP(AF14,List16781011121314[],2,FALSE))</f>
        <v/>
      </c>
      <c r="CD14" s="85" t="str">
        <f>IF(AG14="---","",VLOOKUP(AG14,List16781011121314[],2,FALSE))</f>
        <v/>
      </c>
      <c r="CE14" s="85" t="str">
        <f>IF(AH14="---","",VLOOKUP(AH14,List16781011121314[],2,FALSE))</f>
        <v/>
      </c>
    </row>
    <row r="15" spans="2:92" ht="13.5" customHeight="1" thickBot="1" x14ac:dyDescent="0.2">
      <c r="B15" s="276"/>
      <c r="C15" s="280" t="s">
        <v>126</v>
      </c>
      <c r="D15" s="281"/>
      <c r="E15" s="71" t="s">
        <v>127</v>
      </c>
      <c r="F15" s="72"/>
      <c r="G15" s="73"/>
      <c r="H15" s="75" t="s">
        <v>97</v>
      </c>
      <c r="I15" s="75" t="s">
        <v>97</v>
      </c>
      <c r="J15" s="75" t="s">
        <v>97</v>
      </c>
      <c r="K15" s="75" t="s">
        <v>97</v>
      </c>
      <c r="L15" s="75" t="s">
        <v>97</v>
      </c>
      <c r="M15" s="75" t="s">
        <v>97</v>
      </c>
      <c r="N15" s="75" t="s">
        <v>97</v>
      </c>
      <c r="O15" s="75" t="s">
        <v>97</v>
      </c>
      <c r="P15" s="75" t="s">
        <v>97</v>
      </c>
      <c r="Q15" s="75" t="s">
        <v>97</v>
      </c>
      <c r="R15" s="86" t="s">
        <v>97</v>
      </c>
      <c r="Y15" s="75" t="s">
        <v>97</v>
      </c>
      <c r="Z15" s="75" t="s">
        <v>97</v>
      </c>
      <c r="AA15" s="75" t="s">
        <v>97</v>
      </c>
      <c r="AB15" s="75" t="s">
        <v>97</v>
      </c>
      <c r="AC15" s="86" t="s">
        <v>97</v>
      </c>
      <c r="AD15" s="78" t="s">
        <v>97</v>
      </c>
      <c r="AE15" s="78" t="s">
        <v>97</v>
      </c>
      <c r="AF15" s="78" t="s">
        <v>97</v>
      </c>
      <c r="AG15" s="78" t="s">
        <v>97</v>
      </c>
      <c r="AH15" s="78" t="s">
        <v>97</v>
      </c>
      <c r="AK15" s="79" t="str">
        <f t="shared" si="0"/>
        <v/>
      </c>
      <c r="AL15" s="79" t="str">
        <f t="shared" si="0"/>
        <v/>
      </c>
      <c r="AM15" s="79" t="str">
        <f t="shared" si="0"/>
        <v/>
      </c>
      <c r="AN15" s="79" t="str">
        <f t="shared" si="0"/>
        <v/>
      </c>
      <c r="AO15" s="79" t="str">
        <f t="shared" si="0"/>
        <v/>
      </c>
      <c r="AP15" s="79" t="str">
        <f t="shared" si="0"/>
        <v/>
      </c>
      <c r="AQ15" s="79" t="str">
        <f t="shared" si="0"/>
        <v/>
      </c>
      <c r="AR15" s="79" t="str">
        <f t="shared" si="0"/>
        <v/>
      </c>
      <c r="AS15" s="79" t="str">
        <f t="shared" si="0"/>
        <v/>
      </c>
      <c r="AT15" s="79" t="str">
        <f t="shared" si="0"/>
        <v/>
      </c>
      <c r="AV15" s="80"/>
      <c r="AW15" s="81" t="s">
        <v>128</v>
      </c>
      <c r="AX15" s="82" t="str">
        <f t="shared" si="1"/>
        <v>---</v>
      </c>
      <c r="AY15" s="83" t="e">
        <f>VALUE(IF(AX15="---","",VLOOKUP(AX15,List16781011121314[],2,FALSE)))</f>
        <v>#VALUE!</v>
      </c>
      <c r="AZ15" s="42" t="str">
        <f t="shared" si="2"/>
        <v>---</v>
      </c>
      <c r="BA15" s="42" t="e">
        <f>VALUE(IF(AZ15="---","",VLOOKUP(AZ15,List16781011121314[],2,FALSE)))</f>
        <v>#VALUE!</v>
      </c>
      <c r="BB15" s="42" t="str">
        <f t="shared" si="3"/>
        <v>---</v>
      </c>
      <c r="BC15" s="42" t="str">
        <f t="shared" si="4"/>
        <v>---</v>
      </c>
      <c r="BI15" s="81" t="s">
        <v>128</v>
      </c>
      <c r="BJ15" s="85" t="str">
        <f>IF(H15="---","",VLOOKUP(H15,List16781011121314[],2,FALSE))</f>
        <v/>
      </c>
      <c r="BK15" s="85" t="str">
        <f>IF(I15="---","",VLOOKUP(I15,List16781011121314[],2,FALSE))</f>
        <v/>
      </c>
      <c r="BL15" s="85" t="str">
        <f>IF(J15="---","",VLOOKUP(J15,List16781011121314[],2,FALSE))</f>
        <v/>
      </c>
      <c r="BM15" s="85" t="str">
        <f>IF(K15="---","",VLOOKUP(K15,List16781011121314[],2,FALSE))</f>
        <v/>
      </c>
      <c r="BN15" s="85" t="str">
        <f>IF(L15="---","",VLOOKUP(L15,List16781011121314[],2,FALSE))</f>
        <v/>
      </c>
      <c r="BO15" s="85" t="str">
        <f>IF(M15="---","",VLOOKUP(M15,List16781011121314[],2,FALSE))</f>
        <v/>
      </c>
      <c r="BP15" s="85" t="str">
        <f>IF(N15="---","",VLOOKUP(N15,List16781011121314[],2,FALSE))</f>
        <v/>
      </c>
      <c r="BQ15" s="85" t="str">
        <f>IF(O15="---","",VLOOKUP(O15,List16781011121314[],2,FALSE))</f>
        <v/>
      </c>
      <c r="BR15" s="85" t="str">
        <f>IF(P15="---","",VLOOKUP(P15,List16781011121314[],2,FALSE))</f>
        <v/>
      </c>
      <c r="BS15" s="85" t="str">
        <f>IF(Q15="---","",VLOOKUP(Q15,List16781011121314[],2,FALSE))</f>
        <v/>
      </c>
      <c r="BT15" s="85" t="str">
        <f>IF(R15="---","",VLOOKUP(R15,List16781011121314[],2,FALSE))</f>
        <v/>
      </c>
      <c r="BU15" s="81" t="s">
        <v>128</v>
      </c>
      <c r="BV15" s="85" t="str">
        <f>IF(Y15="---","",VLOOKUP(Y15,List16781011121314[],2,FALSE))</f>
        <v/>
      </c>
      <c r="BW15" s="85" t="str">
        <f>IF(Z15="---","",VLOOKUP(Z15,List16781011121314[],2,FALSE))</f>
        <v/>
      </c>
      <c r="BX15" s="85" t="str">
        <f>IF(AA15="---","",VLOOKUP(AA15,List16781011121314[],2,FALSE))</f>
        <v/>
      </c>
      <c r="BY15" s="85" t="str">
        <f>IF(AB15="---","",VLOOKUP(AB15,List16781011121314[],2,FALSE))</f>
        <v/>
      </c>
      <c r="BZ15" s="85" t="str">
        <f>IF(AC15="---","",VLOOKUP(AC15,List16781011121314[],2,FALSE))</f>
        <v/>
      </c>
      <c r="CA15" s="85" t="str">
        <f>IF(AD15="---","",VLOOKUP(AD15,List16781011121314[],2,FALSE))</f>
        <v/>
      </c>
      <c r="CB15" s="85" t="str">
        <f>IF(AE15="---","",VLOOKUP(AE15,List16781011121314[],2,FALSE))</f>
        <v/>
      </c>
      <c r="CC15" s="85" t="str">
        <f>IF(AF15="---","",VLOOKUP(AF15,List16781011121314[],2,FALSE))</f>
        <v/>
      </c>
      <c r="CD15" s="85" t="str">
        <f>IF(AG15="---","",VLOOKUP(AG15,List16781011121314[],2,FALSE))</f>
        <v/>
      </c>
      <c r="CE15" s="85" t="str">
        <f>IF(AH15="---","",VLOOKUP(AH15,List16781011121314[],2,FALSE))</f>
        <v/>
      </c>
    </row>
    <row r="16" spans="2:92" ht="13.5" customHeight="1" thickBot="1" x14ac:dyDescent="0.2">
      <c r="B16" s="276"/>
      <c r="C16" s="280"/>
      <c r="D16" s="281"/>
      <c r="E16" s="71" t="s">
        <v>129</v>
      </c>
      <c r="F16" s="72"/>
      <c r="G16" s="73"/>
      <c r="H16" s="75" t="s">
        <v>97</v>
      </c>
      <c r="I16" s="75" t="s">
        <v>97</v>
      </c>
      <c r="J16" s="75" t="s">
        <v>97</v>
      </c>
      <c r="K16" s="75" t="s">
        <v>97</v>
      </c>
      <c r="L16" s="75" t="s">
        <v>97</v>
      </c>
      <c r="M16" s="75" t="s">
        <v>97</v>
      </c>
      <c r="N16" s="75" t="s">
        <v>97</v>
      </c>
      <c r="O16" s="75" t="s">
        <v>97</v>
      </c>
      <c r="P16" s="75" t="s">
        <v>97</v>
      </c>
      <c r="Q16" s="75" t="s">
        <v>97</v>
      </c>
      <c r="R16" s="86" t="s">
        <v>97</v>
      </c>
      <c r="Y16" s="75" t="s">
        <v>97</v>
      </c>
      <c r="Z16" s="75" t="s">
        <v>97</v>
      </c>
      <c r="AA16" s="75" t="s">
        <v>97</v>
      </c>
      <c r="AB16" s="75" t="s">
        <v>97</v>
      </c>
      <c r="AC16" s="86" t="s">
        <v>97</v>
      </c>
      <c r="AD16" s="78" t="s">
        <v>97</v>
      </c>
      <c r="AE16" s="78" t="s">
        <v>97</v>
      </c>
      <c r="AF16" s="78" t="s">
        <v>97</v>
      </c>
      <c r="AG16" s="78" t="s">
        <v>97</v>
      </c>
      <c r="AH16" s="78" t="s">
        <v>97</v>
      </c>
      <c r="AK16" s="79" t="str">
        <f t="shared" si="0"/>
        <v/>
      </c>
      <c r="AL16" s="79" t="str">
        <f t="shared" si="0"/>
        <v/>
      </c>
      <c r="AM16" s="79" t="str">
        <f t="shared" si="0"/>
        <v/>
      </c>
      <c r="AN16" s="79" t="str">
        <f t="shared" si="0"/>
        <v/>
      </c>
      <c r="AO16" s="79" t="str">
        <f t="shared" si="0"/>
        <v/>
      </c>
      <c r="AP16" s="79" t="str">
        <f t="shared" si="0"/>
        <v/>
      </c>
      <c r="AQ16" s="79" t="str">
        <f t="shared" si="0"/>
        <v/>
      </c>
      <c r="AR16" s="79" t="str">
        <f t="shared" si="0"/>
        <v/>
      </c>
      <c r="AS16" s="79" t="str">
        <f t="shared" si="0"/>
        <v/>
      </c>
      <c r="AT16" s="79" t="str">
        <f t="shared" si="0"/>
        <v/>
      </c>
      <c r="AV16" s="80"/>
      <c r="AW16" s="81" t="s">
        <v>130</v>
      </c>
      <c r="AX16" s="82" t="str">
        <f t="shared" si="1"/>
        <v>---</v>
      </c>
      <c r="AY16" s="83" t="e">
        <f>VALUE(IF(AX16="---","",VLOOKUP(AX16,List16781011121314[],2,FALSE)))</f>
        <v>#VALUE!</v>
      </c>
      <c r="AZ16" s="42" t="str">
        <f t="shared" si="2"/>
        <v>---</v>
      </c>
      <c r="BA16" s="42" t="e">
        <f>VALUE(IF(AZ16="---","",VLOOKUP(AZ16,List16781011121314[],2,FALSE)))</f>
        <v>#VALUE!</v>
      </c>
      <c r="BB16" s="42" t="str">
        <f t="shared" si="3"/>
        <v>---</v>
      </c>
      <c r="BC16" s="42" t="str">
        <f t="shared" si="4"/>
        <v>---</v>
      </c>
      <c r="BI16" s="81" t="s">
        <v>130</v>
      </c>
      <c r="BJ16" s="85" t="str">
        <f>IF(H16="---","",VLOOKUP(H16,List16781011121314[],2,FALSE))</f>
        <v/>
      </c>
      <c r="BK16" s="85" t="str">
        <f>IF(I16="---","",VLOOKUP(I16,List16781011121314[],2,FALSE))</f>
        <v/>
      </c>
      <c r="BL16" s="85" t="str">
        <f>IF(J16="---","",VLOOKUP(J16,List16781011121314[],2,FALSE))</f>
        <v/>
      </c>
      <c r="BM16" s="85" t="str">
        <f>IF(K16="---","",VLOOKUP(K16,List16781011121314[],2,FALSE))</f>
        <v/>
      </c>
      <c r="BN16" s="85" t="str">
        <f>IF(L16="---","",VLOOKUP(L16,List16781011121314[],2,FALSE))</f>
        <v/>
      </c>
      <c r="BO16" s="85" t="str">
        <f>IF(M16="---","",VLOOKUP(M16,List16781011121314[],2,FALSE))</f>
        <v/>
      </c>
      <c r="BP16" s="85" t="str">
        <f>IF(N16="---","",VLOOKUP(N16,List16781011121314[],2,FALSE))</f>
        <v/>
      </c>
      <c r="BQ16" s="85" t="str">
        <f>IF(O16="---","",VLOOKUP(O16,List16781011121314[],2,FALSE))</f>
        <v/>
      </c>
      <c r="BR16" s="85" t="str">
        <f>IF(P16="---","",VLOOKUP(P16,List16781011121314[],2,FALSE))</f>
        <v/>
      </c>
      <c r="BS16" s="85" t="str">
        <f>IF(Q16="---","",VLOOKUP(Q16,List16781011121314[],2,FALSE))</f>
        <v/>
      </c>
      <c r="BT16" s="85" t="str">
        <f>IF(R16="---","",VLOOKUP(R16,List16781011121314[],2,FALSE))</f>
        <v/>
      </c>
      <c r="BU16" s="81" t="s">
        <v>130</v>
      </c>
      <c r="BV16" s="85" t="str">
        <f>IF(Y16="---","",VLOOKUP(Y16,List16781011121314[],2,FALSE))</f>
        <v/>
      </c>
      <c r="BW16" s="85" t="str">
        <f>IF(Z16="---","",VLOOKUP(Z16,List16781011121314[],2,FALSE))</f>
        <v/>
      </c>
      <c r="BX16" s="85" t="str">
        <f>IF(AA16="---","",VLOOKUP(AA16,List16781011121314[],2,FALSE))</f>
        <v/>
      </c>
      <c r="BY16" s="85" t="str">
        <f>IF(AB16="---","",VLOOKUP(AB16,List16781011121314[],2,FALSE))</f>
        <v/>
      </c>
      <c r="BZ16" s="85" t="str">
        <f>IF(AC16="---","",VLOOKUP(AC16,List16781011121314[],2,FALSE))</f>
        <v/>
      </c>
      <c r="CA16" s="85" t="str">
        <f>IF(AD16="---","",VLOOKUP(AD16,List16781011121314[],2,FALSE))</f>
        <v/>
      </c>
      <c r="CB16" s="85" t="str">
        <f>IF(AE16="---","",VLOOKUP(AE16,List16781011121314[],2,FALSE))</f>
        <v/>
      </c>
      <c r="CC16" s="85" t="str">
        <f>IF(AF16="---","",VLOOKUP(AF16,List16781011121314[],2,FALSE))</f>
        <v/>
      </c>
      <c r="CD16" s="85" t="str">
        <f>IF(AG16="---","",VLOOKUP(AG16,List16781011121314[],2,FALSE))</f>
        <v/>
      </c>
      <c r="CE16" s="85" t="str">
        <f>IF(AH16="---","",VLOOKUP(AH16,List16781011121314[],2,FALSE))</f>
        <v/>
      </c>
    </row>
    <row r="17" spans="2:91" s="49" customFormat="1" ht="13.5" customHeight="1" thickBot="1" x14ac:dyDescent="0.2">
      <c r="B17" s="276"/>
      <c r="C17" s="280"/>
      <c r="D17" s="281"/>
      <c r="E17" s="71" t="s">
        <v>131</v>
      </c>
      <c r="F17" s="72"/>
      <c r="G17" s="73"/>
      <c r="H17" s="75" t="s">
        <v>97</v>
      </c>
      <c r="I17" s="75" t="s">
        <v>97</v>
      </c>
      <c r="J17" s="75" t="s">
        <v>97</v>
      </c>
      <c r="K17" s="75" t="s">
        <v>97</v>
      </c>
      <c r="L17" s="75" t="s">
        <v>97</v>
      </c>
      <c r="M17" s="75" t="s">
        <v>97</v>
      </c>
      <c r="N17" s="75" t="s">
        <v>97</v>
      </c>
      <c r="O17" s="75" t="s">
        <v>97</v>
      </c>
      <c r="P17" s="75" t="s">
        <v>97</v>
      </c>
      <c r="Q17" s="75" t="s">
        <v>97</v>
      </c>
      <c r="R17" s="86" t="s">
        <v>97</v>
      </c>
      <c r="S17" s="42"/>
      <c r="T17" s="42"/>
      <c r="U17" s="42"/>
      <c r="V17" s="42"/>
      <c r="W17" s="42"/>
      <c r="X17" s="42"/>
      <c r="Y17" s="75" t="s">
        <v>97</v>
      </c>
      <c r="Z17" s="75" t="s">
        <v>97</v>
      </c>
      <c r="AA17" s="75" t="s">
        <v>97</v>
      </c>
      <c r="AB17" s="75" t="s">
        <v>97</v>
      </c>
      <c r="AC17" s="86" t="s">
        <v>97</v>
      </c>
      <c r="AD17" s="78" t="s">
        <v>97</v>
      </c>
      <c r="AE17" s="78" t="s">
        <v>97</v>
      </c>
      <c r="AF17" s="78" t="s">
        <v>97</v>
      </c>
      <c r="AG17" s="78" t="s">
        <v>97</v>
      </c>
      <c r="AH17" s="78" t="s">
        <v>97</v>
      </c>
      <c r="AK17" s="79" t="str">
        <f t="shared" si="0"/>
        <v/>
      </c>
      <c r="AL17" s="79" t="str">
        <f t="shared" si="0"/>
        <v/>
      </c>
      <c r="AM17" s="79" t="str">
        <f t="shared" si="0"/>
        <v/>
      </c>
      <c r="AN17" s="79" t="str">
        <f t="shared" si="0"/>
        <v/>
      </c>
      <c r="AO17" s="79" t="str">
        <f t="shared" si="0"/>
        <v/>
      </c>
      <c r="AP17" s="79" t="str">
        <f t="shared" si="0"/>
        <v/>
      </c>
      <c r="AQ17" s="79" t="str">
        <f t="shared" si="0"/>
        <v/>
      </c>
      <c r="AR17" s="79" t="str">
        <f t="shared" si="0"/>
        <v/>
      </c>
      <c r="AS17" s="79" t="str">
        <f t="shared" si="0"/>
        <v/>
      </c>
      <c r="AT17" s="79" t="str">
        <f t="shared" si="0"/>
        <v/>
      </c>
      <c r="AU17" s="42"/>
      <c r="AV17" s="80"/>
      <c r="AW17" s="81" t="s">
        <v>132</v>
      </c>
      <c r="AX17" s="82" t="str">
        <f t="shared" si="1"/>
        <v>---</v>
      </c>
      <c r="AY17" s="83" t="e">
        <f>VALUE(IF(AX17="---","",VLOOKUP(AX17,List16781011121314[],2,FALSE)))</f>
        <v>#VALUE!</v>
      </c>
      <c r="AZ17" s="42" t="str">
        <f t="shared" si="2"/>
        <v>---</v>
      </c>
      <c r="BA17" s="42" t="e">
        <f>VALUE(IF(AZ17="---","",VLOOKUP(AZ17,List16781011121314[],2,FALSE)))</f>
        <v>#VALUE!</v>
      </c>
      <c r="BB17" s="42" t="str">
        <f t="shared" si="3"/>
        <v>---</v>
      </c>
      <c r="BC17" s="42" t="str">
        <f t="shared" si="4"/>
        <v>---</v>
      </c>
      <c r="BD17" s="42"/>
      <c r="BE17" s="42"/>
      <c r="BF17" s="42"/>
      <c r="BG17" s="42"/>
      <c r="BH17" s="42"/>
      <c r="BI17" s="81" t="s">
        <v>132</v>
      </c>
      <c r="BJ17" s="85" t="str">
        <f>IF(H17="---","",VLOOKUP(H17,List16781011121314[],2,FALSE))</f>
        <v/>
      </c>
      <c r="BK17" s="85" t="str">
        <f>IF(I17="---","",VLOOKUP(I17,List16781011121314[],2,FALSE))</f>
        <v/>
      </c>
      <c r="BL17" s="85" t="str">
        <f>IF(J17="---","",VLOOKUP(J17,List16781011121314[],2,FALSE))</f>
        <v/>
      </c>
      <c r="BM17" s="85" t="str">
        <f>IF(K17="---","",VLOOKUP(K17,List16781011121314[],2,FALSE))</f>
        <v/>
      </c>
      <c r="BN17" s="85" t="str">
        <f>IF(L17="---","",VLOOKUP(L17,List16781011121314[],2,FALSE))</f>
        <v/>
      </c>
      <c r="BO17" s="85" t="str">
        <f>IF(M17="---","",VLOOKUP(M17,List16781011121314[],2,FALSE))</f>
        <v/>
      </c>
      <c r="BP17" s="85" t="str">
        <f>IF(N17="---","",VLOOKUP(N17,List16781011121314[],2,FALSE))</f>
        <v/>
      </c>
      <c r="BQ17" s="85" t="str">
        <f>IF(O17="---","",VLOOKUP(O17,List16781011121314[],2,FALSE))</f>
        <v/>
      </c>
      <c r="BR17" s="85" t="str">
        <f>IF(P17="---","",VLOOKUP(P17,List16781011121314[],2,FALSE))</f>
        <v/>
      </c>
      <c r="BS17" s="85" t="str">
        <f>IF(Q17="---","",VLOOKUP(Q17,List16781011121314[],2,FALSE))</f>
        <v/>
      </c>
      <c r="BT17" s="85" t="str">
        <f>IF(R17="---","",VLOOKUP(R17,List16781011121314[],2,FALSE))</f>
        <v/>
      </c>
      <c r="BU17" s="81" t="s">
        <v>132</v>
      </c>
      <c r="BV17" s="85" t="str">
        <f>IF(Y17="---","",VLOOKUP(Y17,List16781011121314[],2,FALSE))</f>
        <v/>
      </c>
      <c r="BW17" s="85" t="str">
        <f>IF(Z17="---","",VLOOKUP(Z17,List16781011121314[],2,FALSE))</f>
        <v/>
      </c>
      <c r="BX17" s="85" t="str">
        <f>IF(AA17="---","",VLOOKUP(AA17,List16781011121314[],2,FALSE))</f>
        <v/>
      </c>
      <c r="BY17" s="85" t="str">
        <f>IF(AB17="---","",VLOOKUP(AB17,List16781011121314[],2,FALSE))</f>
        <v/>
      </c>
      <c r="BZ17" s="85" t="str">
        <f>IF(AC17="---","",VLOOKUP(AC17,List16781011121314[],2,FALSE))</f>
        <v/>
      </c>
      <c r="CA17" s="85" t="str">
        <f>IF(AD17="---","",VLOOKUP(AD17,List16781011121314[],2,FALSE))</f>
        <v/>
      </c>
      <c r="CB17" s="85" t="str">
        <f>IF(AE17="---","",VLOOKUP(AE17,List16781011121314[],2,FALSE))</f>
        <v/>
      </c>
      <c r="CC17" s="85" t="str">
        <f>IF(AF17="---","",VLOOKUP(AF17,List16781011121314[],2,FALSE))</f>
        <v/>
      </c>
      <c r="CD17" s="85" t="str">
        <f>IF(AG17="---","",VLOOKUP(AG17,List16781011121314[],2,FALSE))</f>
        <v/>
      </c>
      <c r="CE17" s="85" t="str">
        <f>IF(AH17="---","",VLOOKUP(AH17,List16781011121314[],2,FALSE))</f>
        <v/>
      </c>
      <c r="CG17" s="42"/>
      <c r="CI17" s="42"/>
      <c r="CK17" s="42"/>
      <c r="CM17" s="42"/>
    </row>
    <row r="18" spans="2:91" s="49" customFormat="1" ht="13.5" customHeight="1" thickBot="1" x14ac:dyDescent="0.2">
      <c r="B18" s="276"/>
      <c r="C18" s="280" t="s">
        <v>133</v>
      </c>
      <c r="D18" s="281"/>
      <c r="E18" s="71" t="s">
        <v>134</v>
      </c>
      <c r="F18" s="72"/>
      <c r="G18" s="73"/>
      <c r="H18" s="75" t="s">
        <v>97</v>
      </c>
      <c r="I18" s="75" t="s">
        <v>97</v>
      </c>
      <c r="J18" s="75" t="s">
        <v>97</v>
      </c>
      <c r="K18" s="75" t="s">
        <v>97</v>
      </c>
      <c r="L18" s="75" t="s">
        <v>97</v>
      </c>
      <c r="M18" s="75" t="s">
        <v>97</v>
      </c>
      <c r="N18" s="75" t="s">
        <v>97</v>
      </c>
      <c r="O18" s="75" t="s">
        <v>97</v>
      </c>
      <c r="P18" s="75" t="s">
        <v>97</v>
      </c>
      <c r="Q18" s="75" t="s">
        <v>97</v>
      </c>
      <c r="R18" s="86" t="s">
        <v>97</v>
      </c>
      <c r="S18" s="42"/>
      <c r="T18" s="42"/>
      <c r="U18" s="42"/>
      <c r="V18" s="42"/>
      <c r="W18" s="42"/>
      <c r="X18" s="42"/>
      <c r="Y18" s="75" t="s">
        <v>97</v>
      </c>
      <c r="Z18" s="75" t="s">
        <v>97</v>
      </c>
      <c r="AA18" s="75" t="s">
        <v>97</v>
      </c>
      <c r="AB18" s="75" t="s">
        <v>97</v>
      </c>
      <c r="AC18" s="86" t="s">
        <v>97</v>
      </c>
      <c r="AD18" s="78" t="s">
        <v>97</v>
      </c>
      <c r="AE18" s="78" t="s">
        <v>97</v>
      </c>
      <c r="AF18" s="78" t="s">
        <v>97</v>
      </c>
      <c r="AG18" s="78" t="s">
        <v>97</v>
      </c>
      <c r="AH18" s="78" t="s">
        <v>97</v>
      </c>
      <c r="AK18" s="79" t="str">
        <f t="shared" si="0"/>
        <v/>
      </c>
      <c r="AL18" s="79" t="str">
        <f t="shared" si="0"/>
        <v/>
      </c>
      <c r="AM18" s="79" t="str">
        <f t="shared" si="0"/>
        <v/>
      </c>
      <c r="AN18" s="79" t="str">
        <f t="shared" si="0"/>
        <v/>
      </c>
      <c r="AO18" s="79" t="str">
        <f t="shared" si="0"/>
        <v/>
      </c>
      <c r="AP18" s="79" t="str">
        <f t="shared" si="0"/>
        <v/>
      </c>
      <c r="AQ18" s="79" t="str">
        <f t="shared" si="0"/>
        <v/>
      </c>
      <c r="AR18" s="79" t="str">
        <f t="shared" si="0"/>
        <v/>
      </c>
      <c r="AS18" s="79" t="str">
        <f t="shared" si="0"/>
        <v/>
      </c>
      <c r="AT18" s="79" t="str">
        <f t="shared" si="0"/>
        <v/>
      </c>
      <c r="AU18" s="42"/>
      <c r="AV18" s="80"/>
      <c r="AW18" s="81" t="s">
        <v>135</v>
      </c>
      <c r="AX18" s="82" t="str">
        <f t="shared" si="1"/>
        <v>---</v>
      </c>
      <c r="AY18" s="83" t="e">
        <f>VALUE(IF(AX18="---","",VLOOKUP(AX18,List16781011121314[],2,FALSE)))</f>
        <v>#VALUE!</v>
      </c>
      <c r="AZ18" s="42" t="str">
        <f t="shared" si="2"/>
        <v>---</v>
      </c>
      <c r="BA18" s="42" t="e">
        <f>VALUE(IF(AZ18="---","",VLOOKUP(AZ18,List16781011121314[],2,FALSE)))</f>
        <v>#VALUE!</v>
      </c>
      <c r="BB18" s="42" t="str">
        <f t="shared" si="3"/>
        <v>---</v>
      </c>
      <c r="BC18" s="42" t="str">
        <f t="shared" si="4"/>
        <v>---</v>
      </c>
      <c r="BD18" s="42"/>
      <c r="BE18" s="42"/>
      <c r="BF18" s="42"/>
      <c r="BG18" s="42"/>
      <c r="BH18" s="42"/>
      <c r="BI18" s="81" t="s">
        <v>135</v>
      </c>
      <c r="BJ18" s="85" t="str">
        <f>IF(H18="---","",VLOOKUP(H18,List16781011121314[],2,FALSE))</f>
        <v/>
      </c>
      <c r="BK18" s="85" t="str">
        <f>IF(I18="---","",VLOOKUP(I18,List16781011121314[],2,FALSE))</f>
        <v/>
      </c>
      <c r="BL18" s="85" t="str">
        <f>IF(J18="---","",VLOOKUP(J18,List16781011121314[],2,FALSE))</f>
        <v/>
      </c>
      <c r="BM18" s="85" t="str">
        <f>IF(K18="---","",VLOOKUP(K18,List16781011121314[],2,FALSE))</f>
        <v/>
      </c>
      <c r="BN18" s="85" t="str">
        <f>IF(L18="---","",VLOOKUP(L18,List16781011121314[],2,FALSE))</f>
        <v/>
      </c>
      <c r="BO18" s="85" t="str">
        <f>IF(M18="---","",VLOOKUP(M18,List16781011121314[],2,FALSE))</f>
        <v/>
      </c>
      <c r="BP18" s="85" t="str">
        <f>IF(N18="---","",VLOOKUP(N18,List16781011121314[],2,FALSE))</f>
        <v/>
      </c>
      <c r="BQ18" s="85" t="str">
        <f>IF(O18="---","",VLOOKUP(O18,List16781011121314[],2,FALSE))</f>
        <v/>
      </c>
      <c r="BR18" s="85" t="str">
        <f>IF(P18="---","",VLOOKUP(P18,List16781011121314[],2,FALSE))</f>
        <v/>
      </c>
      <c r="BS18" s="85" t="str">
        <f>IF(Q18="---","",VLOOKUP(Q18,List16781011121314[],2,FALSE))</f>
        <v/>
      </c>
      <c r="BT18" s="85" t="str">
        <f>IF(R18="---","",VLOOKUP(R18,List16781011121314[],2,FALSE))</f>
        <v/>
      </c>
      <c r="BU18" s="81" t="s">
        <v>135</v>
      </c>
      <c r="BV18" s="85" t="str">
        <f>IF(Y18="---","",VLOOKUP(Y18,List16781011121314[],2,FALSE))</f>
        <v/>
      </c>
      <c r="BW18" s="85" t="str">
        <f>IF(Z18="---","",VLOOKUP(Z18,List16781011121314[],2,FALSE))</f>
        <v/>
      </c>
      <c r="BX18" s="85" t="str">
        <f>IF(AA18="---","",VLOOKUP(AA18,List16781011121314[],2,FALSE))</f>
        <v/>
      </c>
      <c r="BY18" s="85" t="str">
        <f>IF(AB18="---","",VLOOKUP(AB18,List16781011121314[],2,FALSE))</f>
        <v/>
      </c>
      <c r="BZ18" s="85" t="str">
        <f>IF(AC18="---","",VLOOKUP(AC18,List16781011121314[],2,FALSE))</f>
        <v/>
      </c>
      <c r="CA18" s="85" t="str">
        <f>IF(AD18="---","",VLOOKUP(AD18,List16781011121314[],2,FALSE))</f>
        <v/>
      </c>
      <c r="CB18" s="85" t="str">
        <f>IF(AE18="---","",VLOOKUP(AE18,List16781011121314[],2,FALSE))</f>
        <v/>
      </c>
      <c r="CC18" s="85" t="str">
        <f>IF(AF18="---","",VLOOKUP(AF18,List16781011121314[],2,FALSE))</f>
        <v/>
      </c>
      <c r="CD18" s="85" t="str">
        <f>IF(AG18="---","",VLOOKUP(AG18,List16781011121314[],2,FALSE))</f>
        <v/>
      </c>
      <c r="CE18" s="85" t="str">
        <f>IF(AH18="---","",VLOOKUP(AH18,List16781011121314[],2,FALSE))</f>
        <v/>
      </c>
      <c r="CG18" s="42"/>
      <c r="CI18" s="42"/>
      <c r="CK18" s="42"/>
      <c r="CM18" s="42"/>
    </row>
    <row r="19" spans="2:91" s="49" customFormat="1" ht="13.5" customHeight="1" thickBot="1" x14ac:dyDescent="0.2">
      <c r="B19" s="276"/>
      <c r="C19" s="280"/>
      <c r="D19" s="281"/>
      <c r="E19" s="71" t="s">
        <v>136</v>
      </c>
      <c r="F19" s="72"/>
      <c r="G19" s="73"/>
      <c r="H19" s="75" t="s">
        <v>97</v>
      </c>
      <c r="I19" s="75" t="s">
        <v>97</v>
      </c>
      <c r="J19" s="75" t="s">
        <v>97</v>
      </c>
      <c r="K19" s="75" t="s">
        <v>97</v>
      </c>
      <c r="L19" s="75" t="s">
        <v>97</v>
      </c>
      <c r="M19" s="75" t="s">
        <v>97</v>
      </c>
      <c r="N19" s="75" t="s">
        <v>97</v>
      </c>
      <c r="O19" s="75" t="s">
        <v>97</v>
      </c>
      <c r="P19" s="75" t="s">
        <v>97</v>
      </c>
      <c r="Q19" s="75" t="s">
        <v>97</v>
      </c>
      <c r="R19" s="86" t="s">
        <v>97</v>
      </c>
      <c r="S19" s="42"/>
      <c r="T19" s="42"/>
      <c r="U19" s="42"/>
      <c r="V19" s="42"/>
      <c r="W19" s="42"/>
      <c r="X19" s="42"/>
      <c r="Y19" s="75" t="s">
        <v>97</v>
      </c>
      <c r="Z19" s="75" t="s">
        <v>97</v>
      </c>
      <c r="AA19" s="75" t="s">
        <v>97</v>
      </c>
      <c r="AB19" s="75" t="s">
        <v>97</v>
      </c>
      <c r="AC19" s="86" t="s">
        <v>97</v>
      </c>
      <c r="AD19" s="78" t="s">
        <v>97</v>
      </c>
      <c r="AE19" s="78" t="s">
        <v>97</v>
      </c>
      <c r="AF19" s="78" t="s">
        <v>97</v>
      </c>
      <c r="AG19" s="78" t="s">
        <v>97</v>
      </c>
      <c r="AH19" s="78" t="s">
        <v>97</v>
      </c>
      <c r="AK19" s="79" t="str">
        <f t="shared" si="0"/>
        <v/>
      </c>
      <c r="AL19" s="79" t="str">
        <f t="shared" si="0"/>
        <v/>
      </c>
      <c r="AM19" s="79" t="str">
        <f t="shared" si="0"/>
        <v/>
      </c>
      <c r="AN19" s="79" t="str">
        <f t="shared" si="0"/>
        <v/>
      </c>
      <c r="AO19" s="79" t="str">
        <f t="shared" si="0"/>
        <v/>
      </c>
      <c r="AP19" s="79" t="str">
        <f t="shared" si="0"/>
        <v/>
      </c>
      <c r="AQ19" s="79" t="str">
        <f t="shared" si="0"/>
        <v/>
      </c>
      <c r="AR19" s="79" t="str">
        <f t="shared" si="0"/>
        <v/>
      </c>
      <c r="AS19" s="79" t="str">
        <f t="shared" si="0"/>
        <v/>
      </c>
      <c r="AT19" s="79" t="str">
        <f t="shared" si="0"/>
        <v/>
      </c>
      <c r="AU19" s="42"/>
      <c r="AV19" s="80"/>
      <c r="AW19" s="81" t="s">
        <v>137</v>
      </c>
      <c r="AX19" s="82" t="str">
        <f t="shared" si="1"/>
        <v>---</v>
      </c>
      <c r="AY19" s="83" t="e">
        <f>VALUE(IF(AX19="---","",VLOOKUP(AX19,List16781011121314[],2,FALSE)))</f>
        <v>#VALUE!</v>
      </c>
      <c r="AZ19" s="42" t="str">
        <f t="shared" si="2"/>
        <v>---</v>
      </c>
      <c r="BA19" s="42" t="e">
        <f>VALUE(IF(AZ19="---","",VLOOKUP(AZ19,List16781011121314[],2,FALSE)))</f>
        <v>#VALUE!</v>
      </c>
      <c r="BB19" s="42" t="str">
        <f t="shared" si="3"/>
        <v>---</v>
      </c>
      <c r="BC19" s="42" t="str">
        <f t="shared" si="4"/>
        <v>---</v>
      </c>
      <c r="BD19" s="42"/>
      <c r="BE19" s="42"/>
      <c r="BF19" s="42"/>
      <c r="BG19" s="42"/>
      <c r="BH19" s="42"/>
      <c r="BI19" s="81" t="s">
        <v>137</v>
      </c>
      <c r="BJ19" s="85" t="str">
        <f>IF(H19="---","",VLOOKUP(H19,List16781011121314[],2,FALSE))</f>
        <v/>
      </c>
      <c r="BK19" s="85" t="str">
        <f>IF(I19="---","",VLOOKUP(I19,List16781011121314[],2,FALSE))</f>
        <v/>
      </c>
      <c r="BL19" s="85" t="str">
        <f>IF(J19="---","",VLOOKUP(J19,List16781011121314[],2,FALSE))</f>
        <v/>
      </c>
      <c r="BM19" s="85" t="str">
        <f>IF(K19="---","",VLOOKUP(K19,List16781011121314[],2,FALSE))</f>
        <v/>
      </c>
      <c r="BN19" s="85" t="str">
        <f>IF(L19="---","",VLOOKUP(L19,List16781011121314[],2,FALSE))</f>
        <v/>
      </c>
      <c r="BO19" s="85" t="str">
        <f>IF(M19="---","",VLOOKUP(M19,List16781011121314[],2,FALSE))</f>
        <v/>
      </c>
      <c r="BP19" s="85" t="str">
        <f>IF(N19="---","",VLOOKUP(N19,List16781011121314[],2,FALSE))</f>
        <v/>
      </c>
      <c r="BQ19" s="85" t="str">
        <f>IF(O19="---","",VLOOKUP(O19,List16781011121314[],2,FALSE))</f>
        <v/>
      </c>
      <c r="BR19" s="85" t="str">
        <f>IF(P19="---","",VLOOKUP(P19,List16781011121314[],2,FALSE))</f>
        <v/>
      </c>
      <c r="BS19" s="85" t="str">
        <f>IF(Q19="---","",VLOOKUP(Q19,List16781011121314[],2,FALSE))</f>
        <v/>
      </c>
      <c r="BT19" s="85" t="str">
        <f>IF(R19="---","",VLOOKUP(R19,List16781011121314[],2,FALSE))</f>
        <v/>
      </c>
      <c r="BU19" s="81" t="s">
        <v>137</v>
      </c>
      <c r="BV19" s="85" t="str">
        <f>IF(Y19="---","",VLOOKUP(Y19,List16781011121314[],2,FALSE))</f>
        <v/>
      </c>
      <c r="BW19" s="85" t="str">
        <f>IF(Z19="---","",VLOOKUP(Z19,List16781011121314[],2,FALSE))</f>
        <v/>
      </c>
      <c r="BX19" s="85" t="str">
        <f>IF(AA19="---","",VLOOKUP(AA19,List16781011121314[],2,FALSE))</f>
        <v/>
      </c>
      <c r="BY19" s="85" t="str">
        <f>IF(AB19="---","",VLOOKUP(AB19,List16781011121314[],2,FALSE))</f>
        <v/>
      </c>
      <c r="BZ19" s="85" t="str">
        <f>IF(AC19="---","",VLOOKUP(AC19,List16781011121314[],2,FALSE))</f>
        <v/>
      </c>
      <c r="CA19" s="85" t="str">
        <f>IF(AD19="---","",VLOOKUP(AD19,List16781011121314[],2,FALSE))</f>
        <v/>
      </c>
      <c r="CB19" s="85" t="str">
        <f>IF(AE19="---","",VLOOKUP(AE19,List16781011121314[],2,FALSE))</f>
        <v/>
      </c>
      <c r="CC19" s="85" t="str">
        <f>IF(AF19="---","",VLOOKUP(AF19,List16781011121314[],2,FALSE))</f>
        <v/>
      </c>
      <c r="CD19" s="85" t="str">
        <f>IF(AG19="---","",VLOOKUP(AG19,List16781011121314[],2,FALSE))</f>
        <v/>
      </c>
      <c r="CE19" s="85" t="str">
        <f>IF(AH19="---","",VLOOKUP(AH19,List16781011121314[],2,FALSE))</f>
        <v/>
      </c>
      <c r="CG19" s="42"/>
      <c r="CI19" s="42"/>
      <c r="CK19" s="42"/>
      <c r="CM19" s="42"/>
    </row>
    <row r="20" spans="2:91" s="49" customFormat="1" ht="13.5" customHeight="1" thickBot="1" x14ac:dyDescent="0.2">
      <c r="B20" s="276"/>
      <c r="C20" s="280"/>
      <c r="D20" s="281"/>
      <c r="E20" s="71" t="s">
        <v>138</v>
      </c>
      <c r="F20" s="72"/>
      <c r="G20" s="73"/>
      <c r="H20" s="75" t="s">
        <v>97</v>
      </c>
      <c r="I20" s="75" t="s">
        <v>97</v>
      </c>
      <c r="J20" s="75" t="s">
        <v>97</v>
      </c>
      <c r="K20" s="75" t="s">
        <v>97</v>
      </c>
      <c r="L20" s="75" t="s">
        <v>97</v>
      </c>
      <c r="M20" s="75" t="s">
        <v>97</v>
      </c>
      <c r="N20" s="75" t="s">
        <v>97</v>
      </c>
      <c r="O20" s="75" t="s">
        <v>97</v>
      </c>
      <c r="P20" s="75" t="s">
        <v>97</v>
      </c>
      <c r="Q20" s="75" t="s">
        <v>97</v>
      </c>
      <c r="R20" s="86" t="s">
        <v>97</v>
      </c>
      <c r="S20" s="42"/>
      <c r="T20" s="42"/>
      <c r="U20" s="42"/>
      <c r="V20" s="42"/>
      <c r="W20" s="42"/>
      <c r="X20" s="42"/>
      <c r="Y20" s="75" t="s">
        <v>97</v>
      </c>
      <c r="Z20" s="75" t="s">
        <v>97</v>
      </c>
      <c r="AA20" s="75" t="s">
        <v>97</v>
      </c>
      <c r="AB20" s="75" t="s">
        <v>97</v>
      </c>
      <c r="AC20" s="86" t="s">
        <v>97</v>
      </c>
      <c r="AD20" s="78" t="s">
        <v>97</v>
      </c>
      <c r="AE20" s="78" t="s">
        <v>97</v>
      </c>
      <c r="AF20" s="78" t="s">
        <v>97</v>
      </c>
      <c r="AG20" s="78" t="s">
        <v>97</v>
      </c>
      <c r="AH20" s="78" t="s">
        <v>97</v>
      </c>
      <c r="AK20" s="79" t="str">
        <f t="shared" si="0"/>
        <v/>
      </c>
      <c r="AL20" s="79" t="str">
        <f t="shared" si="0"/>
        <v/>
      </c>
      <c r="AM20" s="79" t="str">
        <f t="shared" si="0"/>
        <v/>
      </c>
      <c r="AN20" s="79" t="str">
        <f t="shared" si="0"/>
        <v/>
      </c>
      <c r="AO20" s="79" t="str">
        <f t="shared" si="0"/>
        <v/>
      </c>
      <c r="AP20" s="79" t="str">
        <f t="shared" si="0"/>
        <v/>
      </c>
      <c r="AQ20" s="79" t="str">
        <f t="shared" si="0"/>
        <v/>
      </c>
      <c r="AR20" s="79" t="str">
        <f t="shared" si="0"/>
        <v/>
      </c>
      <c r="AS20" s="79" t="str">
        <f t="shared" si="0"/>
        <v/>
      </c>
      <c r="AT20" s="79" t="str">
        <f t="shared" si="0"/>
        <v/>
      </c>
      <c r="AU20" s="42"/>
      <c r="AV20" s="80"/>
      <c r="AW20" s="81" t="s">
        <v>139</v>
      </c>
      <c r="AX20" s="82" t="str">
        <f t="shared" si="1"/>
        <v>---</v>
      </c>
      <c r="AY20" s="83" t="e">
        <f>VALUE(IF(AX20="---","",VLOOKUP(AX20,List16781011121314[],2,FALSE)))</f>
        <v>#VALUE!</v>
      </c>
      <c r="AZ20" s="42" t="str">
        <f t="shared" si="2"/>
        <v>---</v>
      </c>
      <c r="BA20" s="42" t="e">
        <f>VALUE(IF(AZ20="---","",VLOOKUP(AZ20,List16781011121314[],2,FALSE)))</f>
        <v>#VALUE!</v>
      </c>
      <c r="BB20" s="42" t="str">
        <f t="shared" si="3"/>
        <v>---</v>
      </c>
      <c r="BC20" s="42" t="str">
        <f t="shared" si="4"/>
        <v>---</v>
      </c>
      <c r="BD20" s="42"/>
      <c r="BE20" s="42"/>
      <c r="BF20" s="42"/>
      <c r="BG20" s="42"/>
      <c r="BH20" s="42"/>
      <c r="BI20" s="81" t="s">
        <v>139</v>
      </c>
      <c r="BJ20" s="85" t="str">
        <f>IF(H20="---","",VLOOKUP(H20,List16781011121314[],2,FALSE))</f>
        <v/>
      </c>
      <c r="BK20" s="85" t="str">
        <f>IF(I20="---","",VLOOKUP(I20,List16781011121314[],2,FALSE))</f>
        <v/>
      </c>
      <c r="BL20" s="85" t="str">
        <f>IF(J20="---","",VLOOKUP(J20,List16781011121314[],2,FALSE))</f>
        <v/>
      </c>
      <c r="BM20" s="85" t="str">
        <f>IF(K20="---","",VLOOKUP(K20,List16781011121314[],2,FALSE))</f>
        <v/>
      </c>
      <c r="BN20" s="85" t="str">
        <f>IF(L20="---","",VLOOKUP(L20,List16781011121314[],2,FALSE))</f>
        <v/>
      </c>
      <c r="BO20" s="85" t="str">
        <f>IF(M20="---","",VLOOKUP(M20,List16781011121314[],2,FALSE))</f>
        <v/>
      </c>
      <c r="BP20" s="85" t="str">
        <f>IF(N20="---","",VLOOKUP(N20,List16781011121314[],2,FALSE))</f>
        <v/>
      </c>
      <c r="BQ20" s="85" t="str">
        <f>IF(O20="---","",VLOOKUP(O20,List16781011121314[],2,FALSE))</f>
        <v/>
      </c>
      <c r="BR20" s="85" t="str">
        <f>IF(P20="---","",VLOOKUP(P20,List16781011121314[],2,FALSE))</f>
        <v/>
      </c>
      <c r="BS20" s="85" t="str">
        <f>IF(Q20="---","",VLOOKUP(Q20,List16781011121314[],2,FALSE))</f>
        <v/>
      </c>
      <c r="BT20" s="85" t="str">
        <f>IF(R20="---","",VLOOKUP(R20,List16781011121314[],2,FALSE))</f>
        <v/>
      </c>
      <c r="BU20" s="81" t="s">
        <v>139</v>
      </c>
      <c r="BV20" s="85" t="str">
        <f>IF(Y20="---","",VLOOKUP(Y20,List16781011121314[],2,FALSE))</f>
        <v/>
      </c>
      <c r="BW20" s="85" t="str">
        <f>IF(Z20="---","",VLOOKUP(Z20,List16781011121314[],2,FALSE))</f>
        <v/>
      </c>
      <c r="BX20" s="85" t="str">
        <f>IF(AA20="---","",VLOOKUP(AA20,List16781011121314[],2,FALSE))</f>
        <v/>
      </c>
      <c r="BY20" s="85" t="str">
        <f>IF(AB20="---","",VLOOKUP(AB20,List16781011121314[],2,FALSE))</f>
        <v/>
      </c>
      <c r="BZ20" s="85" t="str">
        <f>IF(AC20="---","",VLOOKUP(AC20,List16781011121314[],2,FALSE))</f>
        <v/>
      </c>
      <c r="CA20" s="85" t="str">
        <f>IF(AD20="---","",VLOOKUP(AD20,List16781011121314[],2,FALSE))</f>
        <v/>
      </c>
      <c r="CB20" s="85" t="str">
        <f>IF(AE20="---","",VLOOKUP(AE20,List16781011121314[],2,FALSE))</f>
        <v/>
      </c>
      <c r="CC20" s="85" t="str">
        <f>IF(AF20="---","",VLOOKUP(AF20,List16781011121314[],2,FALSE))</f>
        <v/>
      </c>
      <c r="CD20" s="85" t="str">
        <f>IF(AG20="---","",VLOOKUP(AG20,List16781011121314[],2,FALSE))</f>
        <v/>
      </c>
      <c r="CE20" s="85" t="str">
        <f>IF(AH20="---","",VLOOKUP(AH20,List16781011121314[],2,FALSE))</f>
        <v/>
      </c>
      <c r="CG20" s="42"/>
      <c r="CI20" s="42"/>
      <c r="CK20" s="42"/>
      <c r="CM20" s="42"/>
    </row>
    <row r="21" spans="2:91" s="49" customFormat="1" ht="13.5" customHeight="1" thickBot="1" x14ac:dyDescent="0.2">
      <c r="B21" s="276"/>
      <c r="C21" s="280" t="s">
        <v>140</v>
      </c>
      <c r="D21" s="281"/>
      <c r="E21" s="71" t="s">
        <v>141</v>
      </c>
      <c r="F21" s="72"/>
      <c r="G21" s="73"/>
      <c r="H21" s="75" t="s">
        <v>97</v>
      </c>
      <c r="I21" s="75" t="s">
        <v>97</v>
      </c>
      <c r="J21" s="75" t="s">
        <v>97</v>
      </c>
      <c r="K21" s="75" t="s">
        <v>97</v>
      </c>
      <c r="L21" s="75" t="s">
        <v>97</v>
      </c>
      <c r="M21" s="75" t="s">
        <v>97</v>
      </c>
      <c r="N21" s="75" t="s">
        <v>97</v>
      </c>
      <c r="O21" s="75" t="s">
        <v>97</v>
      </c>
      <c r="P21" s="75" t="s">
        <v>97</v>
      </c>
      <c r="Q21" s="75" t="s">
        <v>97</v>
      </c>
      <c r="R21" s="86" t="s">
        <v>97</v>
      </c>
      <c r="S21" s="42"/>
      <c r="T21" s="42"/>
      <c r="U21" s="42"/>
      <c r="V21" s="42"/>
      <c r="W21" s="42"/>
      <c r="X21" s="42"/>
      <c r="Y21" s="75" t="s">
        <v>97</v>
      </c>
      <c r="Z21" s="75" t="s">
        <v>97</v>
      </c>
      <c r="AA21" s="75" t="s">
        <v>97</v>
      </c>
      <c r="AB21" s="75" t="s">
        <v>97</v>
      </c>
      <c r="AC21" s="86" t="s">
        <v>97</v>
      </c>
      <c r="AD21" s="78" t="s">
        <v>97</v>
      </c>
      <c r="AE21" s="78" t="s">
        <v>97</v>
      </c>
      <c r="AF21" s="78" t="s">
        <v>97</v>
      </c>
      <c r="AG21" s="78" t="s">
        <v>97</v>
      </c>
      <c r="AH21" s="78" t="s">
        <v>97</v>
      </c>
      <c r="AK21" s="79" t="str">
        <f t="shared" si="0"/>
        <v/>
      </c>
      <c r="AL21" s="79" t="str">
        <f t="shared" si="0"/>
        <v/>
      </c>
      <c r="AM21" s="79" t="str">
        <f t="shared" si="0"/>
        <v/>
      </c>
      <c r="AN21" s="79" t="str">
        <f t="shared" si="0"/>
        <v/>
      </c>
      <c r="AO21" s="79" t="str">
        <f t="shared" si="0"/>
        <v/>
      </c>
      <c r="AP21" s="79" t="str">
        <f t="shared" si="0"/>
        <v/>
      </c>
      <c r="AQ21" s="79" t="str">
        <f t="shared" si="0"/>
        <v/>
      </c>
      <c r="AR21" s="79" t="str">
        <f t="shared" si="0"/>
        <v/>
      </c>
      <c r="AS21" s="79" t="str">
        <f t="shared" si="0"/>
        <v/>
      </c>
      <c r="AT21" s="79" t="str">
        <f t="shared" si="0"/>
        <v/>
      </c>
      <c r="AU21" s="42"/>
      <c r="AV21" s="80"/>
      <c r="AW21" s="81" t="s">
        <v>142</v>
      </c>
      <c r="AX21" s="82" t="str">
        <f t="shared" si="1"/>
        <v>---</v>
      </c>
      <c r="AY21" s="83" t="e">
        <f>VALUE(IF(AX21="---","",VLOOKUP(AX21,List16781011121314[],2,FALSE)))</f>
        <v>#VALUE!</v>
      </c>
      <c r="AZ21" s="42" t="str">
        <f t="shared" si="2"/>
        <v>---</v>
      </c>
      <c r="BA21" s="42" t="e">
        <f>VALUE(IF(AZ21="---","",VLOOKUP(AZ21,List16781011121314[],2,FALSE)))</f>
        <v>#VALUE!</v>
      </c>
      <c r="BB21" s="42" t="str">
        <f t="shared" si="3"/>
        <v>---</v>
      </c>
      <c r="BC21" s="42" t="str">
        <f t="shared" si="4"/>
        <v>---</v>
      </c>
      <c r="BD21" s="42"/>
      <c r="BE21" s="42"/>
      <c r="BF21" s="42"/>
      <c r="BG21" s="42"/>
      <c r="BH21" s="42"/>
      <c r="BI21" s="81" t="s">
        <v>142</v>
      </c>
      <c r="BJ21" s="85" t="str">
        <f>IF(H21="---","",VLOOKUP(H21,List16781011121314[],2,FALSE))</f>
        <v/>
      </c>
      <c r="BK21" s="85" t="str">
        <f>IF(I21="---","",VLOOKUP(I21,List16781011121314[],2,FALSE))</f>
        <v/>
      </c>
      <c r="BL21" s="85" t="str">
        <f>IF(J21="---","",VLOOKUP(J21,List16781011121314[],2,FALSE))</f>
        <v/>
      </c>
      <c r="BM21" s="85" t="str">
        <f>IF(K21="---","",VLOOKUP(K21,List16781011121314[],2,FALSE))</f>
        <v/>
      </c>
      <c r="BN21" s="85" t="str">
        <f>IF(L21="---","",VLOOKUP(L21,List16781011121314[],2,FALSE))</f>
        <v/>
      </c>
      <c r="BO21" s="85" t="str">
        <f>IF(M21="---","",VLOOKUP(M21,List16781011121314[],2,FALSE))</f>
        <v/>
      </c>
      <c r="BP21" s="85" t="str">
        <f>IF(N21="---","",VLOOKUP(N21,List16781011121314[],2,FALSE))</f>
        <v/>
      </c>
      <c r="BQ21" s="85" t="str">
        <f>IF(O21="---","",VLOOKUP(O21,List16781011121314[],2,FALSE))</f>
        <v/>
      </c>
      <c r="BR21" s="85" t="str">
        <f>IF(P21="---","",VLOOKUP(P21,List16781011121314[],2,FALSE))</f>
        <v/>
      </c>
      <c r="BS21" s="85" t="str">
        <f>IF(Q21="---","",VLOOKUP(Q21,List16781011121314[],2,FALSE))</f>
        <v/>
      </c>
      <c r="BT21" s="85" t="str">
        <f>IF(R21="---","",VLOOKUP(R21,List16781011121314[],2,FALSE))</f>
        <v/>
      </c>
      <c r="BU21" s="81" t="s">
        <v>142</v>
      </c>
      <c r="BV21" s="85" t="str">
        <f>IF(Y21="---","",VLOOKUP(Y21,List16781011121314[],2,FALSE))</f>
        <v/>
      </c>
      <c r="BW21" s="85" t="str">
        <f>IF(Z21="---","",VLOOKUP(Z21,List16781011121314[],2,FALSE))</f>
        <v/>
      </c>
      <c r="BX21" s="85" t="str">
        <f>IF(AA21="---","",VLOOKUP(AA21,List16781011121314[],2,FALSE))</f>
        <v/>
      </c>
      <c r="BY21" s="85" t="str">
        <f>IF(AB21="---","",VLOOKUP(AB21,List16781011121314[],2,FALSE))</f>
        <v/>
      </c>
      <c r="BZ21" s="85" t="str">
        <f>IF(AC21="---","",VLOOKUP(AC21,List16781011121314[],2,FALSE))</f>
        <v/>
      </c>
      <c r="CA21" s="85" t="str">
        <f>IF(AD21="---","",VLOOKUP(AD21,List16781011121314[],2,FALSE))</f>
        <v/>
      </c>
      <c r="CB21" s="85" t="str">
        <f>IF(AE21="---","",VLOOKUP(AE21,List16781011121314[],2,FALSE))</f>
        <v/>
      </c>
      <c r="CC21" s="85" t="str">
        <f>IF(AF21="---","",VLOOKUP(AF21,List16781011121314[],2,FALSE))</f>
        <v/>
      </c>
      <c r="CD21" s="85" t="str">
        <f>IF(AG21="---","",VLOOKUP(AG21,List16781011121314[],2,FALSE))</f>
        <v/>
      </c>
      <c r="CE21" s="85" t="str">
        <f>IF(AH21="---","",VLOOKUP(AH21,List16781011121314[],2,FALSE))</f>
        <v/>
      </c>
      <c r="CG21" s="42"/>
      <c r="CI21" s="42"/>
      <c r="CK21" s="42"/>
      <c r="CM21" s="42"/>
    </row>
    <row r="22" spans="2:91" s="49" customFormat="1" ht="13.5" customHeight="1" thickBot="1" x14ac:dyDescent="0.2">
      <c r="B22" s="276"/>
      <c r="C22" s="280"/>
      <c r="D22" s="281"/>
      <c r="E22" s="71" t="s">
        <v>143</v>
      </c>
      <c r="F22" s="72"/>
      <c r="G22" s="73"/>
      <c r="H22" s="75" t="s">
        <v>97</v>
      </c>
      <c r="I22" s="75" t="s">
        <v>97</v>
      </c>
      <c r="J22" s="75" t="s">
        <v>97</v>
      </c>
      <c r="K22" s="75" t="s">
        <v>97</v>
      </c>
      <c r="L22" s="75" t="s">
        <v>97</v>
      </c>
      <c r="M22" s="75" t="s">
        <v>97</v>
      </c>
      <c r="N22" s="75" t="s">
        <v>97</v>
      </c>
      <c r="O22" s="75" t="s">
        <v>97</v>
      </c>
      <c r="P22" s="75" t="s">
        <v>97</v>
      </c>
      <c r="Q22" s="75" t="s">
        <v>97</v>
      </c>
      <c r="R22" s="86" t="s">
        <v>97</v>
      </c>
      <c r="S22" s="42"/>
      <c r="T22" s="42"/>
      <c r="U22" s="42"/>
      <c r="V22" s="42"/>
      <c r="W22" s="42"/>
      <c r="X22" s="42"/>
      <c r="Y22" s="75" t="s">
        <v>97</v>
      </c>
      <c r="Z22" s="75" t="s">
        <v>97</v>
      </c>
      <c r="AA22" s="75" t="s">
        <v>97</v>
      </c>
      <c r="AB22" s="75" t="s">
        <v>97</v>
      </c>
      <c r="AC22" s="86" t="s">
        <v>97</v>
      </c>
      <c r="AD22" s="78" t="s">
        <v>97</v>
      </c>
      <c r="AE22" s="78" t="s">
        <v>97</v>
      </c>
      <c r="AF22" s="78" t="s">
        <v>97</v>
      </c>
      <c r="AG22" s="78" t="s">
        <v>97</v>
      </c>
      <c r="AH22" s="78" t="s">
        <v>97</v>
      </c>
      <c r="AK22" s="79" t="str">
        <f t="shared" si="0"/>
        <v/>
      </c>
      <c r="AL22" s="79" t="str">
        <f t="shared" si="0"/>
        <v/>
      </c>
      <c r="AM22" s="79" t="str">
        <f t="shared" si="0"/>
        <v/>
      </c>
      <c r="AN22" s="79" t="str">
        <f t="shared" si="0"/>
        <v/>
      </c>
      <c r="AO22" s="79" t="str">
        <f t="shared" si="0"/>
        <v/>
      </c>
      <c r="AP22" s="79" t="str">
        <f t="shared" si="0"/>
        <v/>
      </c>
      <c r="AQ22" s="79" t="str">
        <f t="shared" si="0"/>
        <v/>
      </c>
      <c r="AR22" s="79" t="str">
        <f t="shared" si="0"/>
        <v/>
      </c>
      <c r="AS22" s="79" t="str">
        <f t="shared" si="0"/>
        <v/>
      </c>
      <c r="AT22" s="79" t="str">
        <f t="shared" si="0"/>
        <v/>
      </c>
      <c r="AU22" s="42"/>
      <c r="AV22" s="80"/>
      <c r="AW22" s="81" t="s">
        <v>144</v>
      </c>
      <c r="AX22" s="82" t="str">
        <f t="shared" si="1"/>
        <v>---</v>
      </c>
      <c r="AY22" s="83" t="e">
        <f>VALUE(IF(AX22="---","",VLOOKUP(AX22,List16781011121314[],2,FALSE)))</f>
        <v>#VALUE!</v>
      </c>
      <c r="AZ22" s="42" t="str">
        <f t="shared" si="2"/>
        <v>---</v>
      </c>
      <c r="BA22" s="42" t="e">
        <f>VALUE(IF(AZ22="---","",VLOOKUP(AZ22,List16781011121314[],2,FALSE)))</f>
        <v>#VALUE!</v>
      </c>
      <c r="BB22" s="42" t="str">
        <f t="shared" si="3"/>
        <v>---</v>
      </c>
      <c r="BC22" s="42" t="str">
        <f t="shared" si="4"/>
        <v>---</v>
      </c>
      <c r="BD22" s="42"/>
      <c r="BE22" s="42"/>
      <c r="BF22" s="42"/>
      <c r="BG22" s="42"/>
      <c r="BH22" s="42"/>
      <c r="BI22" s="81" t="s">
        <v>144</v>
      </c>
      <c r="BJ22" s="85" t="str">
        <f>IF(H22="---","",VLOOKUP(H22,List16781011121314[],2,FALSE))</f>
        <v/>
      </c>
      <c r="BK22" s="85" t="str">
        <f>IF(I22="---","",VLOOKUP(I22,List16781011121314[],2,FALSE))</f>
        <v/>
      </c>
      <c r="BL22" s="85" t="str">
        <f>IF(J22="---","",VLOOKUP(J22,List16781011121314[],2,FALSE))</f>
        <v/>
      </c>
      <c r="BM22" s="85" t="str">
        <f>IF(K22="---","",VLOOKUP(K22,List16781011121314[],2,FALSE))</f>
        <v/>
      </c>
      <c r="BN22" s="85" t="str">
        <f>IF(L22="---","",VLOOKUP(L22,List16781011121314[],2,FALSE))</f>
        <v/>
      </c>
      <c r="BO22" s="85" t="str">
        <f>IF(M22="---","",VLOOKUP(M22,List16781011121314[],2,FALSE))</f>
        <v/>
      </c>
      <c r="BP22" s="85" t="str">
        <f>IF(N22="---","",VLOOKUP(N22,List16781011121314[],2,FALSE))</f>
        <v/>
      </c>
      <c r="BQ22" s="85" t="str">
        <f>IF(O22="---","",VLOOKUP(O22,List16781011121314[],2,FALSE))</f>
        <v/>
      </c>
      <c r="BR22" s="85" t="str">
        <f>IF(P22="---","",VLOOKUP(P22,List16781011121314[],2,FALSE))</f>
        <v/>
      </c>
      <c r="BS22" s="85" t="str">
        <f>IF(Q22="---","",VLOOKUP(Q22,List16781011121314[],2,FALSE))</f>
        <v/>
      </c>
      <c r="BT22" s="85" t="str">
        <f>IF(R22="---","",VLOOKUP(R22,List16781011121314[],2,FALSE))</f>
        <v/>
      </c>
      <c r="BU22" s="81" t="s">
        <v>144</v>
      </c>
      <c r="BV22" s="85" t="str">
        <f>IF(Y22="---","",VLOOKUP(Y22,List16781011121314[],2,FALSE))</f>
        <v/>
      </c>
      <c r="BW22" s="85" t="str">
        <f>IF(Z22="---","",VLOOKUP(Z22,List16781011121314[],2,FALSE))</f>
        <v/>
      </c>
      <c r="BX22" s="85" t="str">
        <f>IF(AA22="---","",VLOOKUP(AA22,List16781011121314[],2,FALSE))</f>
        <v/>
      </c>
      <c r="BY22" s="85" t="str">
        <f>IF(AB22="---","",VLOOKUP(AB22,List16781011121314[],2,FALSE))</f>
        <v/>
      </c>
      <c r="BZ22" s="85" t="str">
        <f>IF(AC22="---","",VLOOKUP(AC22,List16781011121314[],2,FALSE))</f>
        <v/>
      </c>
      <c r="CA22" s="85" t="str">
        <f>IF(AD22="---","",VLOOKUP(AD22,List16781011121314[],2,FALSE))</f>
        <v/>
      </c>
      <c r="CB22" s="85" t="str">
        <f>IF(AE22="---","",VLOOKUP(AE22,List16781011121314[],2,FALSE))</f>
        <v/>
      </c>
      <c r="CC22" s="85" t="str">
        <f>IF(AF22="---","",VLOOKUP(AF22,List16781011121314[],2,FALSE))</f>
        <v/>
      </c>
      <c r="CD22" s="85" t="str">
        <f>IF(AG22="---","",VLOOKUP(AG22,List16781011121314[],2,FALSE))</f>
        <v/>
      </c>
      <c r="CE22" s="85" t="str">
        <f>IF(AH22="---","",VLOOKUP(AH22,List16781011121314[],2,FALSE))</f>
        <v/>
      </c>
      <c r="CG22" s="42"/>
      <c r="CI22" s="42"/>
      <c r="CK22" s="42"/>
      <c r="CM22" s="42"/>
    </row>
    <row r="23" spans="2:91" s="49" customFormat="1" ht="13.5" customHeight="1" thickBot="1" x14ac:dyDescent="0.2">
      <c r="B23" s="277"/>
      <c r="C23" s="280"/>
      <c r="D23" s="281"/>
      <c r="E23" s="71" t="s">
        <v>145</v>
      </c>
      <c r="F23" s="72"/>
      <c r="G23" s="73"/>
      <c r="H23" s="75" t="s">
        <v>97</v>
      </c>
      <c r="I23" s="75" t="s">
        <v>97</v>
      </c>
      <c r="J23" s="75" t="s">
        <v>97</v>
      </c>
      <c r="K23" s="75" t="s">
        <v>97</v>
      </c>
      <c r="L23" s="75" t="s">
        <v>97</v>
      </c>
      <c r="M23" s="75" t="s">
        <v>97</v>
      </c>
      <c r="N23" s="75" t="s">
        <v>97</v>
      </c>
      <c r="O23" s="75" t="s">
        <v>97</v>
      </c>
      <c r="P23" s="75" t="s">
        <v>97</v>
      </c>
      <c r="Q23" s="75" t="s">
        <v>97</v>
      </c>
      <c r="R23" s="86" t="s">
        <v>97</v>
      </c>
      <c r="S23" s="42"/>
      <c r="T23" s="42"/>
      <c r="U23" s="42"/>
      <c r="V23" s="42"/>
      <c r="W23" s="42"/>
      <c r="X23" s="42"/>
      <c r="Y23" s="75" t="s">
        <v>97</v>
      </c>
      <c r="Z23" s="75" t="s">
        <v>97</v>
      </c>
      <c r="AA23" s="75" t="s">
        <v>97</v>
      </c>
      <c r="AB23" s="75" t="s">
        <v>97</v>
      </c>
      <c r="AC23" s="86" t="s">
        <v>97</v>
      </c>
      <c r="AD23" s="78" t="s">
        <v>97</v>
      </c>
      <c r="AE23" s="78" t="s">
        <v>97</v>
      </c>
      <c r="AF23" s="78" t="s">
        <v>97</v>
      </c>
      <c r="AG23" s="78" t="s">
        <v>97</v>
      </c>
      <c r="AH23" s="78" t="s">
        <v>97</v>
      </c>
      <c r="AK23" s="79" t="str">
        <f t="shared" si="0"/>
        <v/>
      </c>
      <c r="AL23" s="79" t="str">
        <f t="shared" si="0"/>
        <v/>
      </c>
      <c r="AM23" s="79" t="str">
        <f t="shared" si="0"/>
        <v/>
      </c>
      <c r="AN23" s="79" t="str">
        <f t="shared" si="0"/>
        <v/>
      </c>
      <c r="AO23" s="79" t="str">
        <f t="shared" si="0"/>
        <v/>
      </c>
      <c r="AP23" s="79" t="str">
        <f t="shared" si="0"/>
        <v/>
      </c>
      <c r="AQ23" s="79" t="str">
        <f t="shared" si="0"/>
        <v/>
      </c>
      <c r="AR23" s="79" t="str">
        <f t="shared" si="0"/>
        <v/>
      </c>
      <c r="AS23" s="79" t="str">
        <f t="shared" si="0"/>
        <v/>
      </c>
      <c r="AT23" s="79" t="str">
        <f t="shared" si="0"/>
        <v/>
      </c>
      <c r="AU23" s="42"/>
      <c r="AV23" s="80"/>
      <c r="AW23" s="81" t="s">
        <v>146</v>
      </c>
      <c r="AX23" s="82" t="str">
        <f t="shared" si="1"/>
        <v>---</v>
      </c>
      <c r="AY23" s="83" t="e">
        <f>VALUE(IF(AX23="---","",VLOOKUP(AX23,List16781011121314[],2,FALSE)))</f>
        <v>#VALUE!</v>
      </c>
      <c r="AZ23" s="42" t="str">
        <f t="shared" si="2"/>
        <v>---</v>
      </c>
      <c r="BA23" s="42" t="e">
        <f>VALUE(IF(AZ23="---","",VLOOKUP(AZ23,List16781011121314[],2,FALSE)))</f>
        <v>#VALUE!</v>
      </c>
      <c r="BB23" s="42" t="str">
        <f t="shared" si="3"/>
        <v>---</v>
      </c>
      <c r="BC23" s="42" t="str">
        <f t="shared" si="4"/>
        <v>---</v>
      </c>
      <c r="BD23" s="42"/>
      <c r="BE23" s="42"/>
      <c r="BF23" s="42"/>
      <c r="BG23" s="42"/>
      <c r="BH23" s="42"/>
      <c r="BI23" s="81" t="s">
        <v>146</v>
      </c>
      <c r="BJ23" s="85" t="str">
        <f>IF(H23="---","",VLOOKUP(H23,List16781011121314[],2,FALSE))</f>
        <v/>
      </c>
      <c r="BK23" s="85" t="str">
        <f>IF(I23="---","",VLOOKUP(I23,List16781011121314[],2,FALSE))</f>
        <v/>
      </c>
      <c r="BL23" s="85" t="str">
        <f>IF(J23="---","",VLOOKUP(J23,List16781011121314[],2,FALSE))</f>
        <v/>
      </c>
      <c r="BM23" s="85" t="str">
        <f>IF(K23="---","",VLOOKUP(K23,List16781011121314[],2,FALSE))</f>
        <v/>
      </c>
      <c r="BN23" s="85" t="str">
        <f>IF(L23="---","",VLOOKUP(L23,List16781011121314[],2,FALSE))</f>
        <v/>
      </c>
      <c r="BO23" s="85" t="str">
        <f>IF(M23="---","",VLOOKUP(M23,List16781011121314[],2,FALSE))</f>
        <v/>
      </c>
      <c r="BP23" s="85" t="str">
        <f>IF(N23="---","",VLOOKUP(N23,List16781011121314[],2,FALSE))</f>
        <v/>
      </c>
      <c r="BQ23" s="85" t="str">
        <f>IF(O23="---","",VLOOKUP(O23,List16781011121314[],2,FALSE))</f>
        <v/>
      </c>
      <c r="BR23" s="85" t="str">
        <f>IF(P23="---","",VLOOKUP(P23,List16781011121314[],2,FALSE))</f>
        <v/>
      </c>
      <c r="BS23" s="85" t="str">
        <f>IF(Q23="---","",VLOOKUP(Q23,List16781011121314[],2,FALSE))</f>
        <v/>
      </c>
      <c r="BT23" s="85" t="str">
        <f>IF(R23="---","",VLOOKUP(R23,List16781011121314[],2,FALSE))</f>
        <v/>
      </c>
      <c r="BU23" s="81" t="s">
        <v>146</v>
      </c>
      <c r="BV23" s="85" t="str">
        <f>IF(Y23="---","",VLOOKUP(Y23,List16781011121314[],2,FALSE))</f>
        <v/>
      </c>
      <c r="BW23" s="85" t="str">
        <f>IF(Z23="---","",VLOOKUP(Z23,List16781011121314[],2,FALSE))</f>
        <v/>
      </c>
      <c r="BX23" s="85" t="str">
        <f>IF(AA23="---","",VLOOKUP(AA23,List16781011121314[],2,FALSE))</f>
        <v/>
      </c>
      <c r="BY23" s="85" t="str">
        <f>IF(AB23="---","",VLOOKUP(AB23,List16781011121314[],2,FALSE))</f>
        <v/>
      </c>
      <c r="BZ23" s="85" t="str">
        <f>IF(AC23="---","",VLOOKUP(AC23,List16781011121314[],2,FALSE))</f>
        <v/>
      </c>
      <c r="CA23" s="85" t="str">
        <f>IF(AD23="---","",VLOOKUP(AD23,List16781011121314[],2,FALSE))</f>
        <v/>
      </c>
      <c r="CB23" s="85" t="str">
        <f>IF(AE23="---","",VLOOKUP(AE23,List16781011121314[],2,FALSE))</f>
        <v/>
      </c>
      <c r="CC23" s="85" t="str">
        <f>IF(AF23="---","",VLOOKUP(AF23,List16781011121314[],2,FALSE))</f>
        <v/>
      </c>
      <c r="CD23" s="85" t="str">
        <f>IF(AG23="---","",VLOOKUP(AG23,List16781011121314[],2,FALSE))</f>
        <v/>
      </c>
      <c r="CE23" s="85" t="str">
        <f>IF(AH23="---","",VLOOKUP(AH23,List16781011121314[],2,FALSE))</f>
        <v/>
      </c>
      <c r="CG23" s="42"/>
      <c r="CI23" s="42"/>
      <c r="CK23" s="42"/>
      <c r="CM23" s="42"/>
    </row>
    <row r="24" spans="2:91" s="49" customFormat="1" ht="13.5" customHeight="1" thickBot="1" x14ac:dyDescent="0.2">
      <c r="B24" s="275">
        <v>3</v>
      </c>
      <c r="C24" s="278" t="s">
        <v>147</v>
      </c>
      <c r="D24" s="279"/>
      <c r="E24" s="71" t="s">
        <v>148</v>
      </c>
      <c r="F24" s="72"/>
      <c r="G24" s="73"/>
      <c r="H24" s="75" t="s">
        <v>97</v>
      </c>
      <c r="I24" s="75" t="s">
        <v>97</v>
      </c>
      <c r="J24" s="75" t="s">
        <v>97</v>
      </c>
      <c r="K24" s="75" t="s">
        <v>97</v>
      </c>
      <c r="L24" s="75" t="s">
        <v>97</v>
      </c>
      <c r="M24" s="75" t="s">
        <v>97</v>
      </c>
      <c r="N24" s="75" t="s">
        <v>97</v>
      </c>
      <c r="O24" s="75" t="s">
        <v>97</v>
      </c>
      <c r="P24" s="75" t="s">
        <v>97</v>
      </c>
      <c r="Q24" s="75" t="s">
        <v>97</v>
      </c>
      <c r="R24" s="86" t="s">
        <v>97</v>
      </c>
      <c r="S24" s="42"/>
      <c r="T24" s="42"/>
      <c r="U24" s="42"/>
      <c r="V24" s="42"/>
      <c r="W24" s="42"/>
      <c r="X24" s="42"/>
      <c r="Y24" s="75" t="s">
        <v>97</v>
      </c>
      <c r="Z24" s="75" t="s">
        <v>97</v>
      </c>
      <c r="AA24" s="75" t="s">
        <v>97</v>
      </c>
      <c r="AB24" s="75" t="s">
        <v>97</v>
      </c>
      <c r="AC24" s="86" t="s">
        <v>97</v>
      </c>
      <c r="AD24" s="78" t="s">
        <v>97</v>
      </c>
      <c r="AE24" s="78" t="s">
        <v>97</v>
      </c>
      <c r="AF24" s="78" t="s">
        <v>97</v>
      </c>
      <c r="AG24" s="78" t="s">
        <v>97</v>
      </c>
      <c r="AH24" s="78" t="s">
        <v>97</v>
      </c>
      <c r="AK24" s="79" t="str">
        <f t="shared" si="0"/>
        <v/>
      </c>
      <c r="AL24" s="79" t="str">
        <f t="shared" si="0"/>
        <v/>
      </c>
      <c r="AM24" s="79" t="str">
        <f t="shared" si="0"/>
        <v/>
      </c>
      <c r="AN24" s="79" t="str">
        <f t="shared" si="0"/>
        <v/>
      </c>
      <c r="AO24" s="79" t="str">
        <f t="shared" si="0"/>
        <v/>
      </c>
      <c r="AP24" s="79" t="str">
        <f t="shared" si="0"/>
        <v/>
      </c>
      <c r="AQ24" s="79" t="str">
        <f t="shared" si="0"/>
        <v/>
      </c>
      <c r="AR24" s="79" t="str">
        <f t="shared" si="0"/>
        <v/>
      </c>
      <c r="AS24" s="79" t="str">
        <f t="shared" si="0"/>
        <v/>
      </c>
      <c r="AT24" s="79" t="str">
        <f t="shared" si="0"/>
        <v/>
      </c>
      <c r="AU24" s="42"/>
      <c r="AV24" s="80"/>
      <c r="AW24" s="81" t="s">
        <v>149</v>
      </c>
      <c r="AX24" s="82" t="str">
        <f t="shared" si="1"/>
        <v>---</v>
      </c>
      <c r="AY24" s="83" t="e">
        <f>VALUE(IF(AX24="---","",VLOOKUP(AX24,List16781011121314[],2,FALSE)))</f>
        <v>#VALUE!</v>
      </c>
      <c r="AZ24" s="42" t="str">
        <f t="shared" si="2"/>
        <v>---</v>
      </c>
      <c r="BA24" s="42" t="e">
        <f>VALUE(IF(AZ24="---","",VLOOKUP(AZ24,List16781011121314[],2,FALSE)))</f>
        <v>#VALUE!</v>
      </c>
      <c r="BB24" s="42" t="str">
        <f t="shared" si="3"/>
        <v>---</v>
      </c>
      <c r="BC24" s="42" t="str">
        <f t="shared" si="4"/>
        <v>---</v>
      </c>
      <c r="BD24" s="42"/>
      <c r="BE24" s="42"/>
      <c r="BF24" s="42"/>
      <c r="BG24" s="42"/>
      <c r="BH24" s="42"/>
      <c r="BI24" s="81" t="s">
        <v>149</v>
      </c>
      <c r="BJ24" s="85" t="str">
        <f>IF(H24="---","",VLOOKUP(H24,List16781011121314[],2,FALSE))</f>
        <v/>
      </c>
      <c r="BK24" s="85" t="str">
        <f>IF(I24="---","",VLOOKUP(I24,List16781011121314[],2,FALSE))</f>
        <v/>
      </c>
      <c r="BL24" s="85" t="str">
        <f>IF(J24="---","",VLOOKUP(J24,List16781011121314[],2,FALSE))</f>
        <v/>
      </c>
      <c r="BM24" s="85" t="str">
        <f>IF(K24="---","",VLOOKUP(K24,List16781011121314[],2,FALSE))</f>
        <v/>
      </c>
      <c r="BN24" s="85" t="str">
        <f>IF(L24="---","",VLOOKUP(L24,List16781011121314[],2,FALSE))</f>
        <v/>
      </c>
      <c r="BO24" s="85" t="str">
        <f>IF(M24="---","",VLOOKUP(M24,List16781011121314[],2,FALSE))</f>
        <v/>
      </c>
      <c r="BP24" s="85" t="str">
        <f>IF(N24="---","",VLOOKUP(N24,List16781011121314[],2,FALSE))</f>
        <v/>
      </c>
      <c r="BQ24" s="85" t="str">
        <f>IF(O24="---","",VLOOKUP(O24,List16781011121314[],2,FALSE))</f>
        <v/>
      </c>
      <c r="BR24" s="85" t="str">
        <f>IF(P24="---","",VLOOKUP(P24,List16781011121314[],2,FALSE))</f>
        <v/>
      </c>
      <c r="BS24" s="85" t="str">
        <f>IF(Q24="---","",VLOOKUP(Q24,List16781011121314[],2,FALSE))</f>
        <v/>
      </c>
      <c r="BT24" s="85" t="str">
        <f>IF(R24="---","",VLOOKUP(R24,List16781011121314[],2,FALSE))</f>
        <v/>
      </c>
      <c r="BU24" s="81" t="s">
        <v>149</v>
      </c>
      <c r="BV24" s="85" t="str">
        <f>IF(Y24="---","",VLOOKUP(Y24,List16781011121314[],2,FALSE))</f>
        <v/>
      </c>
      <c r="BW24" s="85" t="str">
        <f>IF(Z24="---","",VLOOKUP(Z24,List16781011121314[],2,FALSE))</f>
        <v/>
      </c>
      <c r="BX24" s="85" t="str">
        <f>IF(AA24="---","",VLOOKUP(AA24,List16781011121314[],2,FALSE))</f>
        <v/>
      </c>
      <c r="BY24" s="85" t="str">
        <f>IF(AB24="---","",VLOOKUP(AB24,List16781011121314[],2,FALSE))</f>
        <v/>
      </c>
      <c r="BZ24" s="85" t="str">
        <f>IF(AC24="---","",VLOOKUP(AC24,List16781011121314[],2,FALSE))</f>
        <v/>
      </c>
      <c r="CA24" s="85" t="str">
        <f>IF(AD24="---","",VLOOKUP(AD24,List16781011121314[],2,FALSE))</f>
        <v/>
      </c>
      <c r="CB24" s="85" t="str">
        <f>IF(AE24="---","",VLOOKUP(AE24,List16781011121314[],2,FALSE))</f>
        <v/>
      </c>
      <c r="CC24" s="85" t="str">
        <f>IF(AF24="---","",VLOOKUP(AF24,List16781011121314[],2,FALSE))</f>
        <v/>
      </c>
      <c r="CD24" s="85" t="str">
        <f>IF(AG24="---","",VLOOKUP(AG24,List16781011121314[],2,FALSE))</f>
        <v/>
      </c>
      <c r="CE24" s="85" t="str">
        <f>IF(AH24="---","",VLOOKUP(AH24,List16781011121314[],2,FALSE))</f>
        <v/>
      </c>
      <c r="CG24" s="42"/>
      <c r="CI24" s="42"/>
      <c r="CK24" s="42"/>
      <c r="CM24" s="42"/>
    </row>
    <row r="25" spans="2:91" s="49" customFormat="1" ht="12.6" thickBot="1" x14ac:dyDescent="0.2">
      <c r="B25" s="276"/>
      <c r="C25" s="278"/>
      <c r="D25" s="279"/>
      <c r="E25" s="71" t="s">
        <v>150</v>
      </c>
      <c r="F25" s="72"/>
      <c r="G25" s="73"/>
      <c r="H25" s="75" t="s">
        <v>97</v>
      </c>
      <c r="I25" s="75" t="s">
        <v>97</v>
      </c>
      <c r="J25" s="75" t="s">
        <v>97</v>
      </c>
      <c r="K25" s="75" t="s">
        <v>97</v>
      </c>
      <c r="L25" s="75" t="s">
        <v>97</v>
      </c>
      <c r="M25" s="75" t="s">
        <v>97</v>
      </c>
      <c r="N25" s="75" t="s">
        <v>97</v>
      </c>
      <c r="O25" s="75" t="s">
        <v>97</v>
      </c>
      <c r="P25" s="75" t="s">
        <v>97</v>
      </c>
      <c r="Q25" s="75" t="s">
        <v>97</v>
      </c>
      <c r="R25" s="86" t="s">
        <v>97</v>
      </c>
      <c r="S25" s="42"/>
      <c r="T25" s="42"/>
      <c r="U25" s="42"/>
      <c r="V25" s="42"/>
      <c r="W25" s="42"/>
      <c r="X25" s="42"/>
      <c r="Y25" s="75" t="s">
        <v>97</v>
      </c>
      <c r="Z25" s="75" t="s">
        <v>97</v>
      </c>
      <c r="AA25" s="75" t="s">
        <v>97</v>
      </c>
      <c r="AB25" s="75" t="s">
        <v>97</v>
      </c>
      <c r="AC25" s="86" t="s">
        <v>97</v>
      </c>
      <c r="AD25" s="78" t="s">
        <v>97</v>
      </c>
      <c r="AE25" s="78" t="s">
        <v>97</v>
      </c>
      <c r="AF25" s="78" t="s">
        <v>97</v>
      </c>
      <c r="AG25" s="78" t="s">
        <v>97</v>
      </c>
      <c r="AH25" s="78" t="s">
        <v>97</v>
      </c>
      <c r="AK25" s="79" t="str">
        <f t="shared" si="0"/>
        <v/>
      </c>
      <c r="AL25" s="79" t="str">
        <f t="shared" si="0"/>
        <v/>
      </c>
      <c r="AM25" s="79" t="str">
        <f t="shared" si="0"/>
        <v/>
      </c>
      <c r="AN25" s="79" t="str">
        <f t="shared" si="0"/>
        <v/>
      </c>
      <c r="AO25" s="79" t="str">
        <f t="shared" si="0"/>
        <v/>
      </c>
      <c r="AP25" s="79" t="str">
        <f t="shared" si="0"/>
        <v/>
      </c>
      <c r="AQ25" s="79" t="str">
        <f t="shared" si="0"/>
        <v/>
      </c>
      <c r="AR25" s="79" t="str">
        <f t="shared" si="0"/>
        <v/>
      </c>
      <c r="AS25" s="79" t="str">
        <f t="shared" si="0"/>
        <v/>
      </c>
      <c r="AT25" s="79" t="str">
        <f t="shared" si="0"/>
        <v/>
      </c>
      <c r="AU25" s="42"/>
      <c r="AV25" s="80"/>
      <c r="AW25" s="81" t="s">
        <v>151</v>
      </c>
      <c r="AX25" s="82" t="str">
        <f t="shared" si="1"/>
        <v>---</v>
      </c>
      <c r="AY25" s="83" t="e">
        <f>VALUE(IF(AX25="---","",VLOOKUP(AX25,List16781011121314[],2,FALSE)))</f>
        <v>#VALUE!</v>
      </c>
      <c r="AZ25" s="42" t="str">
        <f t="shared" si="2"/>
        <v>---</v>
      </c>
      <c r="BA25" s="42" t="e">
        <f>VALUE(IF(AZ25="---","",VLOOKUP(AZ25,List16781011121314[],2,FALSE)))</f>
        <v>#VALUE!</v>
      </c>
      <c r="BB25" s="42" t="str">
        <f t="shared" si="3"/>
        <v>---</v>
      </c>
      <c r="BC25" s="42" t="str">
        <f t="shared" si="4"/>
        <v>---</v>
      </c>
      <c r="BD25" s="42"/>
      <c r="BE25" s="42"/>
      <c r="BF25" s="42"/>
      <c r="BG25" s="42"/>
      <c r="BH25" s="42"/>
      <c r="BI25" s="81" t="s">
        <v>151</v>
      </c>
      <c r="BJ25" s="85" t="str">
        <f>IF(H25="---","",VLOOKUP(H25,List16781011121314[],2,FALSE))</f>
        <v/>
      </c>
      <c r="BK25" s="85" t="str">
        <f>IF(I25="---","",VLOOKUP(I25,List16781011121314[],2,FALSE))</f>
        <v/>
      </c>
      <c r="BL25" s="85" t="str">
        <f>IF(J25="---","",VLOOKUP(J25,List16781011121314[],2,FALSE))</f>
        <v/>
      </c>
      <c r="BM25" s="85" t="str">
        <f>IF(K25="---","",VLOOKUP(K25,List16781011121314[],2,FALSE))</f>
        <v/>
      </c>
      <c r="BN25" s="85" t="str">
        <f>IF(L25="---","",VLOOKUP(L25,List16781011121314[],2,FALSE))</f>
        <v/>
      </c>
      <c r="BO25" s="85" t="str">
        <f>IF(M25="---","",VLOOKUP(M25,List16781011121314[],2,FALSE))</f>
        <v/>
      </c>
      <c r="BP25" s="85" t="str">
        <f>IF(N25="---","",VLOOKUP(N25,List16781011121314[],2,FALSE))</f>
        <v/>
      </c>
      <c r="BQ25" s="85" t="str">
        <f>IF(O25="---","",VLOOKUP(O25,List16781011121314[],2,FALSE))</f>
        <v/>
      </c>
      <c r="BR25" s="85" t="str">
        <f>IF(P25="---","",VLOOKUP(P25,List16781011121314[],2,FALSE))</f>
        <v/>
      </c>
      <c r="BS25" s="85" t="str">
        <f>IF(Q25="---","",VLOOKUP(Q25,List16781011121314[],2,FALSE))</f>
        <v/>
      </c>
      <c r="BT25" s="85" t="str">
        <f>IF(R25="---","",VLOOKUP(R25,List16781011121314[],2,FALSE))</f>
        <v/>
      </c>
      <c r="BU25" s="81" t="s">
        <v>151</v>
      </c>
      <c r="BV25" s="85" t="str">
        <f>IF(Y25="---","",VLOOKUP(Y25,List16781011121314[],2,FALSE))</f>
        <v/>
      </c>
      <c r="BW25" s="85" t="str">
        <f>IF(Z25="---","",VLOOKUP(Z25,List16781011121314[],2,FALSE))</f>
        <v/>
      </c>
      <c r="BX25" s="85" t="str">
        <f>IF(AA25="---","",VLOOKUP(AA25,List16781011121314[],2,FALSE))</f>
        <v/>
      </c>
      <c r="BY25" s="85" t="str">
        <f>IF(AB25="---","",VLOOKUP(AB25,List16781011121314[],2,FALSE))</f>
        <v/>
      </c>
      <c r="BZ25" s="85" t="str">
        <f>IF(AC25="---","",VLOOKUP(AC25,List16781011121314[],2,FALSE))</f>
        <v/>
      </c>
      <c r="CA25" s="85" t="str">
        <f>IF(AD25="---","",VLOOKUP(AD25,List16781011121314[],2,FALSE))</f>
        <v/>
      </c>
      <c r="CB25" s="85" t="str">
        <f>IF(AE25="---","",VLOOKUP(AE25,List16781011121314[],2,FALSE))</f>
        <v/>
      </c>
      <c r="CC25" s="85" t="str">
        <f>IF(AF25="---","",VLOOKUP(AF25,List16781011121314[],2,FALSE))</f>
        <v/>
      </c>
      <c r="CD25" s="85" t="str">
        <f>IF(AG25="---","",VLOOKUP(AG25,List16781011121314[],2,FALSE))</f>
        <v/>
      </c>
      <c r="CE25" s="85" t="str">
        <f>IF(AH25="---","",VLOOKUP(AH25,List16781011121314[],2,FALSE))</f>
        <v/>
      </c>
      <c r="CG25" s="42"/>
      <c r="CI25" s="42"/>
      <c r="CK25" s="42"/>
      <c r="CM25" s="42"/>
    </row>
    <row r="26" spans="2:91" s="49" customFormat="1" ht="13.5" customHeight="1" thickBot="1" x14ac:dyDescent="0.2">
      <c r="B26" s="276"/>
      <c r="C26" s="278"/>
      <c r="D26" s="279"/>
      <c r="E26" s="71" t="s">
        <v>152</v>
      </c>
      <c r="F26" s="72"/>
      <c r="G26" s="73"/>
      <c r="H26" s="75" t="s">
        <v>97</v>
      </c>
      <c r="I26" s="75" t="s">
        <v>97</v>
      </c>
      <c r="J26" s="75" t="s">
        <v>97</v>
      </c>
      <c r="K26" s="75" t="s">
        <v>97</v>
      </c>
      <c r="L26" s="75" t="s">
        <v>97</v>
      </c>
      <c r="M26" s="75" t="s">
        <v>97</v>
      </c>
      <c r="N26" s="75" t="s">
        <v>97</v>
      </c>
      <c r="O26" s="75" t="s">
        <v>97</v>
      </c>
      <c r="P26" s="75" t="s">
        <v>97</v>
      </c>
      <c r="Q26" s="75" t="s">
        <v>97</v>
      </c>
      <c r="R26" s="86" t="s">
        <v>97</v>
      </c>
      <c r="S26" s="42"/>
      <c r="T26" s="42"/>
      <c r="U26" s="42"/>
      <c r="V26" s="42"/>
      <c r="W26" s="42"/>
      <c r="X26" s="42"/>
      <c r="Y26" s="75" t="s">
        <v>97</v>
      </c>
      <c r="Z26" s="75" t="s">
        <v>97</v>
      </c>
      <c r="AA26" s="75" t="s">
        <v>97</v>
      </c>
      <c r="AB26" s="75" t="s">
        <v>97</v>
      </c>
      <c r="AC26" s="86" t="s">
        <v>97</v>
      </c>
      <c r="AD26" s="78" t="s">
        <v>97</v>
      </c>
      <c r="AE26" s="78" t="s">
        <v>97</v>
      </c>
      <c r="AF26" s="78" t="s">
        <v>97</v>
      </c>
      <c r="AG26" s="78" t="s">
        <v>97</v>
      </c>
      <c r="AH26" s="78" t="s">
        <v>97</v>
      </c>
      <c r="AK26" s="79" t="str">
        <f t="shared" si="0"/>
        <v/>
      </c>
      <c r="AL26" s="79" t="str">
        <f t="shared" si="0"/>
        <v/>
      </c>
      <c r="AM26" s="79" t="str">
        <f t="shared" si="0"/>
        <v/>
      </c>
      <c r="AN26" s="79" t="str">
        <f t="shared" si="0"/>
        <v/>
      </c>
      <c r="AO26" s="79" t="str">
        <f t="shared" si="0"/>
        <v/>
      </c>
      <c r="AP26" s="79" t="str">
        <f t="shared" si="0"/>
        <v/>
      </c>
      <c r="AQ26" s="79" t="str">
        <f t="shared" si="0"/>
        <v/>
      </c>
      <c r="AR26" s="79" t="str">
        <f t="shared" si="0"/>
        <v/>
      </c>
      <c r="AS26" s="79" t="str">
        <f t="shared" si="0"/>
        <v/>
      </c>
      <c r="AT26" s="79" t="str">
        <f t="shared" si="0"/>
        <v/>
      </c>
      <c r="AU26" s="42"/>
      <c r="AV26" s="80"/>
      <c r="AW26" s="81" t="s">
        <v>153</v>
      </c>
      <c r="AX26" s="82" t="str">
        <f t="shared" si="1"/>
        <v>---</v>
      </c>
      <c r="AY26" s="83" t="e">
        <f>VALUE(IF(AX26="---","",VLOOKUP(AX26,List16781011121314[],2,FALSE)))</f>
        <v>#VALUE!</v>
      </c>
      <c r="AZ26" s="42" t="str">
        <f t="shared" si="2"/>
        <v>---</v>
      </c>
      <c r="BA26" s="42" t="e">
        <f>VALUE(IF(AZ26="---","",VLOOKUP(AZ26,List16781011121314[],2,FALSE)))</f>
        <v>#VALUE!</v>
      </c>
      <c r="BB26" s="42" t="str">
        <f t="shared" si="3"/>
        <v>---</v>
      </c>
      <c r="BC26" s="42" t="str">
        <f t="shared" si="4"/>
        <v>---</v>
      </c>
      <c r="BD26" s="42"/>
      <c r="BE26" s="42"/>
      <c r="BF26" s="42"/>
      <c r="BG26" s="42"/>
      <c r="BH26" s="42"/>
      <c r="BI26" s="81" t="s">
        <v>153</v>
      </c>
      <c r="BJ26" s="85" t="str">
        <f>IF(H26="---","",VLOOKUP(H26,List16781011121314[],2,FALSE))</f>
        <v/>
      </c>
      <c r="BK26" s="85" t="str">
        <f>IF(I26="---","",VLOOKUP(I26,List16781011121314[],2,FALSE))</f>
        <v/>
      </c>
      <c r="BL26" s="85" t="str">
        <f>IF(J26="---","",VLOOKUP(J26,List16781011121314[],2,FALSE))</f>
        <v/>
      </c>
      <c r="BM26" s="85" t="str">
        <f>IF(K26="---","",VLOOKUP(K26,List16781011121314[],2,FALSE))</f>
        <v/>
      </c>
      <c r="BN26" s="85" t="str">
        <f>IF(L26="---","",VLOOKUP(L26,List16781011121314[],2,FALSE))</f>
        <v/>
      </c>
      <c r="BO26" s="85" t="str">
        <f>IF(M26="---","",VLOOKUP(M26,List16781011121314[],2,FALSE))</f>
        <v/>
      </c>
      <c r="BP26" s="85" t="str">
        <f>IF(N26="---","",VLOOKUP(N26,List16781011121314[],2,FALSE))</f>
        <v/>
      </c>
      <c r="BQ26" s="85" t="str">
        <f>IF(O26="---","",VLOOKUP(O26,List16781011121314[],2,FALSE))</f>
        <v/>
      </c>
      <c r="BR26" s="85" t="str">
        <f>IF(P26="---","",VLOOKUP(P26,List16781011121314[],2,FALSE))</f>
        <v/>
      </c>
      <c r="BS26" s="85" t="str">
        <f>IF(Q26="---","",VLOOKUP(Q26,List16781011121314[],2,FALSE))</f>
        <v/>
      </c>
      <c r="BT26" s="85" t="str">
        <f>IF(R26="---","",VLOOKUP(R26,List16781011121314[],2,FALSE))</f>
        <v/>
      </c>
      <c r="BU26" s="81" t="s">
        <v>153</v>
      </c>
      <c r="BV26" s="85" t="str">
        <f>IF(Y26="---","",VLOOKUP(Y26,List16781011121314[],2,FALSE))</f>
        <v/>
      </c>
      <c r="BW26" s="85" t="str">
        <f>IF(Z26="---","",VLOOKUP(Z26,List16781011121314[],2,FALSE))</f>
        <v/>
      </c>
      <c r="BX26" s="85" t="str">
        <f>IF(AA26="---","",VLOOKUP(AA26,List16781011121314[],2,FALSE))</f>
        <v/>
      </c>
      <c r="BY26" s="85" t="str">
        <f>IF(AB26="---","",VLOOKUP(AB26,List16781011121314[],2,FALSE))</f>
        <v/>
      </c>
      <c r="BZ26" s="85" t="str">
        <f>IF(AC26="---","",VLOOKUP(AC26,List16781011121314[],2,FALSE))</f>
        <v/>
      </c>
      <c r="CA26" s="85" t="str">
        <f>IF(AD26="---","",VLOOKUP(AD26,List16781011121314[],2,FALSE))</f>
        <v/>
      </c>
      <c r="CB26" s="85" t="str">
        <f>IF(AE26="---","",VLOOKUP(AE26,List16781011121314[],2,FALSE))</f>
        <v/>
      </c>
      <c r="CC26" s="85" t="str">
        <f>IF(AF26="---","",VLOOKUP(AF26,List16781011121314[],2,FALSE))</f>
        <v/>
      </c>
      <c r="CD26" s="85" t="str">
        <f>IF(AG26="---","",VLOOKUP(AG26,List16781011121314[],2,FALSE))</f>
        <v/>
      </c>
      <c r="CE26" s="85" t="str">
        <f>IF(AH26="---","",VLOOKUP(AH26,List16781011121314[],2,FALSE))</f>
        <v/>
      </c>
      <c r="CG26" s="42"/>
      <c r="CI26" s="42"/>
      <c r="CK26" s="42"/>
      <c r="CM26" s="42"/>
    </row>
    <row r="27" spans="2:91" s="49" customFormat="1" ht="13.95" customHeight="1" thickBot="1" x14ac:dyDescent="0.2">
      <c r="B27" s="276"/>
      <c r="C27" s="278" t="s">
        <v>154</v>
      </c>
      <c r="D27" s="279"/>
      <c r="E27" s="71" t="s">
        <v>155</v>
      </c>
      <c r="F27" s="72"/>
      <c r="G27" s="73"/>
      <c r="H27" s="75" t="s">
        <v>97</v>
      </c>
      <c r="I27" s="75" t="s">
        <v>97</v>
      </c>
      <c r="J27" s="75" t="s">
        <v>97</v>
      </c>
      <c r="K27" s="75" t="s">
        <v>97</v>
      </c>
      <c r="L27" s="75" t="s">
        <v>97</v>
      </c>
      <c r="M27" s="75" t="s">
        <v>97</v>
      </c>
      <c r="N27" s="75" t="s">
        <v>97</v>
      </c>
      <c r="O27" s="75" t="s">
        <v>97</v>
      </c>
      <c r="P27" s="75" t="s">
        <v>97</v>
      </c>
      <c r="Q27" s="75" t="s">
        <v>97</v>
      </c>
      <c r="R27" s="86" t="s">
        <v>97</v>
      </c>
      <c r="S27" s="42"/>
      <c r="T27" s="42"/>
      <c r="U27" s="42"/>
      <c r="V27" s="42"/>
      <c r="W27" s="42"/>
      <c r="X27" s="42"/>
      <c r="Y27" s="75" t="s">
        <v>97</v>
      </c>
      <c r="Z27" s="75" t="s">
        <v>97</v>
      </c>
      <c r="AA27" s="75" t="s">
        <v>97</v>
      </c>
      <c r="AB27" s="75" t="s">
        <v>97</v>
      </c>
      <c r="AC27" s="86" t="s">
        <v>97</v>
      </c>
      <c r="AD27" s="78" t="s">
        <v>97</v>
      </c>
      <c r="AE27" s="78" t="s">
        <v>97</v>
      </c>
      <c r="AF27" s="78" t="s">
        <v>97</v>
      </c>
      <c r="AG27" s="78" t="s">
        <v>97</v>
      </c>
      <c r="AH27" s="78" t="s">
        <v>97</v>
      </c>
      <c r="AK27" s="79" t="str">
        <f t="shared" si="0"/>
        <v/>
      </c>
      <c r="AL27" s="79" t="str">
        <f t="shared" si="0"/>
        <v/>
      </c>
      <c r="AM27" s="79" t="str">
        <f t="shared" si="0"/>
        <v/>
      </c>
      <c r="AN27" s="79" t="str">
        <f t="shared" si="0"/>
        <v/>
      </c>
      <c r="AO27" s="79" t="str">
        <f t="shared" si="0"/>
        <v/>
      </c>
      <c r="AP27" s="79" t="str">
        <f t="shared" si="0"/>
        <v/>
      </c>
      <c r="AQ27" s="79" t="str">
        <f t="shared" si="0"/>
        <v/>
      </c>
      <c r="AR27" s="79" t="str">
        <f t="shared" si="0"/>
        <v/>
      </c>
      <c r="AS27" s="79" t="str">
        <f t="shared" si="0"/>
        <v/>
      </c>
      <c r="AT27" s="79" t="str">
        <f t="shared" si="0"/>
        <v/>
      </c>
      <c r="AU27" s="42"/>
      <c r="AV27" s="80"/>
      <c r="AW27" s="81" t="s">
        <v>156</v>
      </c>
      <c r="AX27" s="82" t="str">
        <f t="shared" si="1"/>
        <v>---</v>
      </c>
      <c r="AY27" s="83" t="e">
        <f>VALUE(IF(AX27="---","",VLOOKUP(AX27,List16781011121314[],2,FALSE)))</f>
        <v>#VALUE!</v>
      </c>
      <c r="AZ27" s="42" t="str">
        <f t="shared" si="2"/>
        <v>---</v>
      </c>
      <c r="BA27" s="42" t="e">
        <f>VALUE(IF(AZ27="---","",VLOOKUP(AZ27,List16781011121314[],2,FALSE)))</f>
        <v>#VALUE!</v>
      </c>
      <c r="BB27" s="42" t="str">
        <f t="shared" si="3"/>
        <v>---</v>
      </c>
      <c r="BC27" s="42" t="str">
        <f t="shared" si="4"/>
        <v>---</v>
      </c>
      <c r="BD27" s="42"/>
      <c r="BE27" s="42"/>
      <c r="BF27" s="42"/>
      <c r="BG27" s="42"/>
      <c r="BH27" s="42"/>
      <c r="BI27" s="81" t="s">
        <v>156</v>
      </c>
      <c r="BJ27" s="85" t="str">
        <f>IF(H27="---","",VLOOKUP(H27,List16781011121314[],2,FALSE))</f>
        <v/>
      </c>
      <c r="BK27" s="85" t="str">
        <f>IF(I27="---","",VLOOKUP(I27,List16781011121314[],2,FALSE))</f>
        <v/>
      </c>
      <c r="BL27" s="85" t="str">
        <f>IF(J27="---","",VLOOKUP(J27,List16781011121314[],2,FALSE))</f>
        <v/>
      </c>
      <c r="BM27" s="85" t="str">
        <f>IF(K27="---","",VLOOKUP(K27,List16781011121314[],2,FALSE))</f>
        <v/>
      </c>
      <c r="BN27" s="85" t="str">
        <f>IF(L27="---","",VLOOKUP(L27,List16781011121314[],2,FALSE))</f>
        <v/>
      </c>
      <c r="BO27" s="85" t="str">
        <f>IF(M27="---","",VLOOKUP(M27,List16781011121314[],2,FALSE))</f>
        <v/>
      </c>
      <c r="BP27" s="85" t="str">
        <f>IF(N27="---","",VLOOKUP(N27,List16781011121314[],2,FALSE))</f>
        <v/>
      </c>
      <c r="BQ27" s="85" t="str">
        <f>IF(O27="---","",VLOOKUP(O27,List16781011121314[],2,FALSE))</f>
        <v/>
      </c>
      <c r="BR27" s="85" t="str">
        <f>IF(P27="---","",VLOOKUP(P27,List16781011121314[],2,FALSE))</f>
        <v/>
      </c>
      <c r="BS27" s="85" t="str">
        <f>IF(Q27="---","",VLOOKUP(Q27,List16781011121314[],2,FALSE))</f>
        <v/>
      </c>
      <c r="BT27" s="85" t="str">
        <f>IF(R27="---","",VLOOKUP(R27,List16781011121314[],2,FALSE))</f>
        <v/>
      </c>
      <c r="BU27" s="81" t="s">
        <v>156</v>
      </c>
      <c r="BV27" s="85" t="str">
        <f>IF(Y27="---","",VLOOKUP(Y27,List16781011121314[],2,FALSE))</f>
        <v/>
      </c>
      <c r="BW27" s="85" t="str">
        <f>IF(Z27="---","",VLOOKUP(Z27,List16781011121314[],2,FALSE))</f>
        <v/>
      </c>
      <c r="BX27" s="85" t="str">
        <f>IF(AA27="---","",VLOOKUP(AA27,List16781011121314[],2,FALSE))</f>
        <v/>
      </c>
      <c r="BY27" s="85" t="str">
        <f>IF(AB27="---","",VLOOKUP(AB27,List16781011121314[],2,FALSE))</f>
        <v/>
      </c>
      <c r="BZ27" s="85" t="str">
        <f>IF(AC27="---","",VLOOKUP(AC27,List16781011121314[],2,FALSE))</f>
        <v/>
      </c>
      <c r="CA27" s="85" t="str">
        <f>IF(AD27="---","",VLOOKUP(AD27,List16781011121314[],2,FALSE))</f>
        <v/>
      </c>
      <c r="CB27" s="85" t="str">
        <f>IF(AE27="---","",VLOOKUP(AE27,List16781011121314[],2,FALSE))</f>
        <v/>
      </c>
      <c r="CC27" s="85" t="str">
        <f>IF(AF27="---","",VLOOKUP(AF27,List16781011121314[],2,FALSE))</f>
        <v/>
      </c>
      <c r="CD27" s="85" t="str">
        <f>IF(AG27="---","",VLOOKUP(AG27,List16781011121314[],2,FALSE))</f>
        <v/>
      </c>
      <c r="CE27" s="85" t="str">
        <f>IF(AH27="---","",VLOOKUP(AH27,List16781011121314[],2,FALSE))</f>
        <v/>
      </c>
      <c r="CG27" s="42"/>
      <c r="CI27" s="42"/>
      <c r="CK27" s="42"/>
      <c r="CM27" s="42"/>
    </row>
    <row r="28" spans="2:91" s="49" customFormat="1" ht="13.5" customHeight="1" thickBot="1" x14ac:dyDescent="0.2">
      <c r="B28" s="276"/>
      <c r="C28" s="278"/>
      <c r="D28" s="279"/>
      <c r="E28" s="71" t="s">
        <v>157</v>
      </c>
      <c r="F28" s="72"/>
      <c r="G28" s="73"/>
      <c r="H28" s="75" t="s">
        <v>97</v>
      </c>
      <c r="I28" s="75" t="s">
        <v>97</v>
      </c>
      <c r="J28" s="75" t="s">
        <v>97</v>
      </c>
      <c r="K28" s="75" t="s">
        <v>97</v>
      </c>
      <c r="L28" s="75" t="s">
        <v>97</v>
      </c>
      <c r="M28" s="75" t="s">
        <v>97</v>
      </c>
      <c r="N28" s="75" t="s">
        <v>97</v>
      </c>
      <c r="O28" s="75" t="s">
        <v>97</v>
      </c>
      <c r="P28" s="75" t="s">
        <v>97</v>
      </c>
      <c r="Q28" s="75" t="s">
        <v>97</v>
      </c>
      <c r="R28" s="86" t="s">
        <v>97</v>
      </c>
      <c r="S28" s="42"/>
      <c r="T28" s="42"/>
      <c r="U28" s="42"/>
      <c r="V28" s="42"/>
      <c r="W28" s="42"/>
      <c r="X28" s="42"/>
      <c r="Y28" s="75" t="s">
        <v>97</v>
      </c>
      <c r="Z28" s="75" t="s">
        <v>97</v>
      </c>
      <c r="AA28" s="75" t="s">
        <v>97</v>
      </c>
      <c r="AB28" s="75" t="s">
        <v>97</v>
      </c>
      <c r="AC28" s="86" t="s">
        <v>97</v>
      </c>
      <c r="AD28" s="78" t="s">
        <v>97</v>
      </c>
      <c r="AE28" s="78" t="s">
        <v>97</v>
      </c>
      <c r="AF28" s="78" t="s">
        <v>97</v>
      </c>
      <c r="AG28" s="78" t="s">
        <v>97</v>
      </c>
      <c r="AH28" s="78" t="s">
        <v>97</v>
      </c>
      <c r="AK28" s="79" t="str">
        <f t="shared" si="0"/>
        <v/>
      </c>
      <c r="AL28" s="79" t="str">
        <f t="shared" si="0"/>
        <v/>
      </c>
      <c r="AM28" s="79" t="str">
        <f t="shared" si="0"/>
        <v/>
      </c>
      <c r="AN28" s="79" t="str">
        <f t="shared" si="0"/>
        <v/>
      </c>
      <c r="AO28" s="79" t="str">
        <f t="shared" si="0"/>
        <v/>
      </c>
      <c r="AP28" s="79" t="str">
        <f t="shared" ref="AP28:AT30" si="5">IFERROR(IF(N28="---","",IF(AD28="---","No Target Set",IF(CA28=BP28,"On Target",IF(CA28&gt;BP28,"Behind",IF(CA28&lt;BP28,"Ahead"))))),"")</f>
        <v/>
      </c>
      <c r="AQ28" s="79" t="str">
        <f t="shared" si="5"/>
        <v/>
      </c>
      <c r="AR28" s="79" t="str">
        <f t="shared" si="5"/>
        <v/>
      </c>
      <c r="AS28" s="79" t="str">
        <f t="shared" si="5"/>
        <v/>
      </c>
      <c r="AT28" s="79" t="str">
        <f t="shared" si="5"/>
        <v/>
      </c>
      <c r="AU28" s="42"/>
      <c r="AV28" s="80"/>
      <c r="AW28" s="81" t="s">
        <v>158</v>
      </c>
      <c r="AX28" s="82" t="str">
        <f t="shared" si="1"/>
        <v>---</v>
      </c>
      <c r="AY28" s="83" t="e">
        <f>VALUE(IF(AX28="---","",VLOOKUP(AX28,List16781011121314[],2,FALSE)))</f>
        <v>#VALUE!</v>
      </c>
      <c r="AZ28" s="42" t="str">
        <f t="shared" si="2"/>
        <v>---</v>
      </c>
      <c r="BA28" s="42" t="e">
        <f>VALUE(IF(AZ28="---","",VLOOKUP(AZ28,List16781011121314[],2,FALSE)))</f>
        <v>#VALUE!</v>
      </c>
      <c r="BB28" s="42" t="str">
        <f t="shared" si="3"/>
        <v>---</v>
      </c>
      <c r="BC28" s="42" t="str">
        <f t="shared" si="4"/>
        <v>---</v>
      </c>
      <c r="BD28" s="42"/>
      <c r="BE28" s="42"/>
      <c r="BF28" s="42"/>
      <c r="BG28" s="42"/>
      <c r="BH28" s="42"/>
      <c r="BI28" s="81" t="s">
        <v>158</v>
      </c>
      <c r="BJ28" s="85" t="str">
        <f>IF(H28="---","",VLOOKUP(H28,List16781011121314[],2,FALSE))</f>
        <v/>
      </c>
      <c r="BK28" s="85" t="str">
        <f>IF(I28="---","",VLOOKUP(I28,List16781011121314[],2,FALSE))</f>
        <v/>
      </c>
      <c r="BL28" s="85" t="str">
        <f>IF(J28="---","",VLOOKUP(J28,List16781011121314[],2,FALSE))</f>
        <v/>
      </c>
      <c r="BM28" s="85" t="str">
        <f>IF(K28="---","",VLOOKUP(K28,List16781011121314[],2,FALSE))</f>
        <v/>
      </c>
      <c r="BN28" s="85" t="str">
        <f>IF(L28="---","",VLOOKUP(L28,List16781011121314[],2,FALSE))</f>
        <v/>
      </c>
      <c r="BO28" s="85" t="str">
        <f>IF(M28="---","",VLOOKUP(M28,List16781011121314[],2,FALSE))</f>
        <v/>
      </c>
      <c r="BP28" s="85" t="str">
        <f>IF(N28="---","",VLOOKUP(N28,List16781011121314[],2,FALSE))</f>
        <v/>
      </c>
      <c r="BQ28" s="85" t="str">
        <f>IF(O28="---","",VLOOKUP(O28,List16781011121314[],2,FALSE))</f>
        <v/>
      </c>
      <c r="BR28" s="85" t="str">
        <f>IF(P28="---","",VLOOKUP(P28,List16781011121314[],2,FALSE))</f>
        <v/>
      </c>
      <c r="BS28" s="85" t="str">
        <f>IF(Q28="---","",VLOOKUP(Q28,List16781011121314[],2,FALSE))</f>
        <v/>
      </c>
      <c r="BT28" s="85" t="str">
        <f>IF(R28="---","",VLOOKUP(R28,List16781011121314[],2,FALSE))</f>
        <v/>
      </c>
      <c r="BU28" s="81" t="s">
        <v>158</v>
      </c>
      <c r="BV28" s="85" t="str">
        <f>IF(Y28="---","",VLOOKUP(Y28,List16781011121314[],2,FALSE))</f>
        <v/>
      </c>
      <c r="BW28" s="85" t="str">
        <f>IF(Z28="---","",VLOOKUP(Z28,List16781011121314[],2,FALSE))</f>
        <v/>
      </c>
      <c r="BX28" s="85" t="str">
        <f>IF(AA28="---","",VLOOKUP(AA28,List16781011121314[],2,FALSE))</f>
        <v/>
      </c>
      <c r="BY28" s="85" t="str">
        <f>IF(AB28="---","",VLOOKUP(AB28,List16781011121314[],2,FALSE))</f>
        <v/>
      </c>
      <c r="BZ28" s="85" t="str">
        <f>IF(AC28="---","",VLOOKUP(AC28,List16781011121314[],2,FALSE))</f>
        <v/>
      </c>
      <c r="CA28" s="85" t="str">
        <f>IF(AD28="---","",VLOOKUP(AD28,List16781011121314[],2,FALSE))</f>
        <v/>
      </c>
      <c r="CB28" s="85" t="str">
        <f>IF(AE28="---","",VLOOKUP(AE28,List16781011121314[],2,FALSE))</f>
        <v/>
      </c>
      <c r="CC28" s="85" t="str">
        <f>IF(AF28="---","",VLOOKUP(AF28,List16781011121314[],2,FALSE))</f>
        <v/>
      </c>
      <c r="CD28" s="85" t="str">
        <f>IF(AG28="---","",VLOOKUP(AG28,List16781011121314[],2,FALSE))</f>
        <v/>
      </c>
      <c r="CE28" s="85" t="str">
        <f>IF(AH28="---","",VLOOKUP(AH28,List16781011121314[],2,FALSE))</f>
        <v/>
      </c>
      <c r="CG28" s="42"/>
      <c r="CI28" s="42"/>
      <c r="CK28" s="42"/>
      <c r="CM28" s="42"/>
    </row>
    <row r="29" spans="2:91" s="49" customFormat="1" ht="13.5" customHeight="1" thickBot="1" x14ac:dyDescent="0.2">
      <c r="B29" s="276"/>
      <c r="C29" s="278"/>
      <c r="D29" s="279"/>
      <c r="E29" s="71" t="s">
        <v>159</v>
      </c>
      <c r="F29" s="72"/>
      <c r="G29" s="73"/>
      <c r="H29" s="75" t="s">
        <v>97</v>
      </c>
      <c r="I29" s="75" t="s">
        <v>97</v>
      </c>
      <c r="J29" s="75" t="s">
        <v>97</v>
      </c>
      <c r="K29" s="75" t="s">
        <v>97</v>
      </c>
      <c r="L29" s="75" t="s">
        <v>97</v>
      </c>
      <c r="M29" s="75" t="s">
        <v>97</v>
      </c>
      <c r="N29" s="75" t="s">
        <v>97</v>
      </c>
      <c r="O29" s="75" t="s">
        <v>97</v>
      </c>
      <c r="P29" s="75" t="s">
        <v>97</v>
      </c>
      <c r="Q29" s="75" t="s">
        <v>97</v>
      </c>
      <c r="R29" s="86" t="s">
        <v>97</v>
      </c>
      <c r="S29" s="42"/>
      <c r="T29" s="42"/>
      <c r="U29" s="42"/>
      <c r="V29" s="42"/>
      <c r="W29" s="42"/>
      <c r="X29" s="42"/>
      <c r="Y29" s="75" t="s">
        <v>97</v>
      </c>
      <c r="Z29" s="75" t="s">
        <v>97</v>
      </c>
      <c r="AA29" s="75" t="s">
        <v>97</v>
      </c>
      <c r="AB29" s="75" t="s">
        <v>97</v>
      </c>
      <c r="AC29" s="86" t="s">
        <v>97</v>
      </c>
      <c r="AD29" s="78" t="s">
        <v>97</v>
      </c>
      <c r="AE29" s="78" t="s">
        <v>97</v>
      </c>
      <c r="AF29" s="78" t="s">
        <v>97</v>
      </c>
      <c r="AG29" s="78" t="s">
        <v>97</v>
      </c>
      <c r="AH29" s="78" t="s">
        <v>97</v>
      </c>
      <c r="AK29" s="79" t="str">
        <f t="shared" ref="AK29:AO30" si="6">IFERROR(IF(I29="---","",IF(Y29="---","No Target Set",IF(BV29=BK29,"On Target",IF(BV29&gt;BK29,"Behind",IF(BV29&lt;BK29,"Ahead"))))),"")</f>
        <v/>
      </c>
      <c r="AL29" s="79" t="str">
        <f t="shared" si="6"/>
        <v/>
      </c>
      <c r="AM29" s="79" t="str">
        <f t="shared" si="6"/>
        <v/>
      </c>
      <c r="AN29" s="79" t="str">
        <f t="shared" si="6"/>
        <v/>
      </c>
      <c r="AO29" s="79" t="str">
        <f t="shared" si="6"/>
        <v/>
      </c>
      <c r="AP29" s="79" t="str">
        <f t="shared" si="5"/>
        <v/>
      </c>
      <c r="AQ29" s="79" t="str">
        <f t="shared" si="5"/>
        <v/>
      </c>
      <c r="AR29" s="79" t="str">
        <f t="shared" si="5"/>
        <v/>
      </c>
      <c r="AS29" s="79" t="str">
        <f t="shared" si="5"/>
        <v/>
      </c>
      <c r="AT29" s="79" t="str">
        <f t="shared" si="5"/>
        <v/>
      </c>
      <c r="AU29" s="42"/>
      <c r="AV29" s="80"/>
      <c r="AW29" s="81" t="s">
        <v>160</v>
      </c>
      <c r="AX29" s="82" t="str">
        <f t="shared" si="1"/>
        <v>---</v>
      </c>
      <c r="AY29" s="83" t="e">
        <f>VALUE(IF(AX29="---","",VLOOKUP(AX29,List16781011121314[],2,FALSE)))</f>
        <v>#VALUE!</v>
      </c>
      <c r="AZ29" s="42" t="str">
        <f t="shared" si="2"/>
        <v>---</v>
      </c>
      <c r="BA29" s="42" t="e">
        <f>VALUE(IF(AZ29="---","",VLOOKUP(AZ29,List16781011121314[],2,FALSE)))</f>
        <v>#VALUE!</v>
      </c>
      <c r="BB29" s="42" t="str">
        <f t="shared" si="3"/>
        <v>---</v>
      </c>
      <c r="BC29" s="42" t="str">
        <f t="shared" si="4"/>
        <v>---</v>
      </c>
      <c r="BD29" s="42"/>
      <c r="BE29" s="42"/>
      <c r="BF29" s="42"/>
      <c r="BG29" s="42"/>
      <c r="BH29" s="42"/>
      <c r="BI29" s="81" t="s">
        <v>160</v>
      </c>
      <c r="BJ29" s="85" t="str">
        <f>IF(H29="---","",VLOOKUP(H29,List16781011121314[],2,FALSE))</f>
        <v/>
      </c>
      <c r="BK29" s="85" t="str">
        <f>IF(I29="---","",VLOOKUP(I29,List16781011121314[],2,FALSE))</f>
        <v/>
      </c>
      <c r="BL29" s="85" t="str">
        <f>IF(J29="---","",VLOOKUP(J29,List16781011121314[],2,FALSE))</f>
        <v/>
      </c>
      <c r="BM29" s="85" t="str">
        <f>IF(K29="---","",VLOOKUP(K29,List16781011121314[],2,FALSE))</f>
        <v/>
      </c>
      <c r="BN29" s="85" t="str">
        <f>IF(L29="---","",VLOOKUP(L29,List16781011121314[],2,FALSE))</f>
        <v/>
      </c>
      <c r="BO29" s="85" t="str">
        <f>IF(M29="---","",VLOOKUP(M29,List16781011121314[],2,FALSE))</f>
        <v/>
      </c>
      <c r="BP29" s="85" t="str">
        <f>IF(N29="---","",VLOOKUP(N29,List16781011121314[],2,FALSE))</f>
        <v/>
      </c>
      <c r="BQ29" s="85" t="str">
        <f>IF(O29="---","",VLOOKUP(O29,List16781011121314[],2,FALSE))</f>
        <v/>
      </c>
      <c r="BR29" s="85" t="str">
        <f>IF(P29="---","",VLOOKUP(P29,List16781011121314[],2,FALSE))</f>
        <v/>
      </c>
      <c r="BS29" s="85" t="str">
        <f>IF(Q29="---","",VLOOKUP(Q29,List16781011121314[],2,FALSE))</f>
        <v/>
      </c>
      <c r="BT29" s="85" t="str">
        <f>IF(R29="---","",VLOOKUP(R29,List16781011121314[],2,FALSE))</f>
        <v/>
      </c>
      <c r="BU29" s="81" t="s">
        <v>160</v>
      </c>
      <c r="BV29" s="85" t="str">
        <f>IF(Y29="---","",VLOOKUP(Y29,List16781011121314[],2,FALSE))</f>
        <v/>
      </c>
      <c r="BW29" s="85" t="str">
        <f>IF(Z29="---","",VLOOKUP(Z29,List16781011121314[],2,FALSE))</f>
        <v/>
      </c>
      <c r="BX29" s="85" t="str">
        <f>IF(AA29="---","",VLOOKUP(AA29,List16781011121314[],2,FALSE))</f>
        <v/>
      </c>
      <c r="BY29" s="85" t="str">
        <f>IF(AB29="---","",VLOOKUP(AB29,List16781011121314[],2,FALSE))</f>
        <v/>
      </c>
      <c r="BZ29" s="85" t="str">
        <f>IF(AC29="---","",VLOOKUP(AC29,List16781011121314[],2,FALSE))</f>
        <v/>
      </c>
      <c r="CA29" s="85" t="str">
        <f>IF(AD29="---","",VLOOKUP(AD29,List16781011121314[],2,FALSE))</f>
        <v/>
      </c>
      <c r="CB29" s="85" t="str">
        <f>IF(AE29="---","",VLOOKUP(AE29,List16781011121314[],2,FALSE))</f>
        <v/>
      </c>
      <c r="CC29" s="85" t="str">
        <f>IF(AF29="---","",VLOOKUP(AF29,List16781011121314[],2,FALSE))</f>
        <v/>
      </c>
      <c r="CD29" s="85" t="str">
        <f>IF(AG29="---","",VLOOKUP(AG29,List16781011121314[],2,FALSE))</f>
        <v/>
      </c>
      <c r="CE29" s="85" t="str">
        <f>IF(AH29="---","",VLOOKUP(AH29,List16781011121314[],2,FALSE))</f>
        <v/>
      </c>
      <c r="CG29" s="42"/>
      <c r="CI29" s="42"/>
      <c r="CK29" s="42"/>
      <c r="CM29" s="42"/>
    </row>
    <row r="30" spans="2:91" s="49" customFormat="1" ht="12.6" thickBot="1" x14ac:dyDescent="0.2">
      <c r="B30" s="277"/>
      <c r="C30" s="278"/>
      <c r="D30" s="279"/>
      <c r="E30" s="71" t="s">
        <v>161</v>
      </c>
      <c r="F30" s="72"/>
      <c r="G30" s="73"/>
      <c r="H30" s="90" t="s">
        <v>97</v>
      </c>
      <c r="I30" s="90" t="s">
        <v>97</v>
      </c>
      <c r="J30" s="90" t="s">
        <v>97</v>
      </c>
      <c r="K30" s="90" t="s">
        <v>97</v>
      </c>
      <c r="L30" s="90" t="s">
        <v>97</v>
      </c>
      <c r="M30" s="90" t="s">
        <v>97</v>
      </c>
      <c r="N30" s="90" t="s">
        <v>97</v>
      </c>
      <c r="O30" s="90" t="s">
        <v>97</v>
      </c>
      <c r="P30" s="90" t="s">
        <v>97</v>
      </c>
      <c r="Q30" s="90" t="s">
        <v>97</v>
      </c>
      <c r="R30" s="91" t="s">
        <v>97</v>
      </c>
      <c r="S30" s="42"/>
      <c r="T30" s="42"/>
      <c r="U30" s="42"/>
      <c r="V30" s="42"/>
      <c r="W30" s="42"/>
      <c r="X30" s="42"/>
      <c r="Y30" s="75" t="s">
        <v>97</v>
      </c>
      <c r="Z30" s="75" t="s">
        <v>97</v>
      </c>
      <c r="AA30" s="75" t="s">
        <v>97</v>
      </c>
      <c r="AB30" s="75" t="s">
        <v>97</v>
      </c>
      <c r="AC30" s="92" t="s">
        <v>97</v>
      </c>
      <c r="AD30" s="78" t="s">
        <v>97</v>
      </c>
      <c r="AE30" s="78" t="s">
        <v>97</v>
      </c>
      <c r="AF30" s="78" t="s">
        <v>97</v>
      </c>
      <c r="AG30" s="78" t="s">
        <v>97</v>
      </c>
      <c r="AH30" s="78" t="s">
        <v>97</v>
      </c>
      <c r="AK30" s="79" t="str">
        <f t="shared" si="6"/>
        <v/>
      </c>
      <c r="AL30" s="79" t="str">
        <f t="shared" si="6"/>
        <v/>
      </c>
      <c r="AM30" s="79" t="str">
        <f t="shared" si="6"/>
        <v/>
      </c>
      <c r="AN30" s="79" t="str">
        <f t="shared" si="6"/>
        <v/>
      </c>
      <c r="AO30" s="79" t="str">
        <f t="shared" si="6"/>
        <v/>
      </c>
      <c r="AP30" s="79" t="str">
        <f t="shared" si="5"/>
        <v/>
      </c>
      <c r="AQ30" s="79" t="str">
        <f t="shared" si="5"/>
        <v/>
      </c>
      <c r="AR30" s="79" t="str">
        <f t="shared" si="5"/>
        <v/>
      </c>
      <c r="AS30" s="79" t="str">
        <f t="shared" si="5"/>
        <v/>
      </c>
      <c r="AT30" s="79" t="str">
        <f t="shared" si="5"/>
        <v/>
      </c>
      <c r="AU30" s="42"/>
      <c r="AV30" s="80"/>
      <c r="AW30" s="81" t="s">
        <v>162</v>
      </c>
      <c r="AX30" s="82" t="str">
        <f t="shared" si="1"/>
        <v>---</v>
      </c>
      <c r="AY30" s="83" t="e">
        <f>VALUE(IF(AX30="---","",VLOOKUP(AX30,List16781011121314[],2,FALSE)))</f>
        <v>#VALUE!</v>
      </c>
      <c r="AZ30" s="42" t="str">
        <f t="shared" si="2"/>
        <v>---</v>
      </c>
      <c r="BA30" s="42" t="e">
        <f>VALUE(IF(AZ30="---","",VLOOKUP(AZ30,List16781011121314[],2,FALSE)))</f>
        <v>#VALUE!</v>
      </c>
      <c r="BB30" s="42" t="str">
        <f t="shared" si="3"/>
        <v>---</v>
      </c>
      <c r="BC30" s="42" t="str">
        <f t="shared" si="4"/>
        <v>---</v>
      </c>
      <c r="BD30" s="42"/>
      <c r="BE30" s="42"/>
      <c r="BF30" s="42"/>
      <c r="BG30" s="42"/>
      <c r="BH30" s="42"/>
      <c r="BI30" s="81" t="s">
        <v>162</v>
      </c>
      <c r="BJ30" s="85" t="str">
        <f>IF(H30="---","",VLOOKUP(H30,List16781011121314[],2,FALSE))</f>
        <v/>
      </c>
      <c r="BK30" s="85" t="str">
        <f>IF(I30="---","",VLOOKUP(I30,List16781011121314[],2,FALSE))</f>
        <v/>
      </c>
      <c r="BL30" s="85" t="str">
        <f>IF(J30="---","",VLOOKUP(J30,List16781011121314[],2,FALSE))</f>
        <v/>
      </c>
      <c r="BM30" s="85" t="str">
        <f>IF(K30="---","",VLOOKUP(K30,List16781011121314[],2,FALSE))</f>
        <v/>
      </c>
      <c r="BN30" s="85" t="str">
        <f>IF(L30="---","",VLOOKUP(L30,List16781011121314[],2,FALSE))</f>
        <v/>
      </c>
      <c r="BO30" s="85" t="str">
        <f>IF(M30="---","",VLOOKUP(M30,List16781011121314[],2,FALSE))</f>
        <v/>
      </c>
      <c r="BP30" s="85" t="str">
        <f>IF(N30="---","",VLOOKUP(N30,List16781011121314[],2,FALSE))</f>
        <v/>
      </c>
      <c r="BQ30" s="85" t="str">
        <f>IF(O30="---","",VLOOKUP(O30,List16781011121314[],2,FALSE))</f>
        <v/>
      </c>
      <c r="BR30" s="85" t="str">
        <f>IF(P30="---","",VLOOKUP(P30,List16781011121314[],2,FALSE))</f>
        <v/>
      </c>
      <c r="BS30" s="85" t="str">
        <f>IF(Q30="---","",VLOOKUP(Q30,List16781011121314[],2,FALSE))</f>
        <v/>
      </c>
      <c r="BT30" s="85" t="str">
        <f>IF(R30="---","",VLOOKUP(R30,List16781011121314[],2,FALSE))</f>
        <v/>
      </c>
      <c r="BU30" s="81" t="s">
        <v>162</v>
      </c>
      <c r="BV30" s="85" t="str">
        <f>IF(Y30="---","",VLOOKUP(Y30,List16781011121314[],2,FALSE))</f>
        <v/>
      </c>
      <c r="BW30" s="85" t="str">
        <f>IF(Z30="---","",VLOOKUP(Z30,List16781011121314[],2,FALSE))</f>
        <v/>
      </c>
      <c r="BX30" s="85" t="str">
        <f>IF(AA30="---","",VLOOKUP(AA30,List16781011121314[],2,FALSE))</f>
        <v/>
      </c>
      <c r="BY30" s="85" t="str">
        <f>IF(AB30="---","",VLOOKUP(AB30,List16781011121314[],2,FALSE))</f>
        <v/>
      </c>
      <c r="BZ30" s="85" t="str">
        <f>IF(AC30="---","",VLOOKUP(AC30,List16781011121314[],2,FALSE))</f>
        <v/>
      </c>
      <c r="CA30" s="85" t="str">
        <f>IF(AD30="---","",VLOOKUP(AD30,List16781011121314[],2,FALSE))</f>
        <v/>
      </c>
      <c r="CB30" s="85" t="str">
        <f>IF(AE30="---","",VLOOKUP(AE30,List16781011121314[],2,FALSE))</f>
        <v/>
      </c>
      <c r="CC30" s="85" t="str">
        <f>IF(AF30="---","",VLOOKUP(AF30,List16781011121314[],2,FALSE))</f>
        <v/>
      </c>
      <c r="CD30" s="85" t="str">
        <f>IF(AG30="---","",VLOOKUP(AG30,List16781011121314[],2,FALSE))</f>
        <v/>
      </c>
      <c r="CE30" s="85" t="str">
        <f>IF(AH30="---","",VLOOKUP(AH30,List16781011121314[],2,FALSE))</f>
        <v/>
      </c>
      <c r="CG30" s="42"/>
      <c r="CI30" s="42"/>
      <c r="CK30" s="42"/>
      <c r="CM30" s="42"/>
    </row>
    <row r="31" spans="2:91" s="49" customFormat="1" ht="13.5" customHeight="1" thickBot="1" x14ac:dyDescent="0.2">
      <c r="B31" s="272" t="s">
        <v>163</v>
      </c>
      <c r="C31" s="273"/>
      <c r="D31" s="273"/>
      <c r="E31" s="273"/>
      <c r="F31" s="273"/>
      <c r="G31" s="274"/>
      <c r="H31" s="93">
        <f>COUNTIF(Year0Range,BE4)</f>
        <v>0</v>
      </c>
      <c r="I31" s="93" t="str">
        <f>IF(COUNTIF(Year1Range,BE4)=0,"",COUNTIF(Year1Range,BE4))</f>
        <v/>
      </c>
      <c r="J31" s="93" t="str">
        <f>IF(COUNTIF(Year2Range,BE4)=0,"",COUNTIF(Year2Range,BE4))</f>
        <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0</v>
      </c>
      <c r="Z31" s="93" t="str">
        <f>IF(COUNTIF(Year2Expected,$BE$4)=0,"",COUNTIF(Year2Expected,$BE$4))</f>
        <v/>
      </c>
      <c r="AA31" s="93" t="str">
        <f>IF(COUNTIF(Year3Expected,$BE$4)=0,"",COUNTIF(Year3Expected,$BE$4))</f>
        <v/>
      </c>
      <c r="AB31" s="93" t="str">
        <f>IF(COUNTIF(Year4Expected,$BE$4)=0,"",COUNTIF(Year4Expected,$BE$4))</f>
        <v/>
      </c>
      <c r="AC31" s="93" t="str">
        <f>IF(COUNTIF(Year5Expected,$BE$4)=0,"",COUNTIF(Year5Expected,$BE$4))</f>
        <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K31" s="42"/>
      <c r="AL31" s="42"/>
      <c r="AM31" s="42"/>
      <c r="AN31" s="42"/>
      <c r="AO31" s="42"/>
      <c r="AP31" s="42"/>
      <c r="AQ31" s="42"/>
      <c r="AR31" s="42"/>
      <c r="AS31" s="42"/>
      <c r="AT31" s="42"/>
      <c r="AU31" s="42"/>
      <c r="AV31" s="42"/>
      <c r="AW31" s="42"/>
      <c r="AX31" s="42" t="e">
        <f>LOOKUP(2,1/(H34:R34&lt;&gt;""),H$2:R$2)</f>
        <v>#N/A</v>
      </c>
      <c r="AY31" s="42"/>
      <c r="AZ31" s="42" t="e">
        <f>AX31</f>
        <v>#N/A</v>
      </c>
      <c r="BA31" s="42"/>
      <c r="BB31" s="42"/>
      <c r="BC31" s="42"/>
      <c r="BD31" s="42"/>
      <c r="BE31" s="42"/>
      <c r="BF31" s="42"/>
      <c r="BG31" s="42"/>
      <c r="BH31" s="42"/>
      <c r="BI31" s="81" t="s">
        <v>164</v>
      </c>
      <c r="BJ31" s="94">
        <f t="shared" ref="BJ31:BT31" si="7">COUNTIF(BJ3:BJ30,1)</f>
        <v>0</v>
      </c>
      <c r="BK31" s="94">
        <f t="shared" si="7"/>
        <v>0</v>
      </c>
      <c r="BL31" s="94">
        <f t="shared" si="7"/>
        <v>0</v>
      </c>
      <c r="BM31" s="94">
        <f t="shared" si="7"/>
        <v>0</v>
      </c>
      <c r="BN31" s="94">
        <f t="shared" si="7"/>
        <v>0</v>
      </c>
      <c r="BO31" s="94">
        <f t="shared" si="7"/>
        <v>0</v>
      </c>
      <c r="BP31" s="94">
        <f t="shared" si="7"/>
        <v>0</v>
      </c>
      <c r="BQ31" s="94">
        <f t="shared" si="7"/>
        <v>0</v>
      </c>
      <c r="BR31" s="94">
        <f t="shared" si="7"/>
        <v>0</v>
      </c>
      <c r="BS31" s="94">
        <f t="shared" si="7"/>
        <v>0</v>
      </c>
      <c r="BT31" s="94">
        <f t="shared" si="7"/>
        <v>0</v>
      </c>
      <c r="BU31" s="81" t="s">
        <v>164</v>
      </c>
      <c r="BV31" s="95">
        <f t="shared" ref="BV31:CE31" si="8">COUNTIF(BV3:BV30,1)</f>
        <v>0</v>
      </c>
      <c r="BW31" s="95">
        <f t="shared" si="8"/>
        <v>0</v>
      </c>
      <c r="BX31" s="95">
        <f t="shared" si="8"/>
        <v>0</v>
      </c>
      <c r="BY31" s="95">
        <f t="shared" si="8"/>
        <v>0</v>
      </c>
      <c r="BZ31" s="95">
        <f t="shared" si="8"/>
        <v>0</v>
      </c>
      <c r="CA31" s="95">
        <f t="shared" si="8"/>
        <v>0</v>
      </c>
      <c r="CB31" s="95">
        <f t="shared" si="8"/>
        <v>0</v>
      </c>
      <c r="CC31" s="95">
        <f t="shared" si="8"/>
        <v>0</v>
      </c>
      <c r="CD31" s="95">
        <f t="shared" si="8"/>
        <v>0</v>
      </c>
      <c r="CE31" s="95">
        <f t="shared" si="8"/>
        <v>0</v>
      </c>
      <c r="CG31" s="42"/>
      <c r="CI31" s="42"/>
      <c r="CK31" s="42"/>
      <c r="CM31" s="42"/>
    </row>
    <row r="32" spans="2:91" s="49" customFormat="1" ht="13.5" customHeight="1" thickBot="1" x14ac:dyDescent="0.2">
      <c r="B32" s="272" t="s">
        <v>165</v>
      </c>
      <c r="C32" s="273"/>
      <c r="D32" s="273"/>
      <c r="E32" s="273"/>
      <c r="F32" s="273"/>
      <c r="G32" s="274"/>
      <c r="H32" s="93">
        <f>COUNTIF(Year0Range,BE5)</f>
        <v>0</v>
      </c>
      <c r="I32" s="96" t="str">
        <f>IF(COUNTIF(Year1Range,BE5)=0,"",COUNTIF(Year1Range,BE5))</f>
        <v/>
      </c>
      <c r="J32" s="96" t="str">
        <f>IF(COUNTIF(Year2Range,BE5)=0,"",COUNTIF(Year2Range,BE5))</f>
        <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0</v>
      </c>
      <c r="Z32" s="93" t="str">
        <f>IF(COUNTIF(Year2Expected,$BE$5)=0,"",COUNTIF(Year2Expected,$BE$5))</f>
        <v/>
      </c>
      <c r="AA32" s="93" t="str">
        <f>IF(COUNTIF(Year3Expected,$BE$5)=0,"",COUNTIF(Year3Expected,$BE$5))</f>
        <v/>
      </c>
      <c r="AB32" s="93" t="str">
        <f>IF(COUNTIF(Year4Expected,$BE$5)=0,"",COUNTIF(Year4Expected,$BE$5))</f>
        <v/>
      </c>
      <c r="AC32" s="93" t="str">
        <f>IF(COUNTIF(Year5Expected,$BE$5)=0,"",COUNTIF(Year5Expected,$BE$5))</f>
        <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9">COUNTIF(BJ3:BJ30,0.5)</f>
        <v>0</v>
      </c>
      <c r="BK32" s="94">
        <f t="shared" si="9"/>
        <v>0</v>
      </c>
      <c r="BL32" s="94">
        <f t="shared" si="9"/>
        <v>0</v>
      </c>
      <c r="BM32" s="94">
        <f t="shared" si="9"/>
        <v>0</v>
      </c>
      <c r="BN32" s="94">
        <f t="shared" si="9"/>
        <v>0</v>
      </c>
      <c r="BO32" s="94">
        <f t="shared" si="9"/>
        <v>0</v>
      </c>
      <c r="BP32" s="94">
        <f t="shared" si="9"/>
        <v>0</v>
      </c>
      <c r="BQ32" s="94">
        <f t="shared" si="9"/>
        <v>0</v>
      </c>
      <c r="BR32" s="94">
        <f t="shared" si="9"/>
        <v>0</v>
      </c>
      <c r="BS32" s="94">
        <f t="shared" si="9"/>
        <v>0</v>
      </c>
      <c r="BT32" s="94">
        <f t="shared" si="9"/>
        <v>0</v>
      </c>
      <c r="BU32" s="81" t="s">
        <v>166</v>
      </c>
      <c r="BV32" s="95">
        <f t="shared" ref="BV32:CE32" si="10">COUNTIF(BV3:BV30,0.5)</f>
        <v>0</v>
      </c>
      <c r="BW32" s="95">
        <f t="shared" si="10"/>
        <v>0</v>
      </c>
      <c r="BX32" s="95">
        <f t="shared" si="10"/>
        <v>0</v>
      </c>
      <c r="BY32" s="95">
        <f t="shared" si="10"/>
        <v>0</v>
      </c>
      <c r="BZ32" s="95">
        <f t="shared" si="10"/>
        <v>0</v>
      </c>
      <c r="CA32" s="95">
        <f t="shared" si="10"/>
        <v>0</v>
      </c>
      <c r="CB32" s="95">
        <f t="shared" si="10"/>
        <v>0</v>
      </c>
      <c r="CC32" s="95">
        <f t="shared" si="10"/>
        <v>0</v>
      </c>
      <c r="CD32" s="95">
        <f t="shared" si="10"/>
        <v>0</v>
      </c>
      <c r="CE32" s="95">
        <f t="shared" si="10"/>
        <v>0</v>
      </c>
      <c r="CG32" s="42"/>
      <c r="CI32" s="42"/>
      <c r="CK32" s="42"/>
      <c r="CM32" s="42"/>
    </row>
    <row r="33" spans="1:92" ht="13.5" customHeight="1" thickBot="1" x14ac:dyDescent="0.2">
      <c r="B33" s="272" t="s">
        <v>167</v>
      </c>
      <c r="C33" s="273"/>
      <c r="D33" s="273"/>
      <c r="E33" s="273"/>
      <c r="F33" s="273"/>
      <c r="G33" s="274"/>
      <c r="H33" s="93">
        <f>COUNTIF(Year0Range,"*60")</f>
        <v>0</v>
      </c>
      <c r="I33" s="96" t="str">
        <f>IF(COUNTIF(Year1Range,"*60")=0,"",COUNTIF(Year1Range,"*60"))</f>
        <v/>
      </c>
      <c r="J33" s="96" t="str">
        <f>IF(COUNTIF(Year2Range,"*60")=0,"",COUNTIF(Year2Range,"*60"))</f>
        <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0</v>
      </c>
      <c r="Z33" s="93" t="str">
        <f>IF(COUNTIF(Year2Expected,"*60")=0,"",COUNTIF(Year2Expected,"*60"))</f>
        <v/>
      </c>
      <c r="AA33" s="93" t="str">
        <f>IF(COUNTIF(Year3Expected,"*60")=0,"",COUNTIF(Year3Expected,"*60"))</f>
        <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1">COUNTIF(BJ3:BJ30,0)</f>
        <v>0</v>
      </c>
      <c r="BK33" s="94">
        <f t="shared" si="11"/>
        <v>0</v>
      </c>
      <c r="BL33" s="94">
        <f t="shared" si="11"/>
        <v>0</v>
      </c>
      <c r="BM33" s="94">
        <f t="shared" si="11"/>
        <v>0</v>
      </c>
      <c r="BN33" s="94">
        <f t="shared" si="11"/>
        <v>0</v>
      </c>
      <c r="BO33" s="94">
        <f t="shared" si="11"/>
        <v>0</v>
      </c>
      <c r="BP33" s="94">
        <f t="shared" si="11"/>
        <v>0</v>
      </c>
      <c r="BQ33" s="94">
        <f t="shared" si="11"/>
        <v>0</v>
      </c>
      <c r="BR33" s="94">
        <f t="shared" si="11"/>
        <v>0</v>
      </c>
      <c r="BS33" s="94">
        <f t="shared" si="11"/>
        <v>0</v>
      </c>
      <c r="BT33" s="94">
        <f t="shared" si="11"/>
        <v>0</v>
      </c>
      <c r="BU33" s="81" t="s">
        <v>168</v>
      </c>
      <c r="BV33" s="95">
        <f t="shared" ref="BV33:CE33" si="12">COUNTIF(BV3:BV30,0)</f>
        <v>0</v>
      </c>
      <c r="BW33" s="95">
        <f t="shared" si="12"/>
        <v>0</v>
      </c>
      <c r="BX33" s="95">
        <f t="shared" si="12"/>
        <v>0</v>
      </c>
      <c r="BY33" s="95">
        <f t="shared" si="12"/>
        <v>0</v>
      </c>
      <c r="BZ33" s="95">
        <f t="shared" si="12"/>
        <v>0</v>
      </c>
      <c r="CA33" s="95">
        <f t="shared" si="12"/>
        <v>0</v>
      </c>
      <c r="CB33" s="95">
        <f t="shared" si="12"/>
        <v>0</v>
      </c>
      <c r="CC33" s="95">
        <f t="shared" si="12"/>
        <v>0</v>
      </c>
      <c r="CD33" s="95">
        <f t="shared" si="12"/>
        <v>0</v>
      </c>
      <c r="CE33" s="95">
        <f t="shared" si="12"/>
        <v>0</v>
      </c>
    </row>
    <row r="34" spans="1:92" ht="13.5" customHeight="1" thickBot="1" x14ac:dyDescent="0.2">
      <c r="B34" s="298" t="s">
        <v>169</v>
      </c>
      <c r="C34" s="299"/>
      <c r="D34" s="299"/>
      <c r="E34" s="299"/>
      <c r="F34" s="300"/>
      <c r="G34" s="97"/>
      <c r="H34" s="98" t="str">
        <f t="shared" ref="H34:R34" si="13">IF(ISERROR(AVERAGE(BJ24:BJ30,BJ9:BJ23, BJ3:BJ8)),"",AVERAGE(BJ24:BJ30,BJ9:BJ23, BJ3:BJ8))</f>
        <v/>
      </c>
      <c r="I34" s="98" t="str">
        <f t="shared" si="13"/>
        <v/>
      </c>
      <c r="J34" s="98" t="str">
        <f t="shared" si="13"/>
        <v/>
      </c>
      <c r="K34" s="98" t="str">
        <f>IF(ISERROR(AVERAGE(BM24:BM30,BM9:BM23, BM3:BM8)),"",AVERAGE(BM24:BM30,BM9:BM23, BM3:BM8))</f>
        <v/>
      </c>
      <c r="L34" s="98" t="str">
        <f t="shared" si="13"/>
        <v/>
      </c>
      <c r="M34" s="98" t="str">
        <f t="shared" si="13"/>
        <v/>
      </c>
      <c r="N34" s="98" t="str">
        <f t="shared" si="13"/>
        <v/>
      </c>
      <c r="O34" s="98" t="str">
        <f t="shared" si="13"/>
        <v/>
      </c>
      <c r="P34" s="98" t="str">
        <f t="shared" si="13"/>
        <v/>
      </c>
      <c r="Q34" s="98" t="str">
        <f t="shared" si="13"/>
        <v/>
      </c>
      <c r="R34" s="98" t="str">
        <f t="shared" si="13"/>
        <v/>
      </c>
      <c r="Y34" s="98" t="str">
        <f t="shared" ref="Y34:AH34" si="14">IF(ISERROR(AVERAGE(BV24:BV30,BV9:BV23, BV3:BV8)),"",AVERAGE(BV24:BV30,BV9:BV23, BV3:BV8))</f>
        <v/>
      </c>
      <c r="Z34" s="98" t="str">
        <f t="shared" si="14"/>
        <v/>
      </c>
      <c r="AA34" s="98" t="str">
        <f t="shared" si="14"/>
        <v/>
      </c>
      <c r="AB34" s="98" t="str">
        <f t="shared" si="14"/>
        <v/>
      </c>
      <c r="AC34" s="98" t="str">
        <f t="shared" si="14"/>
        <v/>
      </c>
      <c r="AD34" s="98" t="str">
        <f t="shared" si="14"/>
        <v/>
      </c>
      <c r="AE34" s="98" t="str">
        <f t="shared" si="14"/>
        <v/>
      </c>
      <c r="AF34" s="98" t="str">
        <f t="shared" si="14"/>
        <v/>
      </c>
      <c r="AG34" s="98" t="str">
        <f t="shared" si="14"/>
        <v/>
      </c>
      <c r="AH34" s="98" t="str">
        <f t="shared" si="14"/>
        <v/>
      </c>
      <c r="AI34" s="42"/>
      <c r="AJ34" s="42"/>
      <c r="BB34" s="99"/>
      <c r="BC34" s="99"/>
      <c r="BD34" s="99"/>
      <c r="BE34" s="99"/>
      <c r="BG34" s="49"/>
      <c r="BH34" s="49"/>
      <c r="BI34" s="81" t="s">
        <v>170</v>
      </c>
      <c r="BJ34" s="100" t="str">
        <f>IF(ISERROR(AVERAGE(BJ24:BJ30,BJ9:BJ23,BJ3:BJ8)),"",(AVERAGE(BJ24:BJ30,BJ9:BJ23,BJ3:BJ8)))</f>
        <v/>
      </c>
      <c r="BK34" s="100" t="str">
        <f t="shared" ref="BK34:BT34" si="15">IF(ISERROR(AVERAGE(BK24:BK30,BK9:BK23,BK3:BK8)),"",(AVERAGE(BK24:BK30,BK9:BK23,BK3:BK8)))</f>
        <v/>
      </c>
      <c r="BL34" s="100" t="str">
        <f t="shared" si="15"/>
        <v/>
      </c>
      <c r="BM34" s="100" t="str">
        <f t="shared" si="15"/>
        <v/>
      </c>
      <c r="BN34" s="100" t="str">
        <f t="shared" si="15"/>
        <v/>
      </c>
      <c r="BO34" s="100" t="str">
        <f t="shared" si="15"/>
        <v/>
      </c>
      <c r="BP34" s="100" t="str">
        <f t="shared" si="15"/>
        <v/>
      </c>
      <c r="BQ34" s="100" t="str">
        <f t="shared" si="15"/>
        <v/>
      </c>
      <c r="BR34" s="100" t="str">
        <f t="shared" si="15"/>
        <v/>
      </c>
      <c r="BS34" s="100" t="str">
        <f t="shared" si="15"/>
        <v/>
      </c>
      <c r="BT34" s="100" t="str">
        <f t="shared" si="15"/>
        <v/>
      </c>
      <c r="BU34" s="81" t="s">
        <v>170</v>
      </c>
      <c r="BV34" s="100" t="str">
        <f t="shared" ref="BV34:CE34" si="16">IF(ISERROR(AVERAGE(BV24:BV30,BV9:BV23,BV3:BV8)),"",(AVERAGE(BV24:BV30,BV9:BV23,BV3:BV8)))</f>
        <v/>
      </c>
      <c r="BW34" s="100" t="str">
        <f t="shared" si="16"/>
        <v/>
      </c>
      <c r="BX34" s="100" t="str">
        <f t="shared" si="16"/>
        <v/>
      </c>
      <c r="BY34" s="100" t="str">
        <f t="shared" si="16"/>
        <v/>
      </c>
      <c r="BZ34" s="100" t="str">
        <f t="shared" si="16"/>
        <v/>
      </c>
      <c r="CA34" s="100" t="str">
        <f t="shared" si="16"/>
        <v/>
      </c>
      <c r="CB34" s="100" t="str">
        <f t="shared" si="16"/>
        <v/>
      </c>
      <c r="CC34" s="100" t="str">
        <f t="shared" si="16"/>
        <v/>
      </c>
      <c r="CD34" s="100" t="str">
        <f t="shared" si="16"/>
        <v/>
      </c>
      <c r="CE34" s="100" t="str">
        <f t="shared" si="16"/>
        <v/>
      </c>
      <c r="CF34" s="42"/>
      <c r="CH34" s="42"/>
      <c r="CJ34" s="42"/>
      <c r="CL34" s="42"/>
      <c r="CN34" s="42"/>
    </row>
    <row r="35" spans="1:92" ht="13.5" customHeight="1" thickBot="1" x14ac:dyDescent="0.2">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t="str">
        <f>IF(ISERROR(AVERAGE(BJ3:BJ8)),"",(AVERAGE(BJ3:BJ8)))</f>
        <v/>
      </c>
      <c r="BK35" s="106" t="str">
        <f t="shared" ref="BK35:BT35" si="17">IF(ISERROR(AVERAGE(BK3:BK8)),"",(AVERAGE(BK3:BK8)))</f>
        <v/>
      </c>
      <c r="BL35" s="106" t="str">
        <f t="shared" si="17"/>
        <v/>
      </c>
      <c r="BM35" s="106" t="str">
        <f t="shared" si="17"/>
        <v/>
      </c>
      <c r="BN35" s="106" t="str">
        <f t="shared" si="17"/>
        <v/>
      </c>
      <c r="BO35" s="106" t="str">
        <f t="shared" si="17"/>
        <v/>
      </c>
      <c r="BP35" s="106" t="str">
        <f t="shared" si="17"/>
        <v/>
      </c>
      <c r="BQ35" s="106" t="str">
        <f t="shared" si="17"/>
        <v/>
      </c>
      <c r="BR35" s="106" t="str">
        <f t="shared" si="17"/>
        <v/>
      </c>
      <c r="BS35" s="106" t="str">
        <f t="shared" si="17"/>
        <v/>
      </c>
      <c r="BT35" s="106" t="str">
        <f t="shared" si="17"/>
        <v/>
      </c>
      <c r="BU35" s="81" t="s">
        <v>172</v>
      </c>
      <c r="BV35" s="106" t="str">
        <f t="shared" ref="BV35:CE35" si="18">IF(ISERROR(AVERAGE(BV3:BV8)),"",(AVERAGE(BV3:BV8)))</f>
        <v/>
      </c>
      <c r="BW35" s="106" t="str">
        <f t="shared" si="18"/>
        <v/>
      </c>
      <c r="BX35" s="106" t="str">
        <f t="shared" si="18"/>
        <v/>
      </c>
      <c r="BY35" s="106" t="str">
        <f t="shared" si="18"/>
        <v/>
      </c>
      <c r="BZ35" s="106" t="str">
        <f t="shared" si="18"/>
        <v/>
      </c>
      <c r="CA35" s="106" t="str">
        <f t="shared" si="18"/>
        <v/>
      </c>
      <c r="CB35" s="106" t="str">
        <f t="shared" si="18"/>
        <v/>
      </c>
      <c r="CC35" s="106" t="str">
        <f t="shared" si="18"/>
        <v/>
      </c>
      <c r="CD35" s="106" t="str">
        <f t="shared" si="18"/>
        <v/>
      </c>
      <c r="CE35" s="106" t="str">
        <f t="shared" si="18"/>
        <v/>
      </c>
      <c r="CF35" s="102"/>
      <c r="CH35" s="102"/>
      <c r="CJ35" s="102"/>
      <c r="CL35" s="102"/>
      <c r="CN35" s="102"/>
    </row>
    <row r="36" spans="1:92" ht="13.8" thickBot="1" x14ac:dyDescent="0.2">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0</v>
      </c>
      <c r="AZ36" s="83">
        <f>VALUE(COUNTIF(AY3:AY8,0))</f>
        <v>0</v>
      </c>
      <c r="BA36" s="83" t="e">
        <f>AVERAGEIF(AY3:AY8,"&gt;=0")</f>
        <v>#DIV/0!</v>
      </c>
      <c r="BI36" s="81" t="s">
        <v>175</v>
      </c>
      <c r="BJ36" s="108" t="str">
        <f>IF(ISERROR(AVERAGE(BJ9:BJ23)),"",(AVERAGE(BJ9:BJ23)))</f>
        <v/>
      </c>
      <c r="BK36" s="108" t="str">
        <f>IF(ISERROR(AVERAGE(BK9:BK23)),"",(AVERAGE(BK9:BK23)))</f>
        <v/>
      </c>
      <c r="BL36" s="108" t="str">
        <f>IF(ISERROR(AVERAGE(BL9:BL23)),"",(AVERAGE(BL9:BL23)))</f>
        <v/>
      </c>
      <c r="BM36" s="108" t="str">
        <f>IF(ISERROR(AVERAGE(BM9:BM23)),"",(AVERAGE(BM9:BM23)))</f>
        <v/>
      </c>
      <c r="BN36" s="108" t="str">
        <f t="shared" ref="BN36:BT36" si="19">IF(ISERROR(AVERAGE(BN9:BN23)),"",(AVERAGE(BN9:BN23)))</f>
        <v/>
      </c>
      <c r="BO36" s="108" t="str">
        <f t="shared" si="19"/>
        <v/>
      </c>
      <c r="BP36" s="108" t="str">
        <f t="shared" si="19"/>
        <v/>
      </c>
      <c r="BQ36" s="108" t="str">
        <f t="shared" si="19"/>
        <v/>
      </c>
      <c r="BR36" s="108" t="str">
        <f t="shared" si="19"/>
        <v/>
      </c>
      <c r="BS36" s="108" t="str">
        <f t="shared" si="19"/>
        <v/>
      </c>
      <c r="BT36" s="108" t="str">
        <f t="shared" si="19"/>
        <v/>
      </c>
      <c r="BU36" s="81" t="s">
        <v>175</v>
      </c>
      <c r="BV36" s="108" t="str">
        <f>IF(ISERROR(AVERAGE(BV9:BV23)),"",(AVERAGE(BV9:BV23)))</f>
        <v/>
      </c>
      <c r="BW36" s="108" t="str">
        <f t="shared" ref="BW36:CE36" si="20">IF(ISERROR(AVERAGE(BW9:BW23)),"",(AVERAGE(BW9:BW23)))</f>
        <v/>
      </c>
      <c r="BX36" s="108" t="str">
        <f t="shared" si="20"/>
        <v/>
      </c>
      <c r="BY36" s="108" t="str">
        <f t="shared" si="20"/>
        <v/>
      </c>
      <c r="BZ36" s="108" t="str">
        <f t="shared" si="20"/>
        <v/>
      </c>
      <c r="CA36" s="108" t="str">
        <f t="shared" si="20"/>
        <v/>
      </c>
      <c r="CB36" s="108" t="str">
        <f t="shared" si="20"/>
        <v/>
      </c>
      <c r="CC36" s="108" t="str">
        <f t="shared" si="20"/>
        <v/>
      </c>
      <c r="CD36" s="108" t="str">
        <f t="shared" si="20"/>
        <v/>
      </c>
      <c r="CE36" s="108" t="str">
        <f t="shared" si="20"/>
        <v/>
      </c>
      <c r="CF36" s="102"/>
      <c r="CH36" s="102"/>
      <c r="CJ36" s="102"/>
      <c r="CL36" s="102"/>
      <c r="CN36" s="102"/>
    </row>
    <row r="37" spans="1:92" ht="13.5" customHeight="1" thickBot="1" x14ac:dyDescent="0.25">
      <c r="B37" s="301"/>
      <c r="C37" s="301"/>
      <c r="D37" s="109"/>
      <c r="E37" s="109"/>
      <c r="F37" s="49"/>
      <c r="G37" s="49"/>
      <c r="AW37" s="107" t="s">
        <v>176</v>
      </c>
      <c r="AX37" s="83">
        <f>COUNTIF(AY9:AY23,BF4)</f>
        <v>0</v>
      </c>
      <c r="AY37" s="83">
        <f>VALUE(COUNTIF(AY9:AY23,BF5))</f>
        <v>0</v>
      </c>
      <c r="AZ37" s="83">
        <f>VALUE(COUNTIF(AY9:AY23,0))</f>
        <v>0</v>
      </c>
      <c r="BA37" s="83" t="e">
        <f>AVERAGEIF(AY9:AY23,"&gt;=0")</f>
        <v>#DIV/0!</v>
      </c>
      <c r="BI37" s="81" t="s">
        <v>177</v>
      </c>
      <c r="BJ37" s="110" t="str">
        <f>IF(ISERROR(AVERAGE(BJ24:BJ30)),"",(AVERAGE(BJ24:BJ30)))</f>
        <v/>
      </c>
      <c r="BK37" s="110" t="str">
        <f t="shared" ref="BK37:BT37" si="21">IF(ISERROR(AVERAGE(BK24:BK30)),"",(AVERAGE(BK24:BK30)))</f>
        <v/>
      </c>
      <c r="BL37" s="110" t="str">
        <f t="shared" si="21"/>
        <v/>
      </c>
      <c r="BM37" s="110" t="str">
        <f t="shared" si="21"/>
        <v/>
      </c>
      <c r="BN37" s="110" t="str">
        <f t="shared" si="21"/>
        <v/>
      </c>
      <c r="BO37" s="110" t="str">
        <f t="shared" si="21"/>
        <v/>
      </c>
      <c r="BP37" s="110" t="str">
        <f t="shared" si="21"/>
        <v/>
      </c>
      <c r="BQ37" s="110" t="str">
        <f t="shared" si="21"/>
        <v/>
      </c>
      <c r="BR37" s="110" t="str">
        <f t="shared" si="21"/>
        <v/>
      </c>
      <c r="BS37" s="110" t="str">
        <f t="shared" si="21"/>
        <v/>
      </c>
      <c r="BT37" s="110" t="str">
        <f t="shared" si="21"/>
        <v/>
      </c>
      <c r="BU37" s="81" t="s">
        <v>177</v>
      </c>
      <c r="BV37" s="110" t="str">
        <f t="shared" ref="BV37:CE37" si="22">IF(ISERROR(AVERAGE(BV24:BV30)),"",(AVERAGE(BV24:BV30)))</f>
        <v/>
      </c>
      <c r="BW37" s="110" t="str">
        <f t="shared" si="22"/>
        <v/>
      </c>
      <c r="BX37" s="110" t="str">
        <f t="shared" si="22"/>
        <v/>
      </c>
      <c r="BY37" s="110" t="str">
        <f t="shared" si="22"/>
        <v/>
      </c>
      <c r="BZ37" s="110" t="str">
        <f t="shared" si="22"/>
        <v/>
      </c>
      <c r="CA37" s="110" t="str">
        <f t="shared" si="22"/>
        <v/>
      </c>
      <c r="CB37" s="110" t="str">
        <f t="shared" si="22"/>
        <v/>
      </c>
      <c r="CC37" s="110" t="str">
        <f t="shared" si="22"/>
        <v/>
      </c>
      <c r="CD37" s="110" t="str">
        <f t="shared" si="22"/>
        <v/>
      </c>
      <c r="CE37" s="110" t="str">
        <f t="shared" si="22"/>
        <v/>
      </c>
    </row>
    <row r="38" spans="1:92" ht="22.95" customHeight="1" x14ac:dyDescent="0.15">
      <c r="B38" s="305" t="s">
        <v>178</v>
      </c>
      <c r="C38" s="306"/>
      <c r="D38" s="306"/>
      <c r="E38" s="306"/>
      <c r="F38" s="306"/>
      <c r="G38" s="306"/>
      <c r="H38" s="306"/>
      <c r="I38" s="306"/>
      <c r="J38" s="306"/>
      <c r="K38" s="307"/>
      <c r="AW38" s="107" t="s">
        <v>179</v>
      </c>
      <c r="AX38" s="83">
        <f>COUNTIF(AY24:AY30,BF4)</f>
        <v>0</v>
      </c>
      <c r="AY38" s="83">
        <f>COUNTIF(AY24:AY30,BF5)</f>
        <v>0</v>
      </c>
      <c r="AZ38" s="83">
        <f>VALUE(COUNTIF(AY24:AY30,0))</f>
        <v>0</v>
      </c>
      <c r="BA38" s="83" t="e">
        <f>AVERAGEIF(AY24:AY30,"&gt;=0")</f>
        <v>#DIV/0!</v>
      </c>
      <c r="BG38" s="49"/>
      <c r="BH38" s="49"/>
      <c r="BI38" s="49"/>
      <c r="BJ38" s="49"/>
      <c r="BK38" s="49"/>
      <c r="BO38" s="42"/>
      <c r="BP38" s="42"/>
      <c r="BQ38" s="42"/>
      <c r="BR38" s="42"/>
      <c r="BS38" s="42"/>
      <c r="BT38" s="42"/>
      <c r="CB38" s="42"/>
    </row>
    <row r="39" spans="1:92" ht="21" customHeight="1" x14ac:dyDescent="0.15">
      <c r="A39" s="49"/>
      <c r="B39" s="308" t="s">
        <v>4</v>
      </c>
      <c r="C39" s="309"/>
      <c r="D39" s="310"/>
      <c r="E39" s="311" t="s">
        <v>269</v>
      </c>
      <c r="F39" s="312"/>
      <c r="G39" s="312"/>
      <c r="H39" s="313"/>
      <c r="I39" s="311" t="s">
        <v>180</v>
      </c>
      <c r="J39" s="312"/>
      <c r="K39" s="313"/>
      <c r="AW39" s="42" t="s">
        <v>181</v>
      </c>
      <c r="AX39" s="83">
        <f>VALUE(SUM(AX36:AX38))</f>
        <v>0</v>
      </c>
      <c r="AY39" s="83">
        <f>VALUE(SUM(AY36:AY38))</f>
        <v>0</v>
      </c>
      <c r="AZ39" s="83">
        <f>VALUE(SUM(AZ36:AZ38))</f>
        <v>0</v>
      </c>
      <c r="BA39" s="83" t="e">
        <f>AVERAGEIF(AY3:AY30,"&gt;=0")</f>
        <v>#DIV/0!</v>
      </c>
    </row>
    <row r="40" spans="1:92" ht="22.2" customHeight="1" x14ac:dyDescent="0.15">
      <c r="A40" s="49"/>
      <c r="B40" s="314"/>
      <c r="C40" s="315"/>
      <c r="D40" s="316"/>
      <c r="E40" s="317"/>
      <c r="F40" s="318"/>
      <c r="G40" s="318"/>
      <c r="H40" s="319"/>
      <c r="I40" s="320"/>
      <c r="J40" s="318"/>
      <c r="K40" s="319"/>
      <c r="AW40" s="107" t="s">
        <v>182</v>
      </c>
      <c r="BA40" s="83" t="str">
        <f>IF(ISERROR(AVERAGE(AY24:AY30,AY9:AY23,AY3:AY8)),"",(AVERAGE(AY24:AY30,AY9:AY23,AY3:AY8)))</f>
        <v/>
      </c>
      <c r="BK40" s="49"/>
      <c r="CB40" s="42"/>
    </row>
    <row r="41" spans="1:92" x14ac:dyDescent="0.15">
      <c r="A41" s="49"/>
      <c r="B41" s="49"/>
      <c r="C41" s="49"/>
      <c r="D41" s="49"/>
      <c r="E41" s="49"/>
      <c r="F41" s="49"/>
      <c r="G41" s="49"/>
      <c r="AK41" s="107"/>
      <c r="AX41" s="103" t="s">
        <v>101</v>
      </c>
      <c r="AY41" s="104" t="s">
        <v>105</v>
      </c>
      <c r="AZ41" s="105" t="s">
        <v>107</v>
      </c>
      <c r="BA41" s="42" t="s">
        <v>171</v>
      </c>
      <c r="BK41" s="49"/>
      <c r="CB41" s="42"/>
    </row>
    <row r="42" spans="1:92" ht="19.2" customHeight="1" x14ac:dyDescent="0.15">
      <c r="B42" s="111" t="s">
        <v>183</v>
      </c>
      <c r="C42" s="112"/>
      <c r="D42" s="113"/>
      <c r="E42" s="113"/>
      <c r="F42" s="113"/>
      <c r="G42" s="113"/>
      <c r="H42" s="113"/>
      <c r="AW42" s="107" t="s">
        <v>184</v>
      </c>
      <c r="AX42" s="83">
        <f>COUNTIF(BA3:BA8,BF4)</f>
        <v>0</v>
      </c>
      <c r="AY42" s="83">
        <f>COUNTIF(BA3:BA8,BF5)</f>
        <v>0</v>
      </c>
      <c r="AZ42" s="83">
        <f>COUNTIF(BA3:BA8,0)</f>
        <v>0</v>
      </c>
      <c r="BA42" s="83" t="e">
        <f>AVERAGEIF(AY9:AY14,"&gt;=0")</f>
        <v>#DIV/0!</v>
      </c>
      <c r="BK42" s="49"/>
      <c r="CB42" s="42"/>
    </row>
    <row r="43" spans="1:92" ht="15" thickBot="1" x14ac:dyDescent="0.2">
      <c r="B43" s="114" t="s">
        <v>185</v>
      </c>
      <c r="C43" s="114"/>
      <c r="D43" s="115" t="str">
        <f>_xlfn.IFNA(AX31,"")</f>
        <v/>
      </c>
      <c r="E43" s="115"/>
      <c r="F43" s="113"/>
      <c r="G43" s="116"/>
      <c r="H43" s="116"/>
      <c r="AW43" s="107" t="s">
        <v>186</v>
      </c>
      <c r="AX43" s="83">
        <f>COUNTIF(BA9:BA23,BF4)</f>
        <v>0</v>
      </c>
      <c r="AY43" s="83">
        <f>COUNTIF(BA9:BA23,BF5)</f>
        <v>0</v>
      </c>
      <c r="AZ43" s="83">
        <f>COUNTIF(BA9:BA23,0)</f>
        <v>0</v>
      </c>
      <c r="BA43" s="83" t="e">
        <f>AVERAGEIF(BA9:BA23,"&gt;=0")</f>
        <v>#DIV/0!</v>
      </c>
      <c r="BK43" s="49"/>
      <c r="CB43" s="42"/>
    </row>
    <row r="44" spans="1:92" ht="14.4" x14ac:dyDescent="0.15">
      <c r="B44" s="117"/>
      <c r="C44" s="118"/>
      <c r="D44" s="119" t="s">
        <v>187</v>
      </c>
      <c r="E44" s="120"/>
      <c r="F44" s="121" t="s">
        <v>188</v>
      </c>
      <c r="G44" s="122"/>
      <c r="H44" s="121" t="s">
        <v>189</v>
      </c>
      <c r="I44" s="122"/>
      <c r="J44" s="121" t="s">
        <v>190</v>
      </c>
      <c r="K44" s="123"/>
      <c r="AW44" s="107" t="s">
        <v>191</v>
      </c>
      <c r="AX44" s="83">
        <f>COUNTIF(BA24:BA30,BF4)</f>
        <v>0</v>
      </c>
      <c r="AY44" s="83">
        <f>COUNTIF(BA24:BA30,BF5)</f>
        <v>0</v>
      </c>
      <c r="AZ44" s="83">
        <f>COUNTIF(BA24:BA30,0)</f>
        <v>0</v>
      </c>
      <c r="BA44" s="83" t="e">
        <f>AVERAGEIF(BA24:BA30,"&gt;=0")</f>
        <v>#DIV/0!</v>
      </c>
      <c r="BK44" s="49"/>
      <c r="CB44" s="42"/>
    </row>
    <row r="45" spans="1:92" ht="14.4" x14ac:dyDescent="0.15">
      <c r="B45" s="124" t="s">
        <v>192</v>
      </c>
      <c r="C45" s="125"/>
      <c r="D45" s="126"/>
      <c r="E45" s="127"/>
      <c r="F45" s="128" t="s">
        <v>193</v>
      </c>
      <c r="G45" s="129"/>
      <c r="H45" s="128" t="s">
        <v>193</v>
      </c>
      <c r="I45" s="129"/>
      <c r="J45" s="128" t="s">
        <v>193</v>
      </c>
      <c r="K45" s="130"/>
      <c r="AW45" s="42" t="s">
        <v>194</v>
      </c>
      <c r="AX45" s="83">
        <f>SUM(AX42:AX44)</f>
        <v>0</v>
      </c>
      <c r="AY45" s="83">
        <f>SUM(AY42:AY44)</f>
        <v>0</v>
      </c>
      <c r="AZ45" s="83">
        <f>SUM(AZ42:AZ44)</f>
        <v>0</v>
      </c>
      <c r="BA45" s="83"/>
      <c r="BK45" s="49"/>
      <c r="CB45" s="42"/>
    </row>
    <row r="46" spans="1:92" ht="14.4" x14ac:dyDescent="0.15">
      <c r="B46" s="131" t="str">
        <f>BE4</f>
        <v>≥80</v>
      </c>
      <c r="C46" s="132"/>
      <c r="D46" s="133" t="e">
        <f>IF(AX39=0,NA(),AX39)</f>
        <v>#N/A</v>
      </c>
      <c r="E46" s="133"/>
      <c r="F46" s="133" t="e">
        <f>IF(AX36=0,NA(),AX36)</f>
        <v>#N/A</v>
      </c>
      <c r="G46" s="133"/>
      <c r="H46" s="133" t="e">
        <f>IF(AX37=0,NA(),AX37)</f>
        <v>#N/A</v>
      </c>
      <c r="I46" s="133"/>
      <c r="J46" s="133" t="e">
        <f>IF(AX38=0,NA(),AX38)</f>
        <v>#N/A</v>
      </c>
      <c r="K46" s="133"/>
      <c r="AW46" s="107" t="s">
        <v>195</v>
      </c>
      <c r="AX46" s="83"/>
      <c r="AY46" s="83"/>
      <c r="AZ46" s="83"/>
      <c r="BA46" s="83" t="str">
        <f>IF(ISERROR(AVERAGE(BA24:BA30,BA9:BA23,BA3:BA8)),"",(AVERAGE(BA24:BA30,BA9:BA23,BA3:BA8)))</f>
        <v/>
      </c>
      <c r="BK46" s="49"/>
      <c r="CB46" s="42"/>
    </row>
    <row r="47" spans="1:92" ht="14.4" x14ac:dyDescent="0.15">
      <c r="B47" s="134" t="str">
        <f>BE5</f>
        <v>60-79</v>
      </c>
      <c r="C47" s="135"/>
      <c r="D47" s="133" t="e">
        <f>IF(AY39=0,NA(),AY39)</f>
        <v>#N/A</v>
      </c>
      <c r="E47" s="133"/>
      <c r="F47" s="133" t="e">
        <f>IF(AY36=0,NA(),AY36)</f>
        <v>#N/A</v>
      </c>
      <c r="G47" s="133"/>
      <c r="H47" s="133" t="e">
        <f>IF(AY37=0,NA(),AY37)</f>
        <v>#N/A</v>
      </c>
      <c r="I47" s="133"/>
      <c r="J47" s="133" t="e">
        <f>IF(AY38=0,NA(),AY38)</f>
        <v>#N/A</v>
      </c>
      <c r="K47" s="133"/>
      <c r="AQ47" s="49"/>
      <c r="BK47" s="49"/>
      <c r="CB47" s="42"/>
    </row>
    <row r="48" spans="1:92" ht="14.4" x14ac:dyDescent="0.15">
      <c r="B48" s="136" t="str">
        <f>BE6</f>
        <v>&lt;60</v>
      </c>
      <c r="C48" s="137"/>
      <c r="D48" s="133" t="e">
        <f>IF(AZ39=0,NA(),AZ39)</f>
        <v>#N/A</v>
      </c>
      <c r="E48" s="133"/>
      <c r="F48" s="133" t="e">
        <f>IF(AZ36=0,NA(),AZ36)</f>
        <v>#N/A</v>
      </c>
      <c r="G48" s="133"/>
      <c r="H48" s="133" t="e">
        <f>IF(AZ37=0,NA(),AZ37)</f>
        <v>#N/A</v>
      </c>
      <c r="I48" s="133"/>
      <c r="J48" s="133" t="e">
        <f>IF(AZ38=0,NA(),AZ38)</f>
        <v>#N/A</v>
      </c>
      <c r="K48" s="133"/>
      <c r="AQ48" s="49"/>
      <c r="BK48" s="49"/>
      <c r="CB48" s="42"/>
    </row>
    <row r="49" spans="2:91" s="49" customFormat="1" ht="15" thickBot="1" x14ac:dyDescent="0.2">
      <c r="B49" s="138" t="s">
        <v>196</v>
      </c>
      <c r="C49" s="139"/>
      <c r="D49" s="140" t="str">
        <f>IFERROR(BA39,"n/a")</f>
        <v>n/a</v>
      </c>
      <c r="E49" s="141"/>
      <c r="F49" s="140" t="str">
        <f>IFERROR(BA36,"n/a")</f>
        <v>n/a</v>
      </c>
      <c r="G49" s="141"/>
      <c r="H49" s="140" t="str">
        <f>IFERROR(BA37,"n/a")</f>
        <v>n/a</v>
      </c>
      <c r="I49" s="141"/>
      <c r="J49" s="140" t="str">
        <f>IFERROR(BA38,"n/a")</f>
        <v>n/a</v>
      </c>
      <c r="K49" s="142"/>
      <c r="Q49" s="42"/>
      <c r="R49" s="42"/>
      <c r="S49" s="42"/>
      <c r="T49" s="42"/>
      <c r="U49" s="42"/>
      <c r="V49" s="42"/>
      <c r="W49" s="42"/>
      <c r="X49" s="42"/>
      <c r="Y49" s="42"/>
      <c r="Z49" s="42"/>
      <c r="AB49" s="42"/>
      <c r="AC49" s="42"/>
      <c r="AK49" s="42"/>
      <c r="AL49" s="42"/>
      <c r="AM49" s="42"/>
      <c r="AN49" s="42"/>
      <c r="AO49" s="42"/>
      <c r="AP49" s="42"/>
      <c r="AR49" s="42"/>
      <c r="AS49" s="42"/>
      <c r="AT49" s="42"/>
      <c r="AU49" s="42"/>
      <c r="AV49" s="42"/>
      <c r="AW49" s="42"/>
      <c r="AX49" s="42"/>
      <c r="AY49" s="42"/>
      <c r="AZ49" s="42"/>
      <c r="BA49" s="42"/>
      <c r="BB49" s="42"/>
      <c r="BC49" s="42"/>
      <c r="BD49" s="42"/>
      <c r="BE49" s="42"/>
      <c r="BF49" s="42"/>
      <c r="BG49" s="42"/>
      <c r="BH49" s="42"/>
      <c r="BI49" s="42"/>
      <c r="BJ49" s="42"/>
      <c r="CB49" s="42"/>
      <c r="CG49" s="42"/>
      <c r="CI49" s="42"/>
      <c r="CK49" s="42"/>
      <c r="CM49" s="42"/>
    </row>
    <row r="50" spans="2:91" s="49" customFormat="1" x14ac:dyDescent="0.15">
      <c r="B50" s="102"/>
      <c r="C50" s="102"/>
      <c r="D50" s="42"/>
      <c r="E50" s="42"/>
      <c r="F50" s="42"/>
      <c r="G50" s="42"/>
      <c r="L50" s="102"/>
      <c r="Q50" s="42"/>
      <c r="R50" s="42"/>
      <c r="S50" s="42"/>
      <c r="T50" s="42"/>
      <c r="U50" s="42"/>
      <c r="V50" s="42"/>
      <c r="W50" s="42"/>
      <c r="X50" s="42"/>
      <c r="Y50" s="42"/>
      <c r="Z50" s="42"/>
      <c r="AB50" s="42"/>
      <c r="AC50" s="42"/>
      <c r="AK50" s="42"/>
      <c r="AL50" s="42"/>
      <c r="AM50" s="42"/>
      <c r="AN50" s="42"/>
      <c r="AO50" s="42"/>
      <c r="AP50" s="42"/>
      <c r="AR50" s="42"/>
      <c r="AS50" s="42"/>
      <c r="AT50" s="42"/>
      <c r="AU50" s="42"/>
      <c r="AV50" s="42"/>
      <c r="AW50" s="42"/>
      <c r="AX50" s="42"/>
      <c r="AY50" s="42"/>
      <c r="AZ50" s="42"/>
      <c r="BA50" s="42"/>
      <c r="BB50" s="42"/>
      <c r="BC50" s="42"/>
      <c r="BD50" s="42"/>
      <c r="BE50" s="42"/>
      <c r="BF50" s="42"/>
      <c r="BG50" s="42"/>
      <c r="BH50" s="42"/>
      <c r="BI50" s="42"/>
      <c r="BJ50" s="42"/>
      <c r="CB50" s="42"/>
      <c r="CG50" s="42"/>
      <c r="CI50" s="42"/>
      <c r="CK50" s="42"/>
      <c r="CM50" s="42"/>
    </row>
    <row r="51" spans="2:91" s="49" customFormat="1" x14ac:dyDescent="0.15">
      <c r="B51" s="42"/>
      <c r="C51" s="42"/>
      <c r="D51" s="42"/>
      <c r="E51" s="42"/>
      <c r="F51" s="42"/>
      <c r="G51" s="42"/>
      <c r="Q51" s="42"/>
      <c r="R51" s="42"/>
      <c r="S51" s="42"/>
      <c r="T51" s="42"/>
      <c r="U51" s="42"/>
      <c r="V51" s="42"/>
      <c r="W51" s="42"/>
      <c r="X51" s="42"/>
      <c r="Y51" s="42"/>
      <c r="Z51" s="42"/>
      <c r="AB51" s="42"/>
      <c r="AC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CB51" s="42"/>
      <c r="CG51" s="42"/>
      <c r="CI51" s="42"/>
      <c r="CK51" s="42"/>
      <c r="CM51" s="42"/>
    </row>
    <row r="52" spans="2:91" s="49" customFormat="1" x14ac:dyDescent="0.15">
      <c r="B52" s="42"/>
      <c r="C52" s="42"/>
      <c r="D52" s="42"/>
      <c r="E52" s="42"/>
      <c r="F52" s="42"/>
      <c r="G52" s="42"/>
      <c r="Q52" s="42"/>
      <c r="R52" s="42"/>
      <c r="S52" s="42"/>
      <c r="T52" s="42"/>
      <c r="U52" s="42"/>
      <c r="V52" s="42"/>
      <c r="W52" s="42"/>
      <c r="X52" s="42"/>
      <c r="Y52" s="42"/>
      <c r="Z52" s="42"/>
      <c r="AB52" s="42"/>
      <c r="AC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CB52" s="42"/>
      <c r="CG52" s="42"/>
      <c r="CI52" s="42"/>
      <c r="CK52" s="42"/>
      <c r="CM52" s="42"/>
    </row>
    <row r="53" spans="2:91" s="49" customFormat="1" x14ac:dyDescent="0.15">
      <c r="B53" s="42"/>
      <c r="C53" s="42"/>
      <c r="D53" s="42"/>
      <c r="E53" s="42"/>
      <c r="F53" s="42"/>
      <c r="G53" s="42"/>
      <c r="Q53" s="42"/>
      <c r="R53" s="42"/>
      <c r="S53" s="42"/>
      <c r="T53" s="42"/>
      <c r="U53" s="42"/>
      <c r="V53" s="42"/>
      <c r="W53" s="42"/>
      <c r="X53" s="42"/>
      <c r="Y53" s="42"/>
      <c r="Z53" s="42"/>
      <c r="AB53" s="42"/>
      <c r="AC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CB53" s="42"/>
      <c r="CG53" s="42"/>
      <c r="CI53" s="42"/>
      <c r="CK53" s="42"/>
      <c r="CM53" s="42"/>
    </row>
    <row r="54" spans="2:91" s="49" customFormat="1" x14ac:dyDescent="0.15">
      <c r="B54" s="42"/>
      <c r="C54" s="42"/>
      <c r="D54" s="42"/>
      <c r="E54" s="42"/>
      <c r="F54" s="42"/>
      <c r="G54" s="42"/>
      <c r="Q54" s="42"/>
      <c r="R54" s="42"/>
      <c r="S54" s="42"/>
      <c r="T54" s="42"/>
      <c r="U54" s="42"/>
      <c r="V54" s="42"/>
      <c r="W54" s="42"/>
      <c r="X54" s="42"/>
      <c r="Y54" s="42"/>
      <c r="Z54" s="42"/>
      <c r="AB54" s="42"/>
      <c r="AC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CB54" s="42"/>
      <c r="CG54" s="42"/>
      <c r="CI54" s="42"/>
      <c r="CK54" s="42"/>
      <c r="CM54" s="42"/>
    </row>
    <row r="55" spans="2:91" s="49" customFormat="1" x14ac:dyDescent="0.15">
      <c r="B55" s="42"/>
      <c r="C55" s="42"/>
      <c r="D55" s="42"/>
      <c r="E55" s="42"/>
      <c r="F55" s="42"/>
      <c r="G55" s="42"/>
      <c r="Q55" s="42"/>
      <c r="R55" s="42"/>
      <c r="S55" s="42"/>
      <c r="T55" s="42"/>
      <c r="U55" s="42"/>
      <c r="V55" s="42"/>
      <c r="W55" s="42"/>
      <c r="X55" s="42"/>
      <c r="Y55" s="107"/>
      <c r="Z55" s="42"/>
      <c r="AA55" s="42"/>
      <c r="AB55" s="42"/>
      <c r="AC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CB55" s="42"/>
      <c r="CG55" s="42"/>
      <c r="CI55" s="42"/>
      <c r="CK55" s="42"/>
      <c r="CM55" s="42"/>
    </row>
    <row r="56" spans="2:91" s="49" customFormat="1" x14ac:dyDescent="0.15">
      <c r="B56" s="42"/>
      <c r="C56" s="42"/>
      <c r="D56" s="42"/>
      <c r="E56" s="42"/>
      <c r="F56" s="42"/>
      <c r="G56" s="42"/>
      <c r="Q56" s="42"/>
      <c r="R56" s="42"/>
      <c r="S56" s="42"/>
      <c r="T56" s="42"/>
      <c r="U56" s="42"/>
      <c r="V56" s="42"/>
      <c r="W56" s="42"/>
      <c r="X56" s="42"/>
      <c r="Y56" s="42"/>
      <c r="Z56" s="42"/>
      <c r="AB56" s="42"/>
      <c r="AC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CB56" s="42"/>
      <c r="CG56" s="42"/>
      <c r="CI56" s="42"/>
      <c r="CK56" s="42"/>
      <c r="CM56" s="42"/>
    </row>
    <row r="57" spans="2:91" s="49" customFormat="1" x14ac:dyDescent="0.15">
      <c r="B57" s="42"/>
      <c r="C57" s="42"/>
      <c r="D57" s="42"/>
      <c r="E57" s="42"/>
      <c r="F57" s="42"/>
      <c r="G57" s="42"/>
      <c r="Q57" s="42"/>
      <c r="R57" s="42"/>
      <c r="S57" s="42"/>
      <c r="T57" s="42"/>
      <c r="U57" s="42"/>
      <c r="V57" s="42"/>
      <c r="W57" s="42"/>
      <c r="X57" s="42"/>
      <c r="Y57" s="42"/>
      <c r="Z57" s="42"/>
      <c r="AB57" s="42"/>
      <c r="AC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CB57" s="42"/>
      <c r="CG57" s="42"/>
      <c r="CI57" s="42"/>
      <c r="CK57" s="42"/>
      <c r="CM57" s="42"/>
    </row>
    <row r="58" spans="2:91" s="49" customFormat="1" x14ac:dyDescent="0.15">
      <c r="B58" s="42"/>
      <c r="C58" s="42"/>
      <c r="F58" s="42"/>
      <c r="G58" s="42"/>
      <c r="H58" s="42"/>
      <c r="I58" s="42"/>
      <c r="J58" s="42"/>
      <c r="K58" s="42"/>
      <c r="Q58" s="42"/>
      <c r="R58" s="42"/>
      <c r="S58" s="42"/>
      <c r="T58" s="42"/>
      <c r="U58" s="42"/>
      <c r="V58" s="42"/>
      <c r="W58" s="42"/>
      <c r="X58" s="42"/>
      <c r="Y58" s="42"/>
      <c r="Z58" s="42"/>
      <c r="AB58" s="42"/>
      <c r="AC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CB58" s="42"/>
      <c r="CG58" s="42"/>
      <c r="CI58" s="42"/>
      <c r="CK58" s="42"/>
      <c r="CM58" s="42"/>
    </row>
    <row r="59" spans="2:91" s="49" customFormat="1" x14ac:dyDescent="0.15">
      <c r="B59" s="42"/>
      <c r="C59" s="42"/>
      <c r="I59" s="42"/>
      <c r="J59" s="42"/>
      <c r="K59" s="42"/>
      <c r="L59" s="42"/>
      <c r="M59" s="42"/>
      <c r="Q59" s="42"/>
      <c r="R59" s="42"/>
      <c r="S59" s="42"/>
      <c r="T59" s="42"/>
      <c r="U59" s="42"/>
      <c r="V59" s="42"/>
      <c r="W59" s="42"/>
      <c r="X59" s="42"/>
      <c r="Y59" s="42"/>
      <c r="Z59" s="42"/>
      <c r="AB59" s="42"/>
      <c r="AC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CB59" s="42"/>
      <c r="CG59" s="42"/>
      <c r="CI59" s="42"/>
      <c r="CK59" s="42"/>
      <c r="CM59" s="42"/>
    </row>
    <row r="60" spans="2:91" s="49" customFormat="1" x14ac:dyDescent="0.15">
      <c r="B60" s="42"/>
      <c r="C60" s="42"/>
      <c r="I60" s="42"/>
      <c r="J60" s="42"/>
      <c r="K60" s="42"/>
      <c r="L60" s="42"/>
      <c r="M60" s="42"/>
      <c r="Q60" s="42"/>
      <c r="R60" s="42"/>
      <c r="S60" s="42"/>
      <c r="T60" s="42"/>
      <c r="U60" s="42"/>
      <c r="V60" s="42"/>
      <c r="W60" s="42"/>
      <c r="X60" s="42"/>
      <c r="Y60" s="42"/>
      <c r="Z60" s="42"/>
      <c r="AB60" s="42"/>
      <c r="AC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CB60" s="42"/>
      <c r="CG60" s="42"/>
      <c r="CI60" s="42"/>
      <c r="CK60" s="42"/>
      <c r="CM60" s="42"/>
    </row>
    <row r="61" spans="2:91" s="49" customFormat="1" ht="16.2" x14ac:dyDescent="0.2">
      <c r="B61" s="42"/>
      <c r="C61" s="42"/>
      <c r="F61" s="143"/>
      <c r="G61" s="143"/>
      <c r="H61" s="42"/>
      <c r="Q61" s="42"/>
      <c r="R61" s="42"/>
      <c r="S61" s="42"/>
      <c r="T61" s="42"/>
      <c r="U61" s="42"/>
      <c r="V61" s="42"/>
      <c r="W61" s="42"/>
      <c r="X61" s="42"/>
      <c r="Y61" s="42"/>
      <c r="Z61" s="42"/>
      <c r="AB61" s="42"/>
      <c r="AC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CB61" s="42"/>
      <c r="CG61" s="42"/>
      <c r="CI61" s="42"/>
      <c r="CK61" s="42"/>
      <c r="CM61" s="42"/>
    </row>
    <row r="62" spans="2:91" s="49" customFormat="1" x14ac:dyDescent="0.15">
      <c r="B62" s="42"/>
      <c r="C62" s="42"/>
      <c r="F62" s="42"/>
      <c r="G62" s="42"/>
      <c r="H62" s="42"/>
      <c r="Q62" s="42"/>
      <c r="R62" s="42"/>
      <c r="S62" s="42"/>
      <c r="T62" s="42"/>
      <c r="U62" s="42"/>
      <c r="V62" s="42"/>
      <c r="W62" s="42"/>
      <c r="X62" s="42"/>
      <c r="Y62" s="42"/>
      <c r="Z62" s="42"/>
      <c r="AB62" s="42"/>
      <c r="AC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CB62" s="42"/>
      <c r="CG62" s="42"/>
      <c r="CI62" s="42"/>
      <c r="CK62" s="42"/>
      <c r="CM62" s="42"/>
    </row>
    <row r="63" spans="2:91" s="49" customFormat="1" x14ac:dyDescent="0.15">
      <c r="B63" s="42"/>
      <c r="C63" s="42"/>
      <c r="F63" s="42"/>
      <c r="G63" s="42"/>
      <c r="H63" s="42"/>
      <c r="Q63" s="42"/>
      <c r="R63" s="42"/>
      <c r="S63" s="42"/>
      <c r="T63" s="42"/>
      <c r="U63" s="42"/>
      <c r="V63" s="42"/>
      <c r="W63" s="42"/>
      <c r="X63" s="42"/>
      <c r="Y63" s="42"/>
      <c r="Z63" s="42"/>
      <c r="AB63" s="42"/>
      <c r="AC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CB63" s="42"/>
      <c r="CG63" s="42"/>
      <c r="CI63" s="42"/>
      <c r="CK63" s="42"/>
      <c r="CM63" s="42"/>
    </row>
    <row r="64" spans="2:91" s="49" customFormat="1" x14ac:dyDescent="0.15">
      <c r="B64" s="42"/>
      <c r="C64" s="42"/>
      <c r="F64" s="42"/>
      <c r="G64" s="42"/>
      <c r="H64" s="42"/>
      <c r="Q64" s="42"/>
      <c r="R64" s="42"/>
      <c r="S64" s="42"/>
      <c r="T64" s="42"/>
      <c r="U64" s="42"/>
      <c r="V64" s="42"/>
      <c r="W64" s="42"/>
      <c r="X64" s="42"/>
      <c r="Y64" s="42"/>
      <c r="Z64" s="42"/>
      <c r="AB64" s="42"/>
      <c r="AC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CB64" s="42"/>
      <c r="CG64" s="42"/>
      <c r="CI64" s="42"/>
      <c r="CK64" s="42"/>
      <c r="CM64" s="42"/>
    </row>
    <row r="65" spans="2:91" s="49" customFormat="1" x14ac:dyDescent="0.15">
      <c r="B65" s="42"/>
      <c r="C65" s="42"/>
      <c r="F65" s="42"/>
      <c r="G65" s="42"/>
      <c r="H65" s="42"/>
      <c r="Q65" s="42"/>
      <c r="R65" s="42"/>
      <c r="S65" s="42"/>
      <c r="T65" s="42"/>
      <c r="U65" s="42"/>
      <c r="V65" s="42"/>
      <c r="W65" s="42"/>
      <c r="X65" s="42"/>
      <c r="Y65" s="42"/>
      <c r="Z65" s="42"/>
      <c r="AB65" s="42"/>
      <c r="AC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CB65" s="42"/>
      <c r="CG65" s="42"/>
      <c r="CI65" s="42"/>
      <c r="CK65" s="42"/>
      <c r="CM65" s="42"/>
    </row>
    <row r="66" spans="2:91" s="49" customFormat="1" x14ac:dyDescent="0.15">
      <c r="B66" s="42"/>
      <c r="C66" s="42"/>
      <c r="F66" s="42"/>
      <c r="G66" s="42"/>
      <c r="H66" s="42"/>
      <c r="Q66" s="42"/>
      <c r="R66" s="42"/>
      <c r="S66" s="42"/>
      <c r="T66" s="42"/>
      <c r="U66" s="42"/>
      <c r="V66" s="42"/>
      <c r="W66" s="42"/>
      <c r="X66" s="42"/>
      <c r="Y66" s="42"/>
      <c r="Z66" s="42"/>
      <c r="AB66" s="42"/>
      <c r="AC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CB66" s="42"/>
      <c r="CG66" s="42"/>
      <c r="CI66" s="42"/>
      <c r="CK66" s="42"/>
      <c r="CM66" s="42"/>
    </row>
    <row r="67" spans="2:91" s="49" customFormat="1" x14ac:dyDescent="0.15">
      <c r="B67" s="42"/>
      <c r="C67" s="42"/>
      <c r="F67" s="42"/>
      <c r="G67" s="42"/>
      <c r="H67" s="42"/>
      <c r="Q67" s="42"/>
      <c r="R67" s="42"/>
      <c r="S67" s="42"/>
      <c r="T67" s="42"/>
      <c r="U67" s="42"/>
      <c r="V67" s="42"/>
      <c r="W67" s="42"/>
      <c r="X67" s="42"/>
      <c r="Y67" s="42"/>
      <c r="Z67" s="42"/>
      <c r="AB67" s="42"/>
      <c r="AC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CK67" s="42"/>
      <c r="CM67" s="42"/>
    </row>
    <row r="68" spans="2:91" s="49" customFormat="1" x14ac:dyDescent="0.15">
      <c r="B68" s="42"/>
      <c r="C68" s="42"/>
      <c r="F68" s="42"/>
      <c r="G68" s="42"/>
      <c r="H68" s="42"/>
      <c r="Q68" s="42"/>
      <c r="R68" s="42"/>
      <c r="S68" s="42"/>
      <c r="T68" s="42"/>
      <c r="U68" s="42"/>
      <c r="V68" s="42"/>
      <c r="W68" s="42"/>
      <c r="X68" s="42"/>
      <c r="Y68" s="42"/>
      <c r="Z68" s="42"/>
      <c r="AB68" s="42"/>
      <c r="AC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CK68" s="42"/>
      <c r="CM68" s="42"/>
    </row>
    <row r="69" spans="2:91" s="49" customFormat="1" x14ac:dyDescent="0.15">
      <c r="B69" s="42"/>
      <c r="C69" s="42"/>
      <c r="F69" s="42"/>
      <c r="G69" s="42"/>
      <c r="H69" s="42"/>
      <c r="Q69" s="42"/>
      <c r="R69" s="42"/>
      <c r="S69" s="42"/>
      <c r="T69" s="42"/>
      <c r="U69" s="42"/>
      <c r="V69" s="42"/>
      <c r="W69" s="42"/>
      <c r="X69" s="42"/>
      <c r="Y69" s="42"/>
      <c r="Z69" s="42"/>
      <c r="AB69" s="42"/>
      <c r="AC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CK69" s="42"/>
      <c r="CM69" s="42"/>
    </row>
    <row r="70" spans="2:91" s="49" customFormat="1" x14ac:dyDescent="0.15">
      <c r="B70" s="42"/>
      <c r="C70" s="42"/>
      <c r="F70" s="42"/>
      <c r="G70" s="42"/>
      <c r="H70" s="42"/>
      <c r="Q70" s="42"/>
      <c r="R70" s="42"/>
      <c r="S70" s="42"/>
      <c r="T70" s="42"/>
      <c r="U70" s="42"/>
      <c r="V70" s="42"/>
      <c r="W70" s="42"/>
      <c r="X70" s="42"/>
      <c r="Y70" s="42"/>
      <c r="Z70" s="42"/>
      <c r="AB70" s="42"/>
      <c r="AC70" s="42"/>
      <c r="AK70" s="42"/>
      <c r="AL70" s="42"/>
      <c r="AM70" s="42"/>
      <c r="AN70" s="42"/>
      <c r="AO70" s="42"/>
      <c r="AP70" s="42"/>
      <c r="AR70" s="42"/>
      <c r="AS70" s="42"/>
      <c r="AT70" s="42"/>
      <c r="AU70" s="107"/>
      <c r="AV70" s="107"/>
      <c r="AW70" s="107"/>
      <c r="AX70" s="42"/>
      <c r="AY70" s="42"/>
      <c r="AZ70" s="42"/>
      <c r="BA70" s="42"/>
      <c r="BB70" s="42"/>
      <c r="BC70" s="42"/>
      <c r="BD70" s="144"/>
      <c r="BE70" s="42"/>
      <c r="BF70" s="42"/>
      <c r="BG70" s="42"/>
      <c r="BH70" s="42"/>
      <c r="BI70" s="42"/>
      <c r="BJ70" s="42"/>
      <c r="BK70" s="42"/>
      <c r="CK70" s="42"/>
      <c r="CM70" s="42"/>
    </row>
    <row r="71" spans="2:91" s="49" customFormat="1" x14ac:dyDescent="0.15">
      <c r="B71" s="42"/>
      <c r="C71" s="42"/>
      <c r="F71" s="42"/>
      <c r="G71" s="42"/>
      <c r="H71" s="42"/>
      <c r="Q71" s="42"/>
      <c r="R71" s="42"/>
      <c r="S71" s="42"/>
      <c r="T71" s="42"/>
      <c r="U71" s="42"/>
      <c r="V71" s="42"/>
      <c r="W71" s="42"/>
      <c r="X71" s="42"/>
      <c r="Y71" s="42"/>
      <c r="Z71" s="42"/>
      <c r="AB71" s="42"/>
      <c r="AC71" s="42"/>
      <c r="AK71" s="42"/>
      <c r="AL71" s="42"/>
      <c r="AM71" s="42"/>
      <c r="AN71" s="42"/>
      <c r="AO71" s="42"/>
      <c r="AP71" s="42"/>
      <c r="AR71" s="42"/>
      <c r="AS71" s="42"/>
      <c r="AT71" s="42"/>
      <c r="AU71" s="83"/>
      <c r="AV71" s="42"/>
      <c r="AW71" s="42"/>
      <c r="AX71" s="42"/>
      <c r="AY71" s="42"/>
      <c r="AZ71" s="144"/>
      <c r="BA71" s="144"/>
      <c r="BB71" s="144"/>
      <c r="BC71" s="144"/>
      <c r="BD71" s="144"/>
      <c r="BE71" s="42"/>
      <c r="BF71" s="42"/>
      <c r="BG71" s="42"/>
      <c r="BH71" s="42"/>
      <c r="BI71" s="42"/>
      <c r="BJ71" s="42"/>
      <c r="BK71" s="42"/>
      <c r="CK71" s="42"/>
      <c r="CM71" s="42"/>
    </row>
    <row r="72" spans="2:91" s="49" customFormat="1" x14ac:dyDescent="0.15">
      <c r="B72" s="42"/>
      <c r="C72" s="42"/>
      <c r="F72" s="42"/>
      <c r="G72" s="42"/>
      <c r="H72" s="42"/>
      <c r="Q72" s="42"/>
      <c r="R72" s="42"/>
      <c r="S72" s="42"/>
      <c r="T72" s="42"/>
      <c r="U72" s="42"/>
      <c r="V72" s="42"/>
      <c r="W72" s="42"/>
      <c r="X72" s="42"/>
      <c r="Y72" s="42"/>
      <c r="Z72" s="42"/>
      <c r="AB72" s="42"/>
      <c r="AC72" s="42"/>
      <c r="AK72" s="42"/>
      <c r="AL72" s="42"/>
      <c r="AM72" s="42"/>
      <c r="AN72" s="42"/>
      <c r="AO72" s="42"/>
      <c r="AP72" s="42"/>
      <c r="AR72" s="42"/>
      <c r="AS72" s="42"/>
      <c r="AT72" s="42"/>
      <c r="AU72" s="83"/>
      <c r="AV72" s="42"/>
      <c r="AW72" s="42"/>
      <c r="AX72" s="42"/>
      <c r="AY72" s="42"/>
      <c r="AZ72" s="42"/>
      <c r="BA72" s="42"/>
      <c r="BB72" s="42"/>
      <c r="BC72" s="42"/>
      <c r="BD72" s="42"/>
      <c r="BE72" s="42"/>
      <c r="BF72" s="42"/>
      <c r="BG72" s="42"/>
      <c r="BH72" s="42"/>
      <c r="BI72" s="42"/>
      <c r="BJ72" s="42"/>
      <c r="BK72" s="42"/>
      <c r="CK72" s="42"/>
      <c r="CM72" s="42"/>
    </row>
    <row r="73" spans="2:91" s="49" customFormat="1" x14ac:dyDescent="0.15">
      <c r="B73" s="42"/>
      <c r="C73" s="42"/>
      <c r="F73" s="42"/>
      <c r="G73" s="42"/>
      <c r="H73" s="42"/>
      <c r="Q73" s="42"/>
      <c r="R73" s="42"/>
      <c r="S73" s="42"/>
      <c r="T73" s="42"/>
      <c r="U73" s="42"/>
      <c r="V73" s="42"/>
      <c r="W73" s="42"/>
      <c r="X73" s="42"/>
      <c r="Y73" s="42"/>
      <c r="Z73" s="42"/>
      <c r="AB73" s="42"/>
      <c r="AC73" s="42"/>
      <c r="AK73" s="42"/>
      <c r="AL73" s="42"/>
      <c r="AM73" s="42"/>
      <c r="AN73" s="42"/>
      <c r="AO73" s="42"/>
      <c r="AP73" s="42"/>
      <c r="AR73" s="42"/>
      <c r="AS73" s="42"/>
      <c r="AT73" s="42"/>
      <c r="AU73" s="83"/>
      <c r="AV73" s="42"/>
      <c r="AW73" s="42"/>
      <c r="AX73" s="42"/>
      <c r="AY73" s="42"/>
      <c r="AZ73" s="42"/>
      <c r="BA73" s="42"/>
      <c r="BB73" s="42"/>
      <c r="BC73" s="42"/>
      <c r="BD73" s="42"/>
      <c r="BE73" s="42"/>
      <c r="BF73" s="42"/>
      <c r="BG73" s="42"/>
      <c r="BH73" s="42"/>
      <c r="BI73" s="42"/>
      <c r="BJ73" s="42"/>
      <c r="BK73" s="42"/>
      <c r="CK73" s="42"/>
      <c r="CM73" s="42"/>
    </row>
    <row r="74" spans="2:91" s="49" customFormat="1" ht="16.8" thickBot="1" x14ac:dyDescent="0.2">
      <c r="B74" s="111" t="s">
        <v>197</v>
      </c>
      <c r="C74" s="112"/>
      <c r="D74" s="113"/>
      <c r="E74" s="113"/>
      <c r="F74" s="113"/>
      <c r="G74" s="113"/>
      <c r="H74" s="113"/>
      <c r="I74" s="113"/>
      <c r="J74" s="113"/>
      <c r="Q74" s="42"/>
      <c r="R74" s="42"/>
      <c r="S74" s="42"/>
      <c r="T74" s="42"/>
      <c r="U74" s="42"/>
      <c r="V74" s="42"/>
      <c r="W74" s="42"/>
      <c r="X74" s="42"/>
      <c r="Y74" s="42"/>
      <c r="Z74" s="42"/>
      <c r="AA74" s="42"/>
      <c r="AB74" s="42"/>
      <c r="AC74" s="42"/>
      <c r="AK74" s="42"/>
      <c r="AL74" s="42"/>
      <c r="AM74" s="42"/>
      <c r="AN74" s="42"/>
      <c r="AO74" s="42"/>
      <c r="AP74" s="42"/>
      <c r="AR74" s="42"/>
      <c r="AS74" s="42"/>
      <c r="AT74" s="42"/>
      <c r="AU74" s="83"/>
      <c r="AV74" s="42"/>
      <c r="AW74" s="42"/>
      <c r="AX74" s="42"/>
      <c r="AY74" s="42"/>
      <c r="AZ74" s="42"/>
      <c r="BA74" s="42"/>
      <c r="BB74" s="42"/>
      <c r="BC74" s="42"/>
      <c r="BD74" s="42"/>
      <c r="BE74" s="42"/>
      <c r="BF74" s="42"/>
      <c r="BG74" s="42"/>
      <c r="BH74" s="42"/>
      <c r="BI74" s="42"/>
      <c r="BJ74" s="42"/>
      <c r="BK74" s="42"/>
      <c r="CG74" s="42"/>
      <c r="CI74" s="42"/>
      <c r="CK74" s="42"/>
      <c r="CM74" s="42"/>
    </row>
    <row r="75" spans="2:91" s="49" customFormat="1" ht="14.4" x14ac:dyDescent="0.15">
      <c r="B75" s="145"/>
      <c r="C75" s="146"/>
      <c r="D75" s="146"/>
      <c r="E75" s="147" t="s">
        <v>198</v>
      </c>
      <c r="F75" s="146"/>
      <c r="G75" s="148" t="s">
        <v>199</v>
      </c>
      <c r="H75" s="148"/>
      <c r="I75" s="148"/>
      <c r="J75" s="148"/>
      <c r="K75" s="149"/>
      <c r="Q75" s="42"/>
      <c r="R75" s="42"/>
      <c r="S75" s="42"/>
      <c r="T75" s="42"/>
      <c r="U75" s="42"/>
      <c r="V75" s="42"/>
      <c r="W75" s="42"/>
      <c r="X75" s="42"/>
      <c r="Y75" s="42"/>
      <c r="Z75" s="42"/>
      <c r="AA75" s="42"/>
      <c r="AB75" s="42"/>
      <c r="AC75" s="42"/>
      <c r="AK75" s="42"/>
      <c r="AL75" s="42"/>
      <c r="AM75" s="42"/>
      <c r="AN75" s="42"/>
      <c r="AO75" s="42"/>
      <c r="AP75" s="42"/>
      <c r="AR75" s="42"/>
      <c r="AS75" s="42"/>
      <c r="AT75" s="42"/>
      <c r="AU75" s="83"/>
      <c r="AV75" s="42"/>
      <c r="AW75" s="42"/>
      <c r="AX75" s="42"/>
      <c r="AY75" s="42"/>
      <c r="AZ75" s="42"/>
      <c r="BA75" s="42"/>
      <c r="BB75" s="42"/>
      <c r="BC75" s="42"/>
      <c r="BD75" s="42"/>
      <c r="CG75" s="42"/>
      <c r="CI75" s="42"/>
      <c r="CK75" s="42"/>
      <c r="CM75" s="42"/>
    </row>
    <row r="76" spans="2:91" s="49" customFormat="1" ht="14.4" x14ac:dyDescent="0.15">
      <c r="B76" s="150"/>
      <c r="C76" s="151"/>
      <c r="D76" s="152"/>
      <c r="E76" s="153"/>
      <c r="F76" s="153" t="s">
        <v>200</v>
      </c>
      <c r="G76" s="153" t="s">
        <v>201</v>
      </c>
      <c r="H76" s="153" t="s">
        <v>202</v>
      </c>
      <c r="I76" s="153" t="s">
        <v>203</v>
      </c>
      <c r="J76" s="153" t="s">
        <v>204</v>
      </c>
      <c r="K76" s="154" t="s">
        <v>205</v>
      </c>
      <c r="Q76" s="42"/>
      <c r="R76" s="42"/>
      <c r="S76" s="42"/>
      <c r="T76" s="42"/>
      <c r="U76" s="42"/>
      <c r="V76" s="42"/>
      <c r="W76" s="42"/>
      <c r="X76" s="42"/>
      <c r="Y76" s="42"/>
      <c r="Z76" s="42"/>
      <c r="AA76" s="42"/>
      <c r="AB76" s="42"/>
      <c r="AC76" s="42"/>
      <c r="AK76" s="42"/>
      <c r="AL76" s="42"/>
      <c r="AM76" s="42"/>
      <c r="AN76" s="42"/>
      <c r="AO76" s="42"/>
      <c r="AP76" s="42"/>
      <c r="AR76" s="42"/>
      <c r="AS76" s="42"/>
      <c r="AT76" s="42"/>
      <c r="AU76" s="83"/>
      <c r="AV76" s="42"/>
      <c r="AW76" s="42"/>
      <c r="AX76" s="42"/>
      <c r="AY76" s="42"/>
      <c r="AZ76" s="42"/>
      <c r="BA76" s="42"/>
      <c r="BB76" s="42"/>
      <c r="BC76" s="42"/>
      <c r="BD76" s="42"/>
      <c r="CG76" s="42"/>
      <c r="CI76" s="42"/>
      <c r="CK76" s="42"/>
      <c r="CM76" s="42"/>
    </row>
    <row r="77" spans="2:91" s="49" customFormat="1" ht="17.55" customHeight="1" x14ac:dyDescent="0.15">
      <c r="B77" s="155" t="s">
        <v>206</v>
      </c>
      <c r="C77" s="156"/>
      <c r="D77" s="157"/>
      <c r="E77" s="158" t="s">
        <v>207</v>
      </c>
      <c r="F77" s="158" t="str">
        <f>_xlfn.IFNA(S89,"")</f>
        <v/>
      </c>
      <c r="G77" s="158" t="str">
        <f>_xlfn.IFNA(S90,"")</f>
        <v/>
      </c>
      <c r="H77" s="158" t="str">
        <f>_xlfn.IFNA(S91,"")</f>
        <v/>
      </c>
      <c r="I77" s="158" t="str">
        <f>_xlfn.IFNA(S92,"")</f>
        <v/>
      </c>
      <c r="J77" s="158" t="str">
        <f>_xlfn.IFNA(S93,"")</f>
        <v/>
      </c>
      <c r="K77" s="158" t="str">
        <f>_xlfn.IFNA(S94,"")</f>
        <v/>
      </c>
      <c r="Q77" s="42"/>
      <c r="R77" s="42"/>
      <c r="S77" s="42"/>
      <c r="T77" s="42"/>
      <c r="U77" s="42"/>
      <c r="V77" s="42"/>
      <c r="W77" s="42"/>
      <c r="X77" s="42"/>
      <c r="Y77" s="42"/>
      <c r="Z77" s="42"/>
      <c r="AA77" s="42"/>
      <c r="AB77" s="42"/>
      <c r="AC77" s="42"/>
      <c r="AK77" s="42"/>
      <c r="AL77" s="42"/>
      <c r="AM77" s="42"/>
      <c r="AN77" s="42"/>
      <c r="AO77" s="42"/>
      <c r="AP77" s="42"/>
      <c r="AQ77" s="42"/>
      <c r="AR77" s="42"/>
      <c r="AT77" s="42"/>
      <c r="CG77" s="42"/>
      <c r="CI77" s="42"/>
      <c r="CK77" s="42"/>
      <c r="CM77" s="42"/>
    </row>
    <row r="78" spans="2:91" s="49" customFormat="1" ht="17.55" customHeight="1" x14ac:dyDescent="0.15">
      <c r="B78" s="159"/>
      <c r="C78" s="160"/>
      <c r="D78" s="161"/>
      <c r="E78" s="162" t="s">
        <v>208</v>
      </c>
      <c r="F78" s="162"/>
      <c r="G78" s="163" t="str">
        <f>_xlfn.IFNA(R90,"")</f>
        <v/>
      </c>
      <c r="H78" s="163" t="str">
        <f>_xlfn.IFNA(R91,"")</f>
        <v/>
      </c>
      <c r="I78" s="163" t="str">
        <f>_xlfn.IFNA(R92,"")</f>
        <v/>
      </c>
      <c r="J78" s="163" t="str">
        <f>_xlfn.IFNA(R93,"")</f>
        <v/>
      </c>
      <c r="K78" s="163" t="str">
        <f>_xlfn.IFNA(R94,"")</f>
        <v/>
      </c>
      <c r="Q78" s="42"/>
      <c r="R78" s="42"/>
      <c r="S78" s="42"/>
      <c r="T78" s="42"/>
      <c r="U78" s="42"/>
      <c r="V78" s="42"/>
      <c r="W78" s="42"/>
      <c r="X78" s="42"/>
      <c r="Y78" s="42"/>
      <c r="Z78" s="42"/>
      <c r="AA78" s="42"/>
      <c r="AB78" s="42"/>
      <c r="AC78" s="42"/>
      <c r="AK78" s="42"/>
      <c r="AL78" s="42"/>
      <c r="AO78" s="42"/>
      <c r="AP78" s="42"/>
      <c r="AQ78" s="42"/>
      <c r="AR78" s="42"/>
      <c r="AS78" s="42"/>
      <c r="AT78" s="42"/>
      <c r="CG78" s="42"/>
      <c r="CI78" s="42"/>
      <c r="CK78" s="42"/>
      <c r="CM78" s="42"/>
    </row>
    <row r="79" spans="2:91" s="49" customFormat="1" ht="17.55" customHeight="1" x14ac:dyDescent="0.15">
      <c r="B79" s="155" t="s">
        <v>209</v>
      </c>
      <c r="C79" s="156"/>
      <c r="D79" s="157"/>
      <c r="E79" s="158" t="s">
        <v>207</v>
      </c>
      <c r="F79" s="158" t="str">
        <f>_xlfn.IFNA(U89,"")</f>
        <v/>
      </c>
      <c r="G79" s="158" t="str">
        <f>_xlfn.IFNA(U90,"")</f>
        <v/>
      </c>
      <c r="H79" s="158" t="str">
        <f>_xlfn.IFNA(U91,"")</f>
        <v/>
      </c>
      <c r="I79" s="158" t="str">
        <f>_xlfn.IFNA(U92,"")</f>
        <v/>
      </c>
      <c r="J79" s="158" t="str">
        <f>_xlfn.IFNA(U93,"")</f>
        <v/>
      </c>
      <c r="K79" s="158" t="str">
        <f>_xlfn.IFNA(U94,"")</f>
        <v/>
      </c>
      <c r="Q79" s="42"/>
      <c r="R79" s="42"/>
      <c r="S79" s="42"/>
      <c r="T79" s="42"/>
      <c r="U79" s="42"/>
      <c r="V79" s="42"/>
      <c r="W79" s="42"/>
      <c r="X79" s="42"/>
      <c r="Y79" s="42"/>
      <c r="Z79" s="42"/>
      <c r="AA79" s="42"/>
      <c r="AB79" s="42"/>
      <c r="AC79" s="42"/>
      <c r="AK79" s="42"/>
      <c r="AL79" s="42"/>
      <c r="AO79" s="42"/>
      <c r="AP79" s="42"/>
      <c r="AQ79" s="42"/>
      <c r="AR79" s="42"/>
      <c r="AS79" s="42"/>
      <c r="AT79" s="42"/>
      <c r="CG79" s="42"/>
      <c r="CI79" s="42"/>
      <c r="CK79" s="42"/>
      <c r="CM79" s="42"/>
    </row>
    <row r="80" spans="2:91" s="49" customFormat="1" ht="17.55" customHeight="1" x14ac:dyDescent="0.15">
      <c r="B80" s="159"/>
      <c r="C80" s="160"/>
      <c r="D80" s="161"/>
      <c r="E80" s="162" t="s">
        <v>208</v>
      </c>
      <c r="F80" s="162"/>
      <c r="G80" s="163" t="str">
        <f>_xlfn.IFNA(T90,"")</f>
        <v/>
      </c>
      <c r="H80" s="163" t="str">
        <f>_xlfn.IFNA(T91,"")</f>
        <v/>
      </c>
      <c r="I80" s="163" t="str">
        <f>_xlfn.IFNA(T92,"")</f>
        <v/>
      </c>
      <c r="J80" s="163" t="str">
        <f>_xlfn.IFNA(T93,"")</f>
        <v/>
      </c>
      <c r="K80" s="163" t="str">
        <f>_xlfn.IFNA(T94,"")</f>
        <v/>
      </c>
      <c r="Q80" s="42"/>
      <c r="R80" s="42"/>
      <c r="S80" s="42"/>
      <c r="T80" s="42"/>
      <c r="U80" s="42"/>
      <c r="V80" s="42"/>
      <c r="W80" s="42"/>
      <c r="X80" s="42"/>
      <c r="Y80" s="42"/>
      <c r="Z80" s="42"/>
      <c r="AA80" s="42"/>
      <c r="AB80" s="42"/>
      <c r="AC80" s="42"/>
      <c r="AK80" s="42"/>
      <c r="AL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CG80" s="42"/>
      <c r="CI80" s="42"/>
      <c r="CK80" s="42"/>
      <c r="CM80" s="42"/>
    </row>
    <row r="81" spans="2:43" ht="17.55" customHeight="1" x14ac:dyDescent="0.15">
      <c r="B81" s="155" t="s">
        <v>210</v>
      </c>
      <c r="C81" s="156"/>
      <c r="D81" s="157"/>
      <c r="E81" s="158" t="s">
        <v>207</v>
      </c>
      <c r="F81" s="158" t="str">
        <f>_xlfn.IFNA(W89,"")</f>
        <v/>
      </c>
      <c r="G81" s="158" t="str">
        <f>_xlfn.IFNA(W90,"")</f>
        <v/>
      </c>
      <c r="H81" s="158" t="str">
        <f>_xlfn.IFNA(W91,"")</f>
        <v/>
      </c>
      <c r="I81" s="158" t="str">
        <f>_xlfn.IFNA(W92,"")</f>
        <v/>
      </c>
      <c r="J81" s="158" t="str">
        <f>_xlfn.IFNA(W93,"")</f>
        <v/>
      </c>
      <c r="K81" s="158" t="str">
        <f>_xlfn.IFNA(W94,"")</f>
        <v/>
      </c>
      <c r="AA81" s="42"/>
      <c r="AM81" s="49"/>
      <c r="AN81" s="49"/>
    </row>
    <row r="82" spans="2:43" ht="17.55" customHeight="1" x14ac:dyDescent="0.15">
      <c r="B82" s="159"/>
      <c r="C82" s="156"/>
      <c r="D82" s="164"/>
      <c r="E82" s="162" t="s">
        <v>208</v>
      </c>
      <c r="F82" s="162"/>
      <c r="G82" s="163" t="str">
        <f>_xlfn.IFNA(V90,"")</f>
        <v/>
      </c>
      <c r="H82" s="163" t="str">
        <f>_xlfn.IFNA(V91,"")</f>
        <v/>
      </c>
      <c r="I82" s="163" t="str">
        <f>_xlfn.IFNA(V92,"")</f>
        <v/>
      </c>
      <c r="J82" s="163" t="str">
        <f>_xlfn.IFNA(V93,"")</f>
        <v/>
      </c>
      <c r="K82" s="163" t="str">
        <f>_xlfn.IFNA(V94,"")</f>
        <v/>
      </c>
      <c r="AA82" s="42"/>
      <c r="AM82" s="49"/>
      <c r="AN82" s="49"/>
    </row>
    <row r="83" spans="2:43" ht="17.55" customHeight="1" x14ac:dyDescent="0.15">
      <c r="B83" s="165" t="s">
        <v>211</v>
      </c>
      <c r="C83" s="166"/>
      <c r="D83" s="167"/>
      <c r="E83" s="158" t="s">
        <v>207</v>
      </c>
      <c r="F83" s="158" t="str">
        <f>_xlfn.IFNA(Q89,"")</f>
        <v/>
      </c>
      <c r="G83" s="158" t="str">
        <f>_xlfn.IFNA(Q90,"")</f>
        <v/>
      </c>
      <c r="H83" s="158" t="str">
        <f>_xlfn.IFNA(Q91,"")</f>
        <v/>
      </c>
      <c r="I83" s="158" t="str">
        <f>_xlfn.IFNA(Q92,"")</f>
        <v/>
      </c>
      <c r="J83" s="158" t="str">
        <f>_xlfn.IFNA(Q93,"")</f>
        <v/>
      </c>
      <c r="K83" s="158" t="str">
        <f>_xlfn.IFNA(Q94,"")</f>
        <v/>
      </c>
      <c r="AA83" s="42"/>
      <c r="AM83" s="49"/>
      <c r="AN83" s="49"/>
    </row>
    <row r="84" spans="2:43" ht="17.55" customHeight="1" x14ac:dyDescent="0.15">
      <c r="B84" s="168"/>
      <c r="C84" s="169"/>
      <c r="D84" s="166"/>
      <c r="E84" s="162" t="s">
        <v>208</v>
      </c>
      <c r="F84" s="162"/>
      <c r="G84" s="170" t="str">
        <f>_xlfn.IFNA(P90,"")</f>
        <v/>
      </c>
      <c r="H84" s="170" t="str">
        <f>_xlfn.IFNA(P91,"")</f>
        <v/>
      </c>
      <c r="I84" s="170" t="str">
        <f>_xlfn.IFNA(P92,"")</f>
        <v/>
      </c>
      <c r="J84" s="170" t="str">
        <f>_xlfn.IFNA(P93,"")</f>
        <v/>
      </c>
      <c r="K84" s="170" t="str">
        <f>_xlfn.IFNA(P94,"")</f>
        <v/>
      </c>
      <c r="AA84" s="42"/>
      <c r="AM84" s="49"/>
      <c r="AN84" s="49"/>
      <c r="AO84" s="49"/>
      <c r="AP84" s="49"/>
      <c r="AQ84" s="49"/>
    </row>
    <row r="85" spans="2:43" x14ac:dyDescent="0.15">
      <c r="AA85" s="42"/>
      <c r="AM85" s="49"/>
      <c r="AN85" s="49"/>
      <c r="AO85" s="49"/>
      <c r="AP85" s="49"/>
      <c r="AQ85" s="49"/>
    </row>
    <row r="86" spans="2:43" x14ac:dyDescent="0.15">
      <c r="AA86" s="42"/>
      <c r="AM86" s="49"/>
      <c r="AN86" s="49"/>
      <c r="AO86" s="49"/>
      <c r="AP86" s="49"/>
      <c r="AQ86" s="49"/>
    </row>
    <row r="87" spans="2:43" x14ac:dyDescent="0.15">
      <c r="O87" s="171" t="s">
        <v>212</v>
      </c>
      <c r="P87" s="46"/>
      <c r="Q87" s="46"/>
      <c r="R87" s="46"/>
      <c r="S87" s="46"/>
      <c r="T87" s="46"/>
      <c r="U87" s="47"/>
      <c r="V87" s="46"/>
      <c r="W87" s="46"/>
      <c r="AA87" s="42"/>
    </row>
    <row r="88" spans="2:43" x14ac:dyDescent="0.15">
      <c r="O88" s="172" t="s">
        <v>71</v>
      </c>
      <c r="P88" s="172" t="s">
        <v>213</v>
      </c>
      <c r="Q88" s="172" t="s">
        <v>214</v>
      </c>
      <c r="R88" s="172" t="s">
        <v>215</v>
      </c>
      <c r="S88" s="172" t="s">
        <v>216</v>
      </c>
      <c r="T88" s="172" t="s">
        <v>217</v>
      </c>
      <c r="U88" s="173" t="s">
        <v>218</v>
      </c>
      <c r="V88" s="172" t="s">
        <v>219</v>
      </c>
      <c r="W88" s="172" t="s">
        <v>220</v>
      </c>
    </row>
    <row r="89" spans="2:43" x14ac:dyDescent="0.15">
      <c r="O89" s="172" t="s">
        <v>200</v>
      </c>
      <c r="P89" s="174"/>
      <c r="Q89" s="175" t="e">
        <f>IF(BJ34="",NA(),BJ34)</f>
        <v>#N/A</v>
      </c>
      <c r="R89" s="176"/>
      <c r="S89" s="175" t="e">
        <f>IF(BJ35="",NA(),BJ35)</f>
        <v>#N/A</v>
      </c>
      <c r="T89" s="176"/>
      <c r="U89" s="175" t="e">
        <f>IF(BJ36="",NA(),BJ36)</f>
        <v>#N/A</v>
      </c>
      <c r="V89" s="176"/>
      <c r="W89" s="175" t="e">
        <f>IF(BJ37="",NA(),BJ37)</f>
        <v>#N/A</v>
      </c>
    </row>
    <row r="90" spans="2:43" x14ac:dyDescent="0.15">
      <c r="O90" s="172" t="s">
        <v>201</v>
      </c>
      <c r="P90" s="177" t="e">
        <f>IF(BV34="",NA(),BV34)</f>
        <v>#N/A</v>
      </c>
      <c r="Q90" s="175" t="e">
        <f>IF(BK34="",NA(),BK34)</f>
        <v>#N/A</v>
      </c>
      <c r="R90" s="177" t="e">
        <f>IF(BV35="",NA(),BV35)</f>
        <v>#N/A</v>
      </c>
      <c r="S90" s="175" t="e">
        <f>IF(BK35="",NA(),BK35)</f>
        <v>#N/A</v>
      </c>
      <c r="T90" s="177" t="e">
        <f>IF(BV36="",NA(),BV36)</f>
        <v>#N/A</v>
      </c>
      <c r="U90" s="175" t="e">
        <f>IF(BK36="",NA(),BK36)</f>
        <v>#N/A</v>
      </c>
      <c r="V90" s="177" t="e">
        <f>IF(BV37="",NA(),BV37)</f>
        <v>#N/A</v>
      </c>
      <c r="W90" s="175" t="e">
        <f>IF(BK37="",NA(),BK37)</f>
        <v>#N/A</v>
      </c>
    </row>
    <row r="91" spans="2:43" x14ac:dyDescent="0.15">
      <c r="O91" s="172" t="s">
        <v>202</v>
      </c>
      <c r="P91" s="177" t="e">
        <f>IF(BW34="",NA(),BW34)</f>
        <v>#N/A</v>
      </c>
      <c r="Q91" s="175" t="e">
        <f>IF(BL34="",NA(),BL34)</f>
        <v>#N/A</v>
      </c>
      <c r="R91" s="177" t="e">
        <f>IF(BW35="",NA(),BW35)</f>
        <v>#N/A</v>
      </c>
      <c r="S91" s="175" t="e">
        <f>IF(BL35="",NA(),BL35)</f>
        <v>#N/A</v>
      </c>
      <c r="T91" s="177" t="e">
        <f>IF(BW36="",NA(),BW36)</f>
        <v>#N/A</v>
      </c>
      <c r="U91" s="175" t="e">
        <f>IF(BL36="",NA(),BL36)</f>
        <v>#N/A</v>
      </c>
      <c r="V91" s="177" t="e">
        <f>IF(BW37="",NA(),BW37)</f>
        <v>#N/A</v>
      </c>
      <c r="W91" s="175" t="e">
        <f>IF(BL37="",NA(),BL37)</f>
        <v>#N/A</v>
      </c>
    </row>
    <row r="92" spans="2:43" x14ac:dyDescent="0.15">
      <c r="O92" s="172" t="s">
        <v>203</v>
      </c>
      <c r="P92" s="177" t="e">
        <f>IF(BX34="",NA(),BX34)</f>
        <v>#N/A</v>
      </c>
      <c r="Q92" s="175" t="e">
        <f>IF(BM34="",NA(),BM34)</f>
        <v>#N/A</v>
      </c>
      <c r="R92" s="178" t="e">
        <f>IF(BX35="",NA(),BX35)</f>
        <v>#N/A</v>
      </c>
      <c r="S92" s="175" t="e">
        <f>IF(BM35="",NA(),BM35)</f>
        <v>#N/A</v>
      </c>
      <c r="T92" s="178" t="e">
        <f>IF(BX36="",NA(),BX36)</f>
        <v>#N/A</v>
      </c>
      <c r="U92" s="175" t="e">
        <f>IF(BM36="",NA(),BM36)</f>
        <v>#N/A</v>
      </c>
      <c r="V92" s="178" t="e">
        <f>IF(BX37="",NA(),BX37)</f>
        <v>#N/A</v>
      </c>
      <c r="W92" s="175" t="e">
        <f>IF(BM37="",NA(),BM37)</f>
        <v>#N/A</v>
      </c>
    </row>
    <row r="93" spans="2:43" x14ac:dyDescent="0.15">
      <c r="O93" s="172" t="s">
        <v>204</v>
      </c>
      <c r="P93" s="177" t="e">
        <f>IF(BY34="",NA(),BY34)</f>
        <v>#N/A</v>
      </c>
      <c r="Q93" s="175" t="e">
        <f>IF(BN34="",NA(),BN34)</f>
        <v>#N/A</v>
      </c>
      <c r="R93" s="178" t="e">
        <f>IF(BY35="",NA(),BY35)</f>
        <v>#N/A</v>
      </c>
      <c r="S93" s="175" t="e">
        <f>IF(BN35="",NA(),BN35)</f>
        <v>#N/A</v>
      </c>
      <c r="T93" s="178" t="e">
        <f>IF(BY36="",NA(),BY36)</f>
        <v>#N/A</v>
      </c>
      <c r="U93" s="175" t="e">
        <f>IF(BN36="",NA(),BN36)</f>
        <v>#N/A</v>
      </c>
      <c r="V93" s="178" t="e">
        <f>IF(BY37="",NA(),BY37)</f>
        <v>#N/A</v>
      </c>
      <c r="W93" s="175" t="e">
        <f>IF(BN37="",NA(),BN37)</f>
        <v>#N/A</v>
      </c>
    </row>
    <row r="94" spans="2:43" x14ac:dyDescent="0.15">
      <c r="O94" s="172" t="s">
        <v>205</v>
      </c>
      <c r="P94" s="177" t="e">
        <f>IF(BZ34="",NA(),BZ34)</f>
        <v>#N/A</v>
      </c>
      <c r="Q94" s="175" t="e">
        <f>IF(BO34="",NA(),BO34)</f>
        <v>#N/A</v>
      </c>
      <c r="R94" s="178" t="e">
        <f>IF(BZ35="",NA(),BZ35)</f>
        <v>#N/A</v>
      </c>
      <c r="S94" s="175" t="e">
        <f>IF(BO35="",NA(),BO35)</f>
        <v>#N/A</v>
      </c>
      <c r="T94" s="178" t="e">
        <f>IF(BZ36="",NA(),BZ36)</f>
        <v>#N/A</v>
      </c>
      <c r="U94" s="175" t="e">
        <f>IF(BO36="",NA(),BO36)</f>
        <v>#N/A</v>
      </c>
      <c r="V94" s="178" t="e">
        <f>IF(BZ37="",NA(),BZ37)</f>
        <v>#N/A</v>
      </c>
      <c r="W94" s="175" t="e">
        <f>IF(BO37="",NA(),BO37)</f>
        <v>#N/A</v>
      </c>
    </row>
    <row r="95" spans="2:43" x14ac:dyDescent="0.15">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15">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2:91" s="49" customFormat="1" x14ac:dyDescent="0.15">
      <c r="B97" s="42"/>
      <c r="C97" s="42"/>
      <c r="D97" s="42"/>
      <c r="E97" s="42"/>
      <c r="F97" s="42"/>
      <c r="G97" s="42"/>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B97" s="42"/>
      <c r="AC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CG97" s="42"/>
      <c r="CI97" s="42"/>
      <c r="CK97" s="42"/>
      <c r="CM97" s="42"/>
    </row>
    <row r="98" spans="2:91" s="49" customFormat="1" x14ac:dyDescent="0.15">
      <c r="B98" s="42"/>
      <c r="C98" s="42"/>
      <c r="D98" s="42"/>
      <c r="E98" s="42"/>
      <c r="F98" s="42"/>
      <c r="G98" s="42"/>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B98" s="42"/>
      <c r="AC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CG98" s="42"/>
      <c r="CI98" s="42"/>
      <c r="CK98" s="42"/>
      <c r="CM98" s="42"/>
    </row>
    <row r="99" spans="2:91" s="49" customFormat="1" x14ac:dyDescent="0.15">
      <c r="B99" s="42"/>
      <c r="C99" s="42"/>
      <c r="D99" s="42"/>
      <c r="E99" s="42"/>
      <c r="F99" s="42"/>
      <c r="G99" s="42"/>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B99" s="42"/>
      <c r="AC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CG99" s="42"/>
      <c r="CI99" s="42"/>
      <c r="CK99" s="42"/>
      <c r="CM99" s="42"/>
    </row>
    <row r="102" spans="2:91" s="49" customFormat="1" ht="15" customHeight="1" x14ac:dyDescent="0.15">
      <c r="B102" s="42"/>
      <c r="C102" s="42"/>
      <c r="D102" s="42"/>
      <c r="E102" s="42"/>
      <c r="F102" s="42"/>
      <c r="G102" s="42"/>
      <c r="Q102" s="42"/>
      <c r="R102" s="42"/>
      <c r="S102" s="42"/>
      <c r="T102" s="42"/>
      <c r="U102" s="42"/>
      <c r="V102" s="42"/>
      <c r="W102" s="42"/>
      <c r="X102" s="42"/>
      <c r="Y102" s="42"/>
      <c r="Z102" s="42"/>
      <c r="AB102" s="42"/>
      <c r="AC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CG102" s="42"/>
      <c r="CI102" s="42"/>
      <c r="CK102" s="42"/>
      <c r="CM102" s="42"/>
    </row>
    <row r="103" spans="2:91" s="49" customFormat="1" ht="15" customHeight="1" x14ac:dyDescent="0.15">
      <c r="B103" s="42"/>
      <c r="C103" s="42"/>
      <c r="D103" s="42"/>
      <c r="E103" s="42"/>
      <c r="F103" s="42"/>
      <c r="G103" s="42"/>
      <c r="Q103" s="42"/>
      <c r="R103" s="42"/>
      <c r="S103" s="42"/>
      <c r="T103" s="42"/>
      <c r="U103" s="42"/>
      <c r="V103" s="42"/>
      <c r="W103" s="42"/>
      <c r="X103" s="42"/>
      <c r="Y103" s="42"/>
      <c r="Z103" s="42"/>
      <c r="AB103" s="42"/>
      <c r="AC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CG103" s="42"/>
      <c r="CI103" s="42"/>
      <c r="CK103" s="42"/>
      <c r="CM103" s="42"/>
    </row>
    <row r="104" spans="2:91" s="49" customFormat="1" ht="15" customHeight="1" x14ac:dyDescent="0.15">
      <c r="B104" s="42"/>
      <c r="C104" s="42"/>
      <c r="D104" s="42"/>
      <c r="E104" s="42"/>
      <c r="F104" s="42"/>
      <c r="G104" s="42"/>
      <c r="Q104" s="42"/>
      <c r="R104" s="42"/>
      <c r="S104" s="42"/>
      <c r="T104" s="42"/>
      <c r="U104" s="42"/>
      <c r="V104" s="42"/>
      <c r="W104" s="42"/>
      <c r="X104" s="42"/>
      <c r="Y104" s="42"/>
      <c r="Z104" s="42"/>
      <c r="AB104" s="42"/>
      <c r="AC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CG104" s="42"/>
      <c r="CI104" s="42"/>
      <c r="CK104" s="42"/>
      <c r="CM104" s="42"/>
    </row>
    <row r="105" spans="2:91" s="49" customFormat="1" ht="15" customHeight="1" x14ac:dyDescent="0.15">
      <c r="B105" s="42"/>
      <c r="C105" s="42"/>
      <c r="D105" s="42"/>
      <c r="E105" s="42"/>
      <c r="F105" s="42"/>
      <c r="G105" s="42"/>
      <c r="Q105" s="42"/>
      <c r="R105" s="42"/>
      <c r="S105" s="42"/>
      <c r="T105" s="42"/>
      <c r="U105" s="42"/>
      <c r="V105" s="42"/>
      <c r="W105" s="42"/>
      <c r="X105" s="42"/>
      <c r="Y105" s="42"/>
      <c r="Z105" s="42"/>
      <c r="AB105" s="42"/>
      <c r="AC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CG105" s="42"/>
      <c r="CI105" s="42"/>
      <c r="CK105" s="42"/>
      <c r="CM105" s="42"/>
    </row>
    <row r="106" spans="2:91" s="49" customFormat="1" ht="15" customHeight="1" x14ac:dyDescent="0.15">
      <c r="B106" s="42"/>
      <c r="C106" s="42"/>
      <c r="D106" s="42"/>
      <c r="E106" s="42"/>
      <c r="F106" s="42"/>
      <c r="G106" s="42"/>
      <c r="Q106" s="42"/>
      <c r="R106" s="42"/>
      <c r="S106" s="42"/>
      <c r="T106" s="42"/>
      <c r="U106" s="42"/>
      <c r="V106" s="42"/>
      <c r="W106" s="42"/>
      <c r="X106" s="42"/>
      <c r="Y106" s="42"/>
      <c r="Z106" s="42"/>
      <c r="AB106" s="42"/>
      <c r="AC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CG106" s="42"/>
      <c r="CI106" s="42"/>
      <c r="CK106" s="42"/>
      <c r="CM106" s="42"/>
    </row>
    <row r="107" spans="2:91" s="49" customFormat="1" ht="15" customHeight="1" x14ac:dyDescent="0.15">
      <c r="B107" s="42"/>
      <c r="C107" s="42"/>
      <c r="D107" s="42"/>
      <c r="E107" s="42"/>
      <c r="F107" s="42"/>
      <c r="G107" s="42"/>
      <c r="Q107" s="42"/>
      <c r="R107" s="42"/>
      <c r="S107" s="42"/>
      <c r="T107" s="42"/>
      <c r="U107" s="42"/>
      <c r="V107" s="42"/>
      <c r="W107" s="42"/>
      <c r="X107" s="42"/>
      <c r="Y107" s="42"/>
      <c r="Z107" s="42"/>
      <c r="AB107" s="42"/>
      <c r="AC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CG107" s="42"/>
      <c r="CI107" s="42"/>
      <c r="CK107" s="42"/>
      <c r="CM107" s="42"/>
    </row>
    <row r="108" spans="2:91" s="49" customFormat="1" ht="15.6" customHeight="1" x14ac:dyDescent="0.15">
      <c r="B108" s="42"/>
      <c r="C108" s="42"/>
      <c r="D108" s="42"/>
      <c r="E108" s="42"/>
      <c r="F108" s="42"/>
      <c r="G108" s="42"/>
      <c r="Q108" s="42"/>
      <c r="R108" s="42"/>
      <c r="S108" s="42"/>
      <c r="T108" s="42"/>
      <c r="U108" s="42"/>
      <c r="V108" s="42"/>
      <c r="W108" s="42"/>
      <c r="X108" s="42"/>
      <c r="Y108" s="42"/>
      <c r="Z108" s="42"/>
      <c r="AB108" s="42"/>
      <c r="AC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CG108" s="42"/>
      <c r="CI108" s="42"/>
      <c r="CK108" s="42"/>
      <c r="CM108" s="42"/>
    </row>
    <row r="109" spans="2:91" s="49" customFormat="1" ht="15.6" customHeight="1" x14ac:dyDescent="0.15">
      <c r="B109" s="42"/>
      <c r="C109" s="42"/>
      <c r="D109" s="42"/>
      <c r="E109" s="42"/>
      <c r="F109" s="42"/>
      <c r="G109" s="42"/>
      <c r="Q109" s="42"/>
      <c r="R109" s="42"/>
      <c r="S109" s="42"/>
      <c r="T109" s="42"/>
      <c r="U109" s="42"/>
      <c r="V109" s="42"/>
      <c r="W109" s="42"/>
      <c r="X109" s="42"/>
      <c r="Y109" s="42"/>
      <c r="Z109" s="42"/>
      <c r="AB109" s="42"/>
      <c r="AC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CG109" s="42"/>
      <c r="CI109" s="42"/>
      <c r="CK109" s="42"/>
      <c r="CM109" s="42"/>
    </row>
    <row r="111" spans="2:91" s="49" customFormat="1" x14ac:dyDescent="0.15">
      <c r="B111" s="42"/>
      <c r="C111" s="42"/>
      <c r="D111" s="42"/>
      <c r="E111" s="42"/>
      <c r="F111" s="42"/>
      <c r="G111" s="42"/>
      <c r="Q111" s="42"/>
      <c r="R111" s="42"/>
      <c r="S111" s="42"/>
      <c r="T111" s="42"/>
      <c r="U111" s="42"/>
      <c r="V111" s="42"/>
      <c r="W111" s="42"/>
      <c r="X111" s="42"/>
      <c r="Y111" s="42"/>
      <c r="Z111" s="42"/>
      <c r="AB111" s="42"/>
      <c r="AC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G111" s="42"/>
      <c r="CI111" s="42"/>
      <c r="CK111" s="42"/>
      <c r="CM111" s="42"/>
    </row>
    <row r="112" spans="2:91" s="49" customFormat="1" ht="16.8" thickBot="1" x14ac:dyDescent="0.25">
      <c r="B112" s="143" t="s">
        <v>226</v>
      </c>
      <c r="C112" s="143"/>
      <c r="D112" s="42"/>
      <c r="E112" s="42"/>
      <c r="Q112" s="42"/>
      <c r="R112" s="42"/>
      <c r="S112" s="42"/>
      <c r="T112" s="42"/>
      <c r="U112" s="42"/>
      <c r="V112" s="42"/>
      <c r="W112" s="42"/>
      <c r="X112" s="42"/>
      <c r="Y112" s="42"/>
      <c r="Z112" s="42"/>
      <c r="AB112" s="42"/>
      <c r="AC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G112" s="42"/>
      <c r="CI112" s="42"/>
      <c r="CK112" s="42"/>
      <c r="CM112" s="42"/>
    </row>
    <row r="113" spans="2:91" s="49" customFormat="1" ht="62.7" customHeight="1" thickBot="1" x14ac:dyDescent="0.2">
      <c r="B113" s="179" t="s">
        <v>32</v>
      </c>
      <c r="C113" s="302" t="s">
        <v>33</v>
      </c>
      <c r="D113" s="303"/>
      <c r="E113" s="302" t="s">
        <v>34</v>
      </c>
      <c r="F113" s="304"/>
      <c r="G113" s="303"/>
      <c r="H113" s="180" t="s">
        <v>227</v>
      </c>
      <c r="I113" s="180" t="s">
        <v>228</v>
      </c>
      <c r="J113" s="180" t="s">
        <v>229</v>
      </c>
      <c r="K113" s="180" t="s">
        <v>230</v>
      </c>
      <c r="Q113" s="42"/>
      <c r="R113" s="42"/>
      <c r="S113" s="42"/>
      <c r="T113" s="42"/>
      <c r="U113" s="42"/>
      <c r="V113" s="42"/>
      <c r="W113" s="42"/>
      <c r="X113" s="42"/>
      <c r="Y113" s="42"/>
      <c r="Z113" s="42"/>
      <c r="AB113" s="42"/>
      <c r="AC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G113" s="42"/>
      <c r="CI113" s="42"/>
      <c r="CK113" s="42"/>
      <c r="CM113" s="42"/>
    </row>
    <row r="114" spans="2:91" s="49" customFormat="1" ht="15" thickBot="1" x14ac:dyDescent="0.2">
      <c r="B114" s="291">
        <v>1</v>
      </c>
      <c r="C114" s="294" t="s">
        <v>95</v>
      </c>
      <c r="D114" s="295"/>
      <c r="E114" s="181" t="s">
        <v>96</v>
      </c>
      <c r="F114" s="182"/>
      <c r="G114" s="183"/>
      <c r="H114" s="184" t="str">
        <f t="shared" ref="H114:H141" si="23">AZ3</f>
        <v>---</v>
      </c>
      <c r="I114" s="184" t="str">
        <f t="shared" ref="I114:I141" si="24">AX3</f>
        <v>---</v>
      </c>
      <c r="J114" s="184" t="str">
        <f t="shared" ref="J114:J141" si="25">BB3</f>
        <v>---</v>
      </c>
      <c r="K114" s="184" t="str">
        <f t="shared" ref="K114:K141" si="26">RIGHT(BC3,7)</f>
        <v>---</v>
      </c>
      <c r="Q114" s="42"/>
      <c r="R114" s="42"/>
      <c r="S114" s="42"/>
      <c r="T114" s="42"/>
      <c r="U114" s="42"/>
      <c r="V114" s="42"/>
      <c r="W114" s="42"/>
      <c r="X114" s="42"/>
      <c r="Y114" s="42"/>
      <c r="Z114" s="42"/>
      <c r="AB114" s="42"/>
      <c r="AC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G114" s="42"/>
      <c r="CI114" s="42"/>
      <c r="CK114" s="42"/>
      <c r="CM114" s="42"/>
    </row>
    <row r="115" spans="2:91" s="49" customFormat="1" ht="15.6" customHeight="1" thickBot="1" x14ac:dyDescent="0.2">
      <c r="B115" s="292"/>
      <c r="C115" s="294"/>
      <c r="D115" s="295"/>
      <c r="E115" s="181" t="s">
        <v>99</v>
      </c>
      <c r="F115" s="182"/>
      <c r="G115" s="185"/>
      <c r="H115" s="184" t="str">
        <f t="shared" si="23"/>
        <v>---</v>
      </c>
      <c r="I115" s="184" t="str">
        <f t="shared" si="24"/>
        <v>---</v>
      </c>
      <c r="J115" s="184" t="str">
        <f t="shared" si="25"/>
        <v>---</v>
      </c>
      <c r="K115" s="184" t="str">
        <f t="shared" si="26"/>
        <v>---</v>
      </c>
      <c r="Q115" s="42"/>
      <c r="R115" s="42"/>
      <c r="S115" s="42"/>
      <c r="T115" s="42"/>
      <c r="U115" s="42"/>
      <c r="V115" s="42"/>
      <c r="W115" s="42"/>
      <c r="X115" s="42"/>
      <c r="Y115" s="42"/>
      <c r="Z115" s="42"/>
      <c r="AB115" s="42"/>
      <c r="AC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G115" s="42"/>
      <c r="CI115" s="42"/>
      <c r="CK115" s="42"/>
      <c r="CM115" s="42"/>
    </row>
    <row r="116" spans="2:91" s="49" customFormat="1" ht="15.6" customHeight="1" thickBot="1" x14ac:dyDescent="0.2">
      <c r="B116" s="292"/>
      <c r="C116" s="294" t="s">
        <v>102</v>
      </c>
      <c r="D116" s="295"/>
      <c r="E116" s="181" t="s">
        <v>103</v>
      </c>
      <c r="F116" s="182"/>
      <c r="G116" s="185"/>
      <c r="H116" s="184" t="str">
        <f t="shared" si="23"/>
        <v>---</v>
      </c>
      <c r="I116" s="184" t="str">
        <f t="shared" si="24"/>
        <v>---</v>
      </c>
      <c r="J116" s="184" t="str">
        <f t="shared" si="25"/>
        <v>---</v>
      </c>
      <c r="K116" s="184" t="str">
        <f t="shared" si="26"/>
        <v>---</v>
      </c>
      <c r="Q116" s="42"/>
      <c r="R116" s="42"/>
      <c r="S116" s="42"/>
      <c r="T116" s="42"/>
      <c r="U116" s="42"/>
      <c r="V116" s="42"/>
      <c r="W116" s="42"/>
      <c r="X116" s="42"/>
      <c r="Y116" s="42"/>
      <c r="Z116" s="42"/>
      <c r="AB116" s="42"/>
      <c r="AC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G116" s="42"/>
      <c r="CI116" s="42"/>
      <c r="CK116" s="42"/>
      <c r="CM116" s="42"/>
    </row>
    <row r="117" spans="2:91" s="49" customFormat="1" ht="15.6" customHeight="1" thickBot="1" x14ac:dyDescent="0.2">
      <c r="B117" s="292"/>
      <c r="C117" s="294"/>
      <c r="D117" s="295"/>
      <c r="E117" s="181" t="s">
        <v>231</v>
      </c>
      <c r="F117" s="182"/>
      <c r="G117" s="185"/>
      <c r="H117" s="184" t="str">
        <f t="shared" si="23"/>
        <v>---</v>
      </c>
      <c r="I117" s="184" t="str">
        <f t="shared" si="24"/>
        <v>---</v>
      </c>
      <c r="J117" s="184" t="str">
        <f t="shared" si="25"/>
        <v>---</v>
      </c>
      <c r="K117" s="184" t="str">
        <f t="shared" si="26"/>
        <v>---</v>
      </c>
      <c r="Q117" s="42"/>
      <c r="R117" s="42"/>
      <c r="S117" s="42"/>
      <c r="T117" s="42"/>
      <c r="U117" s="42"/>
      <c r="V117" s="42"/>
      <c r="W117" s="42"/>
      <c r="X117" s="42"/>
      <c r="Y117" s="42"/>
      <c r="Z117" s="42"/>
      <c r="AB117" s="42"/>
      <c r="AC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G117" s="42"/>
      <c r="CI117" s="42"/>
      <c r="CK117" s="42"/>
      <c r="CM117" s="42"/>
    </row>
    <row r="118" spans="2:91" s="49" customFormat="1" ht="15.6" customHeight="1" thickBot="1" x14ac:dyDescent="0.2">
      <c r="B118" s="292"/>
      <c r="C118" s="294"/>
      <c r="D118" s="295"/>
      <c r="E118" s="181" t="s">
        <v>108</v>
      </c>
      <c r="F118" s="182"/>
      <c r="G118" s="185"/>
      <c r="H118" s="184" t="str">
        <f t="shared" si="23"/>
        <v>---</v>
      </c>
      <c r="I118" s="184" t="str">
        <f t="shared" si="24"/>
        <v>---</v>
      </c>
      <c r="J118" s="184" t="str">
        <f t="shared" si="25"/>
        <v>---</v>
      </c>
      <c r="K118" s="184" t="str">
        <f t="shared" si="26"/>
        <v>---</v>
      </c>
      <c r="Q118" s="42"/>
      <c r="R118" s="42"/>
      <c r="S118" s="42"/>
      <c r="T118" s="42"/>
      <c r="U118" s="42"/>
      <c r="V118" s="42"/>
      <c r="W118" s="42"/>
      <c r="X118" s="42"/>
      <c r="Y118" s="42"/>
      <c r="Z118" s="42"/>
      <c r="AB118" s="42"/>
      <c r="AC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G118" s="42"/>
      <c r="CI118" s="42"/>
      <c r="CK118" s="42"/>
      <c r="CM118" s="42"/>
    </row>
    <row r="119" spans="2:91" s="49" customFormat="1" ht="15.6" customHeight="1" thickBot="1" x14ac:dyDescent="0.2">
      <c r="B119" s="293"/>
      <c r="C119" s="294"/>
      <c r="D119" s="295"/>
      <c r="E119" s="181" t="s">
        <v>110</v>
      </c>
      <c r="F119" s="182"/>
      <c r="G119" s="185"/>
      <c r="H119" s="184" t="str">
        <f t="shared" si="23"/>
        <v>---</v>
      </c>
      <c r="I119" s="184" t="str">
        <f t="shared" si="24"/>
        <v>---</v>
      </c>
      <c r="J119" s="184" t="str">
        <f t="shared" si="25"/>
        <v>---</v>
      </c>
      <c r="K119" s="184" t="str">
        <f t="shared" si="26"/>
        <v>---</v>
      </c>
      <c r="Q119" s="42"/>
      <c r="R119" s="42"/>
      <c r="S119" s="42"/>
      <c r="T119" s="42"/>
      <c r="U119" s="42"/>
      <c r="V119" s="42"/>
      <c r="W119" s="42"/>
      <c r="X119" s="42"/>
      <c r="Y119" s="42"/>
      <c r="Z119" s="42"/>
      <c r="AB119" s="42"/>
      <c r="AC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G119" s="42"/>
      <c r="CI119" s="42"/>
      <c r="CK119" s="42"/>
      <c r="CM119" s="42"/>
    </row>
    <row r="120" spans="2:91" s="49" customFormat="1" ht="15.6" customHeight="1" thickBot="1" x14ac:dyDescent="0.2">
      <c r="B120" s="291">
        <v>2</v>
      </c>
      <c r="C120" s="294" t="s">
        <v>112</v>
      </c>
      <c r="D120" s="295"/>
      <c r="E120" s="181" t="s">
        <v>113</v>
      </c>
      <c r="F120" s="182"/>
      <c r="G120" s="185"/>
      <c r="H120" s="184" t="str">
        <f t="shared" si="23"/>
        <v>---</v>
      </c>
      <c r="I120" s="184" t="str">
        <f t="shared" si="24"/>
        <v>---</v>
      </c>
      <c r="J120" s="184" t="str">
        <f t="shared" si="25"/>
        <v>---</v>
      </c>
      <c r="K120" s="184" t="str">
        <f t="shared" si="26"/>
        <v>---</v>
      </c>
      <c r="Q120" s="42"/>
      <c r="R120" s="42"/>
      <c r="S120" s="42"/>
      <c r="T120" s="42"/>
      <c r="U120" s="42"/>
      <c r="V120" s="42"/>
      <c r="W120" s="42"/>
      <c r="X120" s="42"/>
      <c r="Y120" s="42"/>
      <c r="Z120" s="42"/>
      <c r="AB120" s="42"/>
      <c r="AC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G120" s="42"/>
      <c r="CI120" s="42"/>
      <c r="CK120" s="42"/>
      <c r="CM120" s="42"/>
    </row>
    <row r="121" spans="2:91" s="49" customFormat="1" ht="15.6" customHeight="1" thickBot="1" x14ac:dyDescent="0.2">
      <c r="B121" s="292"/>
      <c r="C121" s="294"/>
      <c r="D121" s="295"/>
      <c r="E121" s="181" t="s">
        <v>115</v>
      </c>
      <c r="F121" s="182"/>
      <c r="G121" s="185"/>
      <c r="H121" s="184" t="str">
        <f t="shared" si="23"/>
        <v>---</v>
      </c>
      <c r="I121" s="184" t="str">
        <f t="shared" si="24"/>
        <v>---</v>
      </c>
      <c r="J121" s="184" t="str">
        <f t="shared" si="25"/>
        <v>---</v>
      </c>
      <c r="K121" s="184" t="str">
        <f t="shared" si="26"/>
        <v>---</v>
      </c>
      <c r="Q121" s="42"/>
      <c r="R121" s="42"/>
      <c r="S121" s="42"/>
      <c r="T121" s="42"/>
      <c r="U121" s="42"/>
      <c r="V121" s="42"/>
      <c r="W121" s="42"/>
      <c r="X121" s="42"/>
      <c r="Y121" s="42"/>
      <c r="Z121" s="42"/>
      <c r="AB121" s="42"/>
      <c r="AC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G121" s="42"/>
      <c r="CI121" s="42"/>
      <c r="CK121" s="42"/>
      <c r="CM121" s="42"/>
    </row>
    <row r="122" spans="2:91" s="49" customFormat="1" ht="15.6" customHeight="1" thickBot="1" x14ac:dyDescent="0.2">
      <c r="B122" s="292"/>
      <c r="C122" s="294"/>
      <c r="D122" s="295"/>
      <c r="E122" s="181" t="s">
        <v>117</v>
      </c>
      <c r="F122" s="182"/>
      <c r="G122" s="185"/>
      <c r="H122" s="184" t="str">
        <f t="shared" si="23"/>
        <v>---</v>
      </c>
      <c r="I122" s="184" t="str">
        <f t="shared" si="24"/>
        <v>---</v>
      </c>
      <c r="J122" s="184" t="str">
        <f t="shared" si="25"/>
        <v>---</v>
      </c>
      <c r="K122" s="184" t="str">
        <f t="shared" si="26"/>
        <v>---</v>
      </c>
      <c r="Q122" s="42"/>
      <c r="R122" s="42"/>
      <c r="S122" s="42"/>
      <c r="T122" s="42"/>
      <c r="U122" s="42"/>
      <c r="V122" s="42"/>
      <c r="W122" s="42"/>
      <c r="X122" s="42"/>
      <c r="Y122" s="42"/>
      <c r="Z122" s="42"/>
      <c r="AB122" s="42"/>
      <c r="AC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G122" s="42"/>
      <c r="CI122" s="42"/>
      <c r="CK122" s="42"/>
      <c r="CM122" s="42"/>
    </row>
    <row r="123" spans="2:91" s="49" customFormat="1" ht="15.6" customHeight="1" thickBot="1" x14ac:dyDescent="0.2">
      <c r="B123" s="292"/>
      <c r="C123" s="294" t="s">
        <v>119</v>
      </c>
      <c r="D123" s="295"/>
      <c r="E123" s="181" t="s">
        <v>120</v>
      </c>
      <c r="F123" s="182"/>
      <c r="G123" s="185"/>
      <c r="H123" s="184" t="str">
        <f t="shared" si="23"/>
        <v>---</v>
      </c>
      <c r="I123" s="184" t="str">
        <f t="shared" si="24"/>
        <v>---</v>
      </c>
      <c r="J123" s="184" t="str">
        <f t="shared" si="25"/>
        <v>---</v>
      </c>
      <c r="K123" s="184" t="str">
        <f t="shared" si="26"/>
        <v>---</v>
      </c>
      <c r="Q123" s="42"/>
      <c r="R123" s="42"/>
      <c r="S123" s="42"/>
      <c r="T123" s="42"/>
      <c r="U123" s="42"/>
      <c r="V123" s="42"/>
      <c r="W123" s="42"/>
      <c r="X123" s="42"/>
      <c r="Y123" s="42"/>
      <c r="Z123" s="42"/>
      <c r="AB123" s="42"/>
      <c r="AC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G123" s="42"/>
      <c r="CI123" s="42"/>
      <c r="CK123" s="42"/>
      <c r="CM123" s="42"/>
    </row>
    <row r="124" spans="2:91" s="49" customFormat="1" ht="15.6" customHeight="1" thickBot="1" x14ac:dyDescent="0.2">
      <c r="B124" s="292"/>
      <c r="C124" s="294"/>
      <c r="D124" s="295"/>
      <c r="E124" s="181" t="s">
        <v>122</v>
      </c>
      <c r="F124" s="182"/>
      <c r="G124" s="185"/>
      <c r="H124" s="184" t="str">
        <f t="shared" si="23"/>
        <v>---</v>
      </c>
      <c r="I124" s="184" t="str">
        <f t="shared" si="24"/>
        <v>---</v>
      </c>
      <c r="J124" s="184" t="str">
        <f t="shared" si="25"/>
        <v>---</v>
      </c>
      <c r="K124" s="184" t="str">
        <f t="shared" si="26"/>
        <v>---</v>
      </c>
      <c r="Q124" s="42"/>
      <c r="R124" s="42"/>
      <c r="S124" s="42"/>
      <c r="T124" s="42"/>
      <c r="U124" s="42"/>
      <c r="V124" s="42"/>
      <c r="W124" s="42"/>
      <c r="X124" s="42"/>
      <c r="Y124" s="42"/>
      <c r="Z124" s="42"/>
      <c r="AB124" s="42"/>
      <c r="AC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G124" s="42"/>
      <c r="CI124" s="42"/>
      <c r="CK124" s="42"/>
      <c r="CM124" s="42"/>
    </row>
    <row r="125" spans="2:91" s="49" customFormat="1" ht="15.6" customHeight="1" thickBot="1" x14ac:dyDescent="0.2">
      <c r="B125" s="292"/>
      <c r="C125" s="294"/>
      <c r="D125" s="295"/>
      <c r="E125" s="181" t="s">
        <v>124</v>
      </c>
      <c r="F125" s="182"/>
      <c r="G125" s="185"/>
      <c r="H125" s="184" t="str">
        <f t="shared" si="23"/>
        <v>---</v>
      </c>
      <c r="I125" s="184" t="str">
        <f t="shared" si="24"/>
        <v>---</v>
      </c>
      <c r="J125" s="184" t="str">
        <f t="shared" si="25"/>
        <v>---</v>
      </c>
      <c r="K125" s="184" t="str">
        <f t="shared" si="26"/>
        <v>---</v>
      </c>
      <c r="Q125" s="42"/>
      <c r="R125" s="42"/>
      <c r="S125" s="42"/>
      <c r="T125" s="42"/>
      <c r="U125" s="42"/>
      <c r="V125" s="42"/>
      <c r="W125" s="42"/>
      <c r="X125" s="42"/>
      <c r="Y125" s="42"/>
      <c r="Z125" s="42"/>
      <c r="AB125" s="42"/>
      <c r="AC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G125" s="42"/>
      <c r="CI125" s="42"/>
      <c r="CK125" s="42"/>
      <c r="CM125" s="42"/>
    </row>
    <row r="126" spans="2:91" s="49" customFormat="1" ht="15.6" customHeight="1" thickBot="1" x14ac:dyDescent="0.2">
      <c r="B126" s="292"/>
      <c r="C126" s="294" t="s">
        <v>126</v>
      </c>
      <c r="D126" s="295"/>
      <c r="E126" s="181" t="s">
        <v>127</v>
      </c>
      <c r="F126" s="182"/>
      <c r="G126" s="185"/>
      <c r="H126" s="184" t="str">
        <f t="shared" si="23"/>
        <v>---</v>
      </c>
      <c r="I126" s="184" t="str">
        <f t="shared" si="24"/>
        <v>---</v>
      </c>
      <c r="J126" s="184" t="str">
        <f t="shared" si="25"/>
        <v>---</v>
      </c>
      <c r="K126" s="184" t="str">
        <f t="shared" si="26"/>
        <v>---</v>
      </c>
      <c r="Q126" s="42"/>
      <c r="R126" s="42"/>
      <c r="S126" s="42"/>
      <c r="T126" s="42"/>
      <c r="U126" s="42"/>
      <c r="V126" s="42"/>
      <c r="W126" s="42"/>
      <c r="X126" s="42"/>
      <c r="Y126" s="42"/>
      <c r="Z126" s="42"/>
      <c r="AB126" s="42"/>
      <c r="AC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G126" s="42"/>
      <c r="CI126" s="42"/>
      <c r="CK126" s="42"/>
      <c r="CM126" s="42"/>
    </row>
    <row r="127" spans="2:91" s="49" customFormat="1" ht="15" thickBot="1" x14ac:dyDescent="0.2">
      <c r="B127" s="292"/>
      <c r="C127" s="294"/>
      <c r="D127" s="295"/>
      <c r="E127" s="181" t="s">
        <v>129</v>
      </c>
      <c r="F127" s="182"/>
      <c r="G127" s="185"/>
      <c r="H127" s="184" t="str">
        <f t="shared" si="23"/>
        <v>---</v>
      </c>
      <c r="I127" s="184" t="str">
        <f t="shared" si="24"/>
        <v>---</v>
      </c>
      <c r="J127" s="184" t="str">
        <f t="shared" si="25"/>
        <v>---</v>
      </c>
      <c r="K127" s="184" t="str">
        <f t="shared" si="26"/>
        <v>---</v>
      </c>
      <c r="Q127" s="42"/>
      <c r="R127" s="42"/>
      <c r="S127" s="42"/>
      <c r="T127" s="42"/>
      <c r="U127" s="42"/>
      <c r="V127" s="42"/>
      <c r="W127" s="42"/>
      <c r="X127" s="42"/>
      <c r="Y127" s="42"/>
      <c r="Z127" s="42"/>
      <c r="AB127" s="42"/>
      <c r="AC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G127" s="42"/>
      <c r="CI127" s="42"/>
      <c r="CK127" s="42"/>
      <c r="CM127" s="42"/>
    </row>
    <row r="128" spans="2:91" s="49" customFormat="1" ht="15.6" customHeight="1" thickBot="1" x14ac:dyDescent="0.2">
      <c r="B128" s="292"/>
      <c r="C128" s="294"/>
      <c r="D128" s="295"/>
      <c r="E128" s="181" t="s">
        <v>131</v>
      </c>
      <c r="F128" s="182"/>
      <c r="G128" s="185"/>
      <c r="H128" s="184" t="str">
        <f t="shared" si="23"/>
        <v>---</v>
      </c>
      <c r="I128" s="184" t="str">
        <f t="shared" si="24"/>
        <v>---</v>
      </c>
      <c r="J128" s="184" t="str">
        <f t="shared" si="25"/>
        <v>---</v>
      </c>
      <c r="K128" s="184" t="str">
        <f t="shared" si="26"/>
        <v>---</v>
      </c>
      <c r="Q128" s="42"/>
      <c r="R128" s="42"/>
      <c r="S128" s="42"/>
      <c r="T128" s="42"/>
      <c r="U128" s="42"/>
      <c r="V128" s="42"/>
      <c r="W128" s="42"/>
      <c r="X128" s="42"/>
      <c r="Y128" s="42"/>
      <c r="Z128" s="42"/>
      <c r="AB128" s="42"/>
      <c r="AC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G128" s="42"/>
      <c r="CI128" s="42"/>
      <c r="CK128" s="42"/>
      <c r="CM128" s="42"/>
    </row>
    <row r="129" spans="2:91" s="49" customFormat="1" ht="15.6" customHeight="1" thickBot="1" x14ac:dyDescent="0.2">
      <c r="B129" s="292"/>
      <c r="C129" s="294" t="s">
        <v>133</v>
      </c>
      <c r="D129" s="295"/>
      <c r="E129" s="181" t="s">
        <v>134</v>
      </c>
      <c r="F129" s="182"/>
      <c r="G129" s="185"/>
      <c r="H129" s="184" t="str">
        <f t="shared" si="23"/>
        <v>---</v>
      </c>
      <c r="I129" s="184" t="str">
        <f t="shared" si="24"/>
        <v>---</v>
      </c>
      <c r="J129" s="184" t="str">
        <f t="shared" si="25"/>
        <v>---</v>
      </c>
      <c r="K129" s="184" t="str">
        <f t="shared" si="26"/>
        <v>---</v>
      </c>
      <c r="Q129" s="42"/>
      <c r="R129" s="42"/>
      <c r="S129" s="42"/>
      <c r="T129" s="42"/>
      <c r="U129" s="42"/>
      <c r="V129" s="42"/>
      <c r="W129" s="42"/>
      <c r="X129" s="42"/>
      <c r="Y129" s="42"/>
      <c r="Z129" s="42"/>
      <c r="AB129" s="42"/>
      <c r="AC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G129" s="42"/>
      <c r="CI129" s="42"/>
      <c r="CK129" s="42"/>
      <c r="CM129" s="42"/>
    </row>
    <row r="130" spans="2:91" s="49" customFormat="1" ht="15.6" customHeight="1" thickBot="1" x14ac:dyDescent="0.2">
      <c r="B130" s="292"/>
      <c r="C130" s="294"/>
      <c r="D130" s="295"/>
      <c r="E130" s="181" t="s">
        <v>136</v>
      </c>
      <c r="F130" s="182"/>
      <c r="G130" s="185"/>
      <c r="H130" s="184" t="str">
        <f t="shared" si="23"/>
        <v>---</v>
      </c>
      <c r="I130" s="184" t="str">
        <f t="shared" si="24"/>
        <v>---</v>
      </c>
      <c r="J130" s="184" t="str">
        <f t="shared" si="25"/>
        <v>---</v>
      </c>
      <c r="K130" s="184" t="str">
        <f t="shared" si="26"/>
        <v>---</v>
      </c>
      <c r="Q130" s="42"/>
      <c r="R130" s="42"/>
      <c r="S130" s="42"/>
      <c r="T130" s="42"/>
      <c r="U130" s="42"/>
      <c r="V130" s="42"/>
      <c r="W130" s="42"/>
      <c r="X130" s="42"/>
      <c r="Y130" s="42"/>
      <c r="Z130" s="42"/>
      <c r="AB130" s="42"/>
      <c r="AC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G130" s="42"/>
      <c r="CI130" s="42"/>
      <c r="CK130" s="42"/>
      <c r="CM130" s="42"/>
    </row>
    <row r="131" spans="2:91" s="49" customFormat="1" ht="15.6" customHeight="1" thickBot="1" x14ac:dyDescent="0.2">
      <c r="B131" s="292"/>
      <c r="C131" s="294"/>
      <c r="D131" s="295"/>
      <c r="E131" s="181" t="s">
        <v>138</v>
      </c>
      <c r="F131" s="182"/>
      <c r="G131" s="185"/>
      <c r="H131" s="184" t="str">
        <f t="shared" si="23"/>
        <v>---</v>
      </c>
      <c r="I131" s="184" t="str">
        <f t="shared" si="24"/>
        <v>---</v>
      </c>
      <c r="J131" s="184" t="str">
        <f t="shared" si="25"/>
        <v>---</v>
      </c>
      <c r="K131" s="184" t="str">
        <f t="shared" si="26"/>
        <v>---</v>
      </c>
      <c r="Q131" s="42"/>
      <c r="R131" s="42"/>
      <c r="S131" s="42"/>
      <c r="T131" s="42"/>
      <c r="U131" s="42"/>
      <c r="V131" s="42"/>
      <c r="W131" s="42"/>
      <c r="X131" s="42"/>
      <c r="Y131" s="42"/>
      <c r="Z131" s="42"/>
      <c r="AB131" s="42"/>
      <c r="AC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G131" s="42"/>
      <c r="CI131" s="42"/>
      <c r="CK131" s="42"/>
      <c r="CM131" s="42"/>
    </row>
    <row r="132" spans="2:91" s="49" customFormat="1" ht="15.6" customHeight="1" thickBot="1" x14ac:dyDescent="0.2">
      <c r="B132" s="292"/>
      <c r="C132" s="294" t="s">
        <v>140</v>
      </c>
      <c r="D132" s="295"/>
      <c r="E132" s="181" t="s">
        <v>141</v>
      </c>
      <c r="F132" s="182"/>
      <c r="G132" s="185"/>
      <c r="H132" s="184" t="str">
        <f t="shared" si="23"/>
        <v>---</v>
      </c>
      <c r="I132" s="184" t="str">
        <f t="shared" si="24"/>
        <v>---</v>
      </c>
      <c r="J132" s="184" t="str">
        <f t="shared" si="25"/>
        <v>---</v>
      </c>
      <c r="K132" s="184" t="str">
        <f t="shared" si="26"/>
        <v>---</v>
      </c>
      <c r="Q132" s="42"/>
      <c r="R132" s="42"/>
      <c r="S132" s="42"/>
      <c r="T132" s="42"/>
      <c r="U132" s="42"/>
      <c r="V132" s="42"/>
      <c r="W132" s="42"/>
      <c r="X132" s="42"/>
      <c r="Y132" s="42"/>
      <c r="Z132" s="42"/>
      <c r="AB132" s="42"/>
      <c r="AC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G132" s="42"/>
      <c r="CI132" s="42"/>
      <c r="CK132" s="42"/>
      <c r="CM132" s="42"/>
    </row>
    <row r="133" spans="2:91" s="49" customFormat="1" ht="15.6" customHeight="1" thickBot="1" x14ac:dyDescent="0.2">
      <c r="B133" s="292"/>
      <c r="C133" s="294"/>
      <c r="D133" s="295"/>
      <c r="E133" s="181" t="s">
        <v>143</v>
      </c>
      <c r="F133" s="182"/>
      <c r="G133" s="185"/>
      <c r="H133" s="184" t="str">
        <f t="shared" si="23"/>
        <v>---</v>
      </c>
      <c r="I133" s="184" t="str">
        <f t="shared" si="24"/>
        <v>---</v>
      </c>
      <c r="J133" s="184" t="str">
        <f t="shared" si="25"/>
        <v>---</v>
      </c>
      <c r="K133" s="184" t="str">
        <f t="shared" si="26"/>
        <v>---</v>
      </c>
      <c r="Q133" s="42"/>
      <c r="R133" s="42"/>
      <c r="S133" s="42"/>
      <c r="T133" s="42"/>
      <c r="U133" s="42"/>
      <c r="V133" s="42"/>
      <c r="W133" s="42"/>
      <c r="X133" s="42"/>
      <c r="Y133" s="42"/>
      <c r="Z133" s="42"/>
      <c r="AB133" s="42"/>
      <c r="AC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G133" s="42"/>
      <c r="CI133" s="42"/>
      <c r="CK133" s="42"/>
      <c r="CM133" s="42"/>
    </row>
    <row r="134" spans="2:91" s="49" customFormat="1" ht="15.6" customHeight="1" thickBot="1" x14ac:dyDescent="0.2">
      <c r="B134" s="293"/>
      <c r="C134" s="294"/>
      <c r="D134" s="295"/>
      <c r="E134" s="181" t="s">
        <v>145</v>
      </c>
      <c r="F134" s="182"/>
      <c r="G134" s="185"/>
      <c r="H134" s="184" t="str">
        <f t="shared" si="23"/>
        <v>---</v>
      </c>
      <c r="I134" s="184" t="str">
        <f t="shared" si="24"/>
        <v>---</v>
      </c>
      <c r="J134" s="184" t="str">
        <f t="shared" si="25"/>
        <v>---</v>
      </c>
      <c r="K134" s="184" t="str">
        <f t="shared" si="26"/>
        <v>---</v>
      </c>
      <c r="Q134" s="42"/>
      <c r="R134" s="42"/>
      <c r="S134" s="42"/>
      <c r="T134" s="42"/>
      <c r="U134" s="42"/>
      <c r="V134" s="42"/>
      <c r="W134" s="42"/>
      <c r="X134" s="42"/>
      <c r="Y134" s="42"/>
      <c r="Z134" s="42"/>
      <c r="AB134" s="42"/>
      <c r="AC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G134" s="42"/>
      <c r="CI134" s="42"/>
      <c r="CK134" s="42"/>
      <c r="CM134" s="42"/>
    </row>
    <row r="135" spans="2:91" s="49" customFormat="1" ht="15.6" customHeight="1" thickBot="1" x14ac:dyDescent="0.2">
      <c r="B135" s="291">
        <v>3</v>
      </c>
      <c r="C135" s="296" t="s">
        <v>274</v>
      </c>
      <c r="D135" s="297"/>
      <c r="E135" s="181" t="s">
        <v>148</v>
      </c>
      <c r="F135" s="182"/>
      <c r="G135" s="185"/>
      <c r="H135" s="184" t="str">
        <f t="shared" si="23"/>
        <v>---</v>
      </c>
      <c r="I135" s="184" t="str">
        <f t="shared" si="24"/>
        <v>---</v>
      </c>
      <c r="J135" s="184" t="str">
        <f t="shared" si="25"/>
        <v>---</v>
      </c>
      <c r="K135" s="184" t="str">
        <f t="shared" si="26"/>
        <v>---</v>
      </c>
      <c r="Q135" s="42"/>
      <c r="R135" s="42"/>
      <c r="S135" s="42"/>
      <c r="T135" s="42"/>
      <c r="U135" s="42"/>
      <c r="V135" s="42"/>
      <c r="W135" s="42"/>
      <c r="X135" s="42"/>
      <c r="Y135" s="42"/>
      <c r="Z135" s="42"/>
      <c r="AB135" s="42"/>
      <c r="AC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G135" s="42"/>
      <c r="CI135" s="42"/>
      <c r="CK135" s="42"/>
      <c r="CM135" s="42"/>
    </row>
    <row r="136" spans="2:91" s="49" customFormat="1" ht="15.6" customHeight="1" thickBot="1" x14ac:dyDescent="0.2">
      <c r="B136" s="292"/>
      <c r="C136" s="296"/>
      <c r="D136" s="297"/>
      <c r="E136" s="181" t="s">
        <v>150</v>
      </c>
      <c r="F136" s="182"/>
      <c r="G136" s="185"/>
      <c r="H136" s="184" t="str">
        <f t="shared" si="23"/>
        <v>---</v>
      </c>
      <c r="I136" s="184" t="str">
        <f t="shared" si="24"/>
        <v>---</v>
      </c>
      <c r="J136" s="184" t="str">
        <f t="shared" si="25"/>
        <v>---</v>
      </c>
      <c r="K136" s="184" t="str">
        <f t="shared" si="26"/>
        <v>---</v>
      </c>
      <c r="Q136" s="42"/>
      <c r="R136" s="42"/>
      <c r="S136" s="42"/>
      <c r="T136" s="42"/>
      <c r="U136" s="42"/>
      <c r="V136" s="42"/>
      <c r="W136" s="42"/>
      <c r="X136" s="42"/>
      <c r="Y136" s="42"/>
      <c r="Z136" s="42"/>
      <c r="AB136" s="42"/>
      <c r="AC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G136" s="42"/>
      <c r="CI136" s="42"/>
      <c r="CK136" s="42"/>
      <c r="CM136" s="42"/>
    </row>
    <row r="137" spans="2:91" s="49" customFormat="1" ht="15.6" customHeight="1" thickBot="1" x14ac:dyDescent="0.2">
      <c r="B137" s="292"/>
      <c r="C137" s="296"/>
      <c r="D137" s="297"/>
      <c r="E137" s="181" t="s">
        <v>152</v>
      </c>
      <c r="F137" s="182"/>
      <c r="G137" s="185"/>
      <c r="H137" s="184" t="str">
        <f t="shared" si="23"/>
        <v>---</v>
      </c>
      <c r="I137" s="184" t="str">
        <f t="shared" si="24"/>
        <v>---</v>
      </c>
      <c r="J137" s="184" t="str">
        <f t="shared" si="25"/>
        <v>---</v>
      </c>
      <c r="K137" s="184" t="str">
        <f t="shared" si="26"/>
        <v>---</v>
      </c>
      <c r="Q137" s="42"/>
      <c r="R137" s="42"/>
      <c r="S137" s="42"/>
      <c r="T137" s="42"/>
      <c r="U137" s="42"/>
      <c r="V137" s="42"/>
      <c r="W137" s="42"/>
      <c r="X137" s="42"/>
      <c r="Y137" s="42"/>
      <c r="Z137" s="42"/>
      <c r="AB137" s="42"/>
      <c r="AC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G137" s="42"/>
      <c r="CI137" s="42"/>
      <c r="CK137" s="42"/>
      <c r="CM137" s="42"/>
    </row>
    <row r="138" spans="2:91" s="49" customFormat="1" ht="15.6" customHeight="1" thickBot="1" x14ac:dyDescent="0.2">
      <c r="B138" s="292"/>
      <c r="C138" s="296" t="s">
        <v>232</v>
      </c>
      <c r="D138" s="297"/>
      <c r="E138" s="181" t="s">
        <v>155</v>
      </c>
      <c r="F138" s="182"/>
      <c r="G138" s="185"/>
      <c r="H138" s="184" t="str">
        <f t="shared" si="23"/>
        <v>---</v>
      </c>
      <c r="I138" s="184" t="str">
        <f t="shared" si="24"/>
        <v>---</v>
      </c>
      <c r="J138" s="184" t="str">
        <f t="shared" si="25"/>
        <v>---</v>
      </c>
      <c r="K138" s="184" t="str">
        <f t="shared" si="26"/>
        <v>---</v>
      </c>
      <c r="Q138" s="42"/>
      <c r="R138" s="42"/>
      <c r="S138" s="42"/>
      <c r="T138" s="42"/>
      <c r="U138" s="42"/>
      <c r="V138" s="42"/>
      <c r="W138" s="42"/>
      <c r="X138" s="42"/>
      <c r="Y138" s="42"/>
      <c r="Z138" s="42"/>
      <c r="AB138" s="42"/>
      <c r="AC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G138" s="42"/>
      <c r="CI138" s="42"/>
      <c r="CK138" s="42"/>
      <c r="CM138" s="42"/>
    </row>
    <row r="139" spans="2:91" s="49" customFormat="1" ht="15.6" customHeight="1" thickBot="1" x14ac:dyDescent="0.2">
      <c r="B139" s="292"/>
      <c r="C139" s="296"/>
      <c r="D139" s="297"/>
      <c r="E139" s="181" t="s">
        <v>157</v>
      </c>
      <c r="F139" s="182"/>
      <c r="G139" s="185"/>
      <c r="H139" s="184" t="str">
        <f t="shared" si="23"/>
        <v>---</v>
      </c>
      <c r="I139" s="184" t="str">
        <f t="shared" si="24"/>
        <v>---</v>
      </c>
      <c r="J139" s="184" t="str">
        <f t="shared" si="25"/>
        <v>---</v>
      </c>
      <c r="K139" s="184" t="str">
        <f t="shared" si="26"/>
        <v>---</v>
      </c>
      <c r="Q139" s="42"/>
      <c r="R139" s="42"/>
      <c r="S139" s="42"/>
      <c r="T139" s="42"/>
      <c r="U139" s="42"/>
      <c r="V139" s="42"/>
      <c r="W139" s="42"/>
      <c r="X139" s="42"/>
      <c r="Y139" s="42"/>
      <c r="Z139" s="42"/>
      <c r="AB139" s="42"/>
      <c r="AC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G139" s="42"/>
      <c r="CI139" s="42"/>
      <c r="CK139" s="42"/>
      <c r="CM139" s="42"/>
    </row>
    <row r="140" spans="2:91" s="49" customFormat="1" ht="15.6" customHeight="1" thickBot="1" x14ac:dyDescent="0.2">
      <c r="B140" s="292"/>
      <c r="C140" s="296"/>
      <c r="D140" s="297"/>
      <c r="E140" s="181" t="s">
        <v>159</v>
      </c>
      <c r="F140" s="182"/>
      <c r="G140" s="185"/>
      <c r="H140" s="184" t="str">
        <f t="shared" si="23"/>
        <v>---</v>
      </c>
      <c r="I140" s="184" t="str">
        <f t="shared" si="24"/>
        <v>---</v>
      </c>
      <c r="J140" s="184" t="str">
        <f t="shared" si="25"/>
        <v>---</v>
      </c>
      <c r="K140" s="184" t="str">
        <f t="shared" si="26"/>
        <v>---</v>
      </c>
      <c r="Q140" s="42"/>
      <c r="R140" s="42"/>
      <c r="S140" s="42"/>
      <c r="T140" s="42"/>
      <c r="U140" s="42"/>
      <c r="V140" s="42"/>
      <c r="W140" s="42"/>
      <c r="X140" s="42"/>
      <c r="Y140" s="42"/>
      <c r="Z140" s="42"/>
      <c r="AB140" s="42"/>
      <c r="AC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G140" s="42"/>
      <c r="CI140" s="42"/>
      <c r="CK140" s="42"/>
      <c r="CM140" s="42"/>
    </row>
    <row r="141" spans="2:91" s="49" customFormat="1" ht="15.6" customHeight="1" thickBot="1" x14ac:dyDescent="0.2">
      <c r="B141" s="293"/>
      <c r="C141" s="296"/>
      <c r="D141" s="297"/>
      <c r="E141" s="181" t="s">
        <v>161</v>
      </c>
      <c r="F141" s="182"/>
      <c r="G141" s="186"/>
      <c r="H141" s="184" t="str">
        <f t="shared" si="23"/>
        <v>---</v>
      </c>
      <c r="I141" s="184" t="str">
        <f t="shared" si="24"/>
        <v>---</v>
      </c>
      <c r="J141" s="184" t="str">
        <f t="shared" si="25"/>
        <v>---</v>
      </c>
      <c r="K141" s="184" t="str">
        <f t="shared" si="26"/>
        <v>---</v>
      </c>
      <c r="Q141" s="42"/>
      <c r="R141" s="42"/>
      <c r="S141" s="42"/>
      <c r="T141" s="42"/>
      <c r="U141" s="42"/>
      <c r="V141" s="42"/>
      <c r="W141" s="42"/>
      <c r="X141" s="42"/>
      <c r="Y141" s="42"/>
      <c r="Z141" s="42"/>
      <c r="AB141" s="42"/>
      <c r="AC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G141" s="42"/>
      <c r="CI141" s="42"/>
      <c r="CK141" s="42"/>
      <c r="CM141" s="42"/>
    </row>
    <row r="142" spans="2:91" s="49" customFormat="1" ht="15" thickBot="1" x14ac:dyDescent="0.2">
      <c r="B142" s="266" t="s">
        <v>163</v>
      </c>
      <c r="C142" s="267"/>
      <c r="D142" s="267"/>
      <c r="E142" s="267"/>
      <c r="F142" s="267"/>
      <c r="G142" s="268"/>
      <c r="H142" s="187">
        <f>AX45</f>
        <v>0</v>
      </c>
      <c r="I142" s="187">
        <f>AX39</f>
        <v>0</v>
      </c>
      <c r="Q142" s="42"/>
      <c r="R142" s="42"/>
      <c r="S142" s="42"/>
      <c r="T142" s="42"/>
      <c r="U142" s="42"/>
      <c r="V142" s="42"/>
      <c r="W142" s="42"/>
      <c r="X142" s="42"/>
      <c r="Y142" s="42"/>
      <c r="Z142" s="42"/>
      <c r="AB142" s="42"/>
      <c r="AC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G142" s="42"/>
      <c r="CI142" s="42"/>
      <c r="CK142" s="42"/>
      <c r="CM142" s="42"/>
    </row>
    <row r="143" spans="2:91" s="49" customFormat="1" ht="15" thickBot="1" x14ac:dyDescent="0.2">
      <c r="B143" s="266" t="s">
        <v>165</v>
      </c>
      <c r="C143" s="267"/>
      <c r="D143" s="267"/>
      <c r="E143" s="267"/>
      <c r="F143" s="267"/>
      <c r="G143" s="268"/>
      <c r="H143" s="187">
        <f>AY45</f>
        <v>0</v>
      </c>
      <c r="I143" s="187">
        <f>AY39</f>
        <v>0</v>
      </c>
      <c r="Q143" s="42"/>
      <c r="R143" s="42"/>
      <c r="S143" s="42"/>
      <c r="T143" s="42"/>
      <c r="U143" s="42"/>
      <c r="V143" s="42"/>
      <c r="W143" s="42"/>
      <c r="X143" s="42"/>
      <c r="Y143" s="42"/>
      <c r="Z143" s="42"/>
      <c r="AB143" s="42"/>
      <c r="AC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G143" s="42"/>
      <c r="CI143" s="42"/>
      <c r="CK143" s="42"/>
      <c r="CM143" s="42"/>
    </row>
    <row r="144" spans="2:91" s="49" customFormat="1" ht="15" thickBot="1" x14ac:dyDescent="0.2">
      <c r="B144" s="266" t="s">
        <v>167</v>
      </c>
      <c r="C144" s="267"/>
      <c r="D144" s="267"/>
      <c r="E144" s="267"/>
      <c r="F144" s="267"/>
      <c r="G144" s="268"/>
      <c r="H144" s="187">
        <f>AZ45</f>
        <v>0</v>
      </c>
      <c r="I144" s="187">
        <f>AZ39</f>
        <v>0</v>
      </c>
      <c r="Q144" s="42"/>
      <c r="R144" s="42"/>
      <c r="S144" s="42"/>
      <c r="T144" s="42"/>
      <c r="U144" s="42"/>
      <c r="V144" s="42"/>
      <c r="W144" s="42"/>
      <c r="X144" s="42"/>
      <c r="Y144" s="42"/>
      <c r="Z144" s="42"/>
      <c r="AB144" s="42"/>
      <c r="AC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G144" s="42"/>
      <c r="CI144" s="42"/>
      <c r="CK144" s="42"/>
      <c r="CM144" s="42"/>
    </row>
    <row r="145" spans="2:91" s="49" customFormat="1" ht="15" thickBot="1" x14ac:dyDescent="0.25">
      <c r="B145" s="188"/>
      <c r="C145" s="189"/>
      <c r="D145" s="190" t="s">
        <v>233</v>
      </c>
      <c r="E145" s="191"/>
      <c r="F145" s="192"/>
      <c r="G145" s="193"/>
      <c r="H145" s="194" t="str">
        <f>BA46</f>
        <v/>
      </c>
      <c r="I145" s="194" t="str">
        <f>BA40</f>
        <v/>
      </c>
      <c r="Q145" s="42"/>
      <c r="R145" s="42"/>
      <c r="S145" s="42"/>
      <c r="T145" s="42"/>
      <c r="U145" s="42"/>
      <c r="V145" s="42"/>
      <c r="W145" s="42"/>
      <c r="X145" s="42"/>
      <c r="Y145" s="42"/>
      <c r="Z145" s="42"/>
      <c r="AB145" s="42"/>
      <c r="AC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G145" s="42"/>
      <c r="CI145" s="42"/>
      <c r="CK145" s="42"/>
      <c r="CM145" s="42"/>
    </row>
    <row r="146" spans="2:91" s="49" customFormat="1" x14ac:dyDescent="0.15">
      <c r="B146" s="42"/>
      <c r="C146" s="42"/>
      <c r="D146" s="42"/>
      <c r="E146" s="42"/>
      <c r="F146" s="42"/>
      <c r="G146" s="42"/>
      <c r="Q146" s="42"/>
      <c r="R146" s="42"/>
      <c r="S146" s="42"/>
      <c r="T146" s="42"/>
      <c r="U146" s="42"/>
      <c r="V146" s="42"/>
      <c r="W146" s="42"/>
      <c r="X146" s="42"/>
      <c r="Y146" s="42"/>
      <c r="Z146" s="42"/>
      <c r="AB146" s="42"/>
      <c r="AC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G146" s="42"/>
      <c r="CI146" s="42"/>
      <c r="CK146" s="42"/>
      <c r="CM146" s="42"/>
    </row>
    <row r="147" spans="2:91" s="49" customFormat="1" ht="13.2" customHeight="1" x14ac:dyDescent="0.15">
      <c r="B147" s="282" t="s">
        <v>234</v>
      </c>
      <c r="C147" s="283"/>
      <c r="D147" s="283"/>
      <c r="E147" s="283"/>
      <c r="F147" s="283"/>
      <c r="G147" s="283"/>
      <c r="H147" s="283"/>
      <c r="I147" s="283"/>
      <c r="J147" s="283"/>
      <c r="K147" s="284"/>
      <c r="Q147" s="42"/>
      <c r="R147" s="42"/>
      <c r="S147" s="42"/>
      <c r="T147" s="42"/>
      <c r="U147" s="42"/>
      <c r="V147" s="42"/>
      <c r="W147" s="42"/>
      <c r="X147" s="42"/>
      <c r="Y147" s="42"/>
      <c r="Z147" s="42"/>
      <c r="AB147" s="42"/>
      <c r="AC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G147" s="42"/>
      <c r="CI147" s="42"/>
      <c r="CK147" s="42"/>
      <c r="CM147" s="42"/>
    </row>
    <row r="148" spans="2:91" s="49" customFormat="1" x14ac:dyDescent="0.15">
      <c r="B148" s="285"/>
      <c r="C148" s="286"/>
      <c r="D148" s="286"/>
      <c r="E148" s="286"/>
      <c r="F148" s="286"/>
      <c r="G148" s="286"/>
      <c r="H148" s="286"/>
      <c r="I148" s="286"/>
      <c r="J148" s="286"/>
      <c r="K148" s="287"/>
      <c r="Q148" s="42"/>
      <c r="R148" s="42"/>
      <c r="S148" s="42"/>
      <c r="T148" s="42"/>
      <c r="U148" s="42"/>
      <c r="V148" s="42"/>
      <c r="W148" s="42"/>
      <c r="X148" s="42"/>
      <c r="Y148" s="42"/>
      <c r="Z148" s="42"/>
      <c r="AB148" s="42"/>
      <c r="AC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G148" s="42"/>
      <c r="CI148" s="42"/>
      <c r="CK148" s="42"/>
      <c r="CM148" s="42"/>
    </row>
    <row r="149" spans="2:91" s="49" customFormat="1" x14ac:dyDescent="0.15">
      <c r="B149" s="285"/>
      <c r="C149" s="286"/>
      <c r="D149" s="286"/>
      <c r="E149" s="286"/>
      <c r="F149" s="286"/>
      <c r="G149" s="286"/>
      <c r="H149" s="286"/>
      <c r="I149" s="286"/>
      <c r="J149" s="286"/>
      <c r="K149" s="287"/>
      <c r="Q149" s="42"/>
      <c r="R149" s="42"/>
      <c r="S149" s="42"/>
      <c r="T149" s="42"/>
      <c r="U149" s="42"/>
      <c r="V149" s="42"/>
      <c r="W149" s="42"/>
      <c r="X149" s="42"/>
      <c r="Y149" s="42"/>
      <c r="Z149" s="42"/>
      <c r="AB149" s="42"/>
      <c r="AC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G149" s="42"/>
      <c r="CI149" s="42"/>
      <c r="CK149" s="42"/>
      <c r="CM149" s="42"/>
    </row>
    <row r="150" spans="2:91" s="49" customFormat="1" x14ac:dyDescent="0.15">
      <c r="B150" s="285"/>
      <c r="C150" s="286"/>
      <c r="D150" s="286"/>
      <c r="E150" s="286"/>
      <c r="F150" s="286"/>
      <c r="G150" s="286"/>
      <c r="H150" s="286"/>
      <c r="I150" s="286"/>
      <c r="J150" s="286"/>
      <c r="K150" s="287"/>
      <c r="Q150" s="42"/>
      <c r="R150" s="42"/>
      <c r="S150" s="42"/>
      <c r="T150" s="42"/>
      <c r="U150" s="42"/>
      <c r="V150" s="42"/>
      <c r="W150" s="42"/>
      <c r="X150" s="42"/>
      <c r="Y150" s="42"/>
      <c r="Z150" s="42"/>
      <c r="AB150" s="42"/>
      <c r="AC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G150" s="42"/>
      <c r="CI150" s="42"/>
      <c r="CK150" s="42"/>
      <c r="CM150" s="42"/>
    </row>
    <row r="151" spans="2:91" s="49" customFormat="1" x14ac:dyDescent="0.15">
      <c r="B151" s="285"/>
      <c r="C151" s="286"/>
      <c r="D151" s="286"/>
      <c r="E151" s="286"/>
      <c r="F151" s="286"/>
      <c r="G151" s="286"/>
      <c r="H151" s="286"/>
      <c r="I151" s="286"/>
      <c r="J151" s="286"/>
      <c r="K151" s="287"/>
      <c r="Q151" s="42"/>
      <c r="R151" s="42"/>
      <c r="S151" s="42"/>
      <c r="T151" s="42"/>
      <c r="U151" s="42"/>
      <c r="V151" s="42"/>
      <c r="W151" s="42"/>
      <c r="X151" s="42"/>
      <c r="Y151" s="42"/>
      <c r="Z151" s="42"/>
      <c r="AB151" s="42"/>
      <c r="AC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G151" s="42"/>
      <c r="CI151" s="42"/>
      <c r="CK151" s="42"/>
      <c r="CM151" s="42"/>
    </row>
    <row r="152" spans="2:91" s="49" customFormat="1" x14ac:dyDescent="0.15">
      <c r="B152" s="285"/>
      <c r="C152" s="286"/>
      <c r="D152" s="286"/>
      <c r="E152" s="286"/>
      <c r="F152" s="286"/>
      <c r="G152" s="286"/>
      <c r="H152" s="286"/>
      <c r="I152" s="286"/>
      <c r="J152" s="286"/>
      <c r="K152" s="287"/>
      <c r="Q152" s="42"/>
      <c r="R152" s="42"/>
      <c r="S152" s="42"/>
      <c r="T152" s="42"/>
      <c r="U152" s="42"/>
      <c r="V152" s="42"/>
      <c r="W152" s="42"/>
      <c r="X152" s="42"/>
      <c r="Y152" s="42"/>
      <c r="Z152" s="42"/>
      <c r="AB152" s="42"/>
      <c r="AC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G152" s="42"/>
      <c r="CI152" s="42"/>
      <c r="CK152" s="42"/>
      <c r="CM152" s="42"/>
    </row>
    <row r="153" spans="2:91" s="49" customFormat="1" x14ac:dyDescent="0.15">
      <c r="B153" s="285"/>
      <c r="C153" s="286"/>
      <c r="D153" s="286"/>
      <c r="E153" s="286"/>
      <c r="F153" s="286"/>
      <c r="G153" s="286"/>
      <c r="H153" s="286"/>
      <c r="I153" s="286"/>
      <c r="J153" s="286"/>
      <c r="K153" s="287"/>
      <c r="Q153" s="42"/>
      <c r="R153" s="42"/>
      <c r="S153" s="42"/>
      <c r="T153" s="42"/>
      <c r="U153" s="42"/>
      <c r="V153" s="42"/>
      <c r="W153" s="42"/>
      <c r="X153" s="42"/>
      <c r="Y153" s="42"/>
      <c r="Z153" s="42"/>
      <c r="AB153" s="42"/>
      <c r="AC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G153" s="42"/>
      <c r="CI153" s="42"/>
      <c r="CK153" s="42"/>
      <c r="CM153" s="42"/>
    </row>
    <row r="154" spans="2:91" s="49" customFormat="1" x14ac:dyDescent="0.15">
      <c r="B154" s="285"/>
      <c r="C154" s="286"/>
      <c r="D154" s="286"/>
      <c r="E154" s="286"/>
      <c r="F154" s="286"/>
      <c r="G154" s="286"/>
      <c r="H154" s="286"/>
      <c r="I154" s="286"/>
      <c r="J154" s="286"/>
      <c r="K154" s="287"/>
      <c r="Q154" s="42"/>
      <c r="R154" s="42"/>
      <c r="S154" s="42"/>
      <c r="T154" s="42"/>
      <c r="U154" s="42"/>
      <c r="V154" s="42"/>
      <c r="W154" s="42"/>
      <c r="X154" s="42"/>
      <c r="Y154" s="42"/>
      <c r="Z154" s="42"/>
      <c r="AB154" s="42"/>
      <c r="AC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G154" s="42"/>
      <c r="CI154" s="42"/>
      <c r="CK154" s="42"/>
      <c r="CM154" s="42"/>
    </row>
    <row r="155" spans="2:91" s="49" customFormat="1" x14ac:dyDescent="0.15">
      <c r="B155" s="285"/>
      <c r="C155" s="286"/>
      <c r="D155" s="286"/>
      <c r="E155" s="286"/>
      <c r="F155" s="286"/>
      <c r="G155" s="286"/>
      <c r="H155" s="286"/>
      <c r="I155" s="286"/>
      <c r="J155" s="286"/>
      <c r="K155" s="287"/>
      <c r="Q155" s="42"/>
      <c r="R155" s="42"/>
      <c r="S155" s="42"/>
      <c r="T155" s="42"/>
      <c r="U155" s="42"/>
      <c r="V155" s="42"/>
      <c r="W155" s="42"/>
      <c r="X155" s="42"/>
      <c r="Y155" s="42"/>
      <c r="Z155" s="42"/>
      <c r="AB155" s="42"/>
      <c r="AC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G155" s="42"/>
      <c r="CI155" s="42"/>
      <c r="CK155" s="42"/>
      <c r="CM155" s="42"/>
    </row>
    <row r="156" spans="2:91" s="49" customFormat="1" x14ac:dyDescent="0.15">
      <c r="B156" s="285"/>
      <c r="C156" s="286"/>
      <c r="D156" s="286"/>
      <c r="E156" s="286"/>
      <c r="F156" s="286"/>
      <c r="G156" s="286"/>
      <c r="H156" s="286"/>
      <c r="I156" s="286"/>
      <c r="J156" s="286"/>
      <c r="K156" s="287"/>
      <c r="Q156" s="42"/>
      <c r="R156" s="42"/>
      <c r="S156" s="42"/>
      <c r="T156" s="42"/>
      <c r="U156" s="42"/>
      <c r="V156" s="42"/>
      <c r="W156" s="42"/>
      <c r="X156" s="42"/>
      <c r="Y156" s="42"/>
      <c r="Z156" s="42"/>
      <c r="AB156" s="42"/>
      <c r="AC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G156" s="42"/>
      <c r="CI156" s="42"/>
      <c r="CK156" s="42"/>
      <c r="CM156" s="42"/>
    </row>
    <row r="157" spans="2:91" s="49" customFormat="1" x14ac:dyDescent="0.15">
      <c r="B157" s="285"/>
      <c r="C157" s="286"/>
      <c r="D157" s="286"/>
      <c r="E157" s="286"/>
      <c r="F157" s="286"/>
      <c r="G157" s="286"/>
      <c r="H157" s="286"/>
      <c r="I157" s="286"/>
      <c r="J157" s="286"/>
      <c r="K157" s="287"/>
      <c r="Q157" s="42"/>
      <c r="R157" s="42"/>
      <c r="S157" s="42"/>
      <c r="T157" s="42"/>
      <c r="U157" s="42"/>
      <c r="V157" s="42"/>
      <c r="W157" s="42"/>
      <c r="X157" s="42"/>
      <c r="Y157" s="42"/>
      <c r="Z157" s="42"/>
      <c r="AB157" s="42"/>
      <c r="AC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G157" s="42"/>
      <c r="CI157" s="42"/>
      <c r="CK157" s="42"/>
      <c r="CM157" s="42"/>
    </row>
    <row r="158" spans="2:91" s="49" customFormat="1" x14ac:dyDescent="0.15">
      <c r="B158" s="285"/>
      <c r="C158" s="286"/>
      <c r="D158" s="286"/>
      <c r="E158" s="286"/>
      <c r="F158" s="286"/>
      <c r="G158" s="286"/>
      <c r="H158" s="286"/>
      <c r="I158" s="286"/>
      <c r="J158" s="286"/>
      <c r="K158" s="287"/>
      <c r="Q158" s="42"/>
      <c r="R158" s="42"/>
      <c r="S158" s="42"/>
      <c r="T158" s="42"/>
      <c r="U158" s="42"/>
      <c r="V158" s="42"/>
      <c r="W158" s="42"/>
      <c r="X158" s="42"/>
      <c r="Y158" s="42"/>
      <c r="Z158" s="42"/>
      <c r="AB158" s="42"/>
      <c r="AC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G158" s="42"/>
      <c r="CI158" s="42"/>
      <c r="CK158" s="42"/>
      <c r="CM158" s="42"/>
    </row>
    <row r="159" spans="2:91" s="49" customFormat="1" x14ac:dyDescent="0.15">
      <c r="B159" s="285"/>
      <c r="C159" s="286"/>
      <c r="D159" s="286"/>
      <c r="E159" s="286"/>
      <c r="F159" s="286"/>
      <c r="G159" s="286"/>
      <c r="H159" s="286"/>
      <c r="I159" s="286"/>
      <c r="J159" s="286"/>
      <c r="K159" s="287"/>
      <c r="Q159" s="42"/>
      <c r="R159" s="42"/>
      <c r="S159" s="42"/>
      <c r="T159" s="42"/>
      <c r="U159" s="42"/>
      <c r="V159" s="42"/>
      <c r="W159" s="42"/>
      <c r="X159" s="42"/>
      <c r="Y159" s="42"/>
      <c r="Z159" s="42"/>
      <c r="AB159" s="42"/>
      <c r="AC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G159" s="42"/>
      <c r="CI159" s="42"/>
      <c r="CK159" s="42"/>
      <c r="CM159" s="42"/>
    </row>
    <row r="160" spans="2:91" s="49" customFormat="1" x14ac:dyDescent="0.15">
      <c r="B160" s="285"/>
      <c r="C160" s="286"/>
      <c r="D160" s="286"/>
      <c r="E160" s="286"/>
      <c r="F160" s="286"/>
      <c r="G160" s="286"/>
      <c r="H160" s="286"/>
      <c r="I160" s="286"/>
      <c r="J160" s="286"/>
      <c r="K160" s="287"/>
      <c r="Q160" s="42"/>
      <c r="R160" s="42"/>
      <c r="S160" s="42"/>
      <c r="T160" s="42"/>
      <c r="U160" s="42"/>
      <c r="V160" s="42"/>
      <c r="W160" s="42"/>
      <c r="X160" s="42"/>
      <c r="Y160" s="42"/>
      <c r="Z160" s="42"/>
      <c r="AB160" s="42"/>
      <c r="AC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G160" s="42"/>
      <c r="CI160" s="42"/>
      <c r="CK160" s="42"/>
      <c r="CM160" s="42"/>
    </row>
    <row r="161" spans="2:91" s="49" customFormat="1" x14ac:dyDescent="0.15">
      <c r="B161" s="288"/>
      <c r="C161" s="289"/>
      <c r="D161" s="289"/>
      <c r="E161" s="289"/>
      <c r="F161" s="289"/>
      <c r="G161" s="289"/>
      <c r="H161" s="289"/>
      <c r="I161" s="289"/>
      <c r="J161" s="289"/>
      <c r="K161" s="290"/>
      <c r="Q161" s="42"/>
      <c r="R161" s="42"/>
      <c r="S161" s="42"/>
      <c r="T161" s="42"/>
      <c r="U161" s="42"/>
      <c r="V161" s="42"/>
      <c r="W161" s="42"/>
      <c r="X161" s="42"/>
      <c r="Y161" s="42"/>
      <c r="Z161" s="42"/>
      <c r="AB161" s="42"/>
      <c r="AC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G161" s="42"/>
      <c r="CI161" s="42"/>
      <c r="CK161" s="42"/>
      <c r="CM161" s="42"/>
    </row>
    <row r="162" spans="2:91" s="49" customFormat="1" x14ac:dyDescent="0.15">
      <c r="B162" s="42"/>
      <c r="C162" s="42"/>
      <c r="D162" s="42"/>
      <c r="E162" s="42"/>
      <c r="F162" s="42"/>
      <c r="G162" s="42"/>
      <c r="Q162" s="42"/>
      <c r="R162" s="42"/>
      <c r="S162" s="42"/>
      <c r="T162" s="42"/>
      <c r="U162" s="42"/>
      <c r="V162" s="42"/>
      <c r="W162" s="42"/>
      <c r="X162" s="42"/>
      <c r="Y162" s="42"/>
      <c r="Z162" s="42"/>
      <c r="AB162" s="42"/>
      <c r="AC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G162" s="42"/>
      <c r="CI162" s="42"/>
      <c r="CK162" s="42"/>
      <c r="CM162" s="42"/>
    </row>
    <row r="163" spans="2:91" s="49" customFormat="1" x14ac:dyDescent="0.15">
      <c r="B163" s="42"/>
      <c r="C163" s="42"/>
      <c r="D163" s="42"/>
      <c r="E163" s="42"/>
      <c r="F163" s="42"/>
      <c r="G163" s="42"/>
      <c r="Q163" s="42"/>
      <c r="R163" s="42"/>
      <c r="S163" s="42"/>
      <c r="T163" s="42"/>
      <c r="U163" s="42"/>
      <c r="V163" s="42"/>
      <c r="W163" s="42"/>
      <c r="X163" s="42"/>
      <c r="Y163" s="42"/>
      <c r="Z163" s="42"/>
      <c r="AB163" s="42"/>
      <c r="AC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G163" s="42"/>
      <c r="CI163" s="42"/>
      <c r="CK163" s="42"/>
      <c r="CM163" s="42"/>
    </row>
    <row r="164" spans="2:91" s="49" customFormat="1" x14ac:dyDescent="0.15">
      <c r="B164" s="42"/>
      <c r="C164" s="42"/>
      <c r="D164" s="42"/>
      <c r="E164" s="42"/>
      <c r="F164" s="42"/>
      <c r="G164" s="42"/>
      <c r="Q164" s="42"/>
      <c r="R164" s="42"/>
      <c r="S164" s="42"/>
      <c r="T164" s="42"/>
      <c r="U164" s="42"/>
      <c r="V164" s="42"/>
      <c r="W164" s="42"/>
      <c r="X164" s="42"/>
      <c r="Y164" s="42"/>
      <c r="Z164" s="42"/>
      <c r="AB164" s="42"/>
      <c r="AC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G164" s="42"/>
      <c r="CI164" s="42"/>
      <c r="CK164" s="42"/>
      <c r="CM164" s="42"/>
    </row>
    <row r="165" spans="2:91" s="49" customFormat="1" x14ac:dyDescent="0.15">
      <c r="B165" s="42"/>
      <c r="C165" s="42"/>
      <c r="D165" s="42"/>
      <c r="E165" s="42"/>
      <c r="F165" s="42"/>
      <c r="G165" s="42"/>
      <c r="Q165" s="42"/>
      <c r="R165" s="42"/>
      <c r="S165" s="42"/>
      <c r="T165" s="42"/>
      <c r="U165" s="42"/>
      <c r="V165" s="42"/>
      <c r="W165" s="42"/>
      <c r="X165" s="42"/>
      <c r="Y165" s="42"/>
      <c r="Z165" s="42"/>
      <c r="AB165" s="42"/>
      <c r="AC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G165" s="42"/>
      <c r="CI165" s="42"/>
      <c r="CK165" s="42"/>
      <c r="CM165" s="42"/>
    </row>
    <row r="166" spans="2:91" s="49" customFormat="1" x14ac:dyDescent="0.15">
      <c r="B166" s="42"/>
      <c r="C166" s="42"/>
      <c r="D166" s="42"/>
      <c r="E166" s="42"/>
      <c r="F166" s="42"/>
      <c r="G166" s="42"/>
      <c r="Q166" s="42"/>
      <c r="R166" s="42"/>
      <c r="S166" s="42"/>
      <c r="T166" s="42"/>
      <c r="U166" s="42"/>
      <c r="V166" s="42"/>
      <c r="W166" s="42"/>
      <c r="X166" s="42"/>
      <c r="Y166" s="42"/>
      <c r="Z166" s="42"/>
      <c r="AB166" s="42"/>
      <c r="AC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G166" s="42"/>
      <c r="CI166" s="42"/>
      <c r="CK166" s="42"/>
      <c r="CM166" s="42"/>
    </row>
    <row r="167" spans="2:91" s="49" customFormat="1" x14ac:dyDescent="0.15">
      <c r="B167" s="42"/>
      <c r="C167" s="42"/>
      <c r="D167" s="42"/>
      <c r="E167" s="42"/>
      <c r="F167" s="42"/>
      <c r="G167" s="42"/>
      <c r="Q167" s="42"/>
      <c r="R167" s="42"/>
      <c r="S167" s="42"/>
      <c r="T167" s="42"/>
      <c r="U167" s="42"/>
      <c r="V167" s="42"/>
      <c r="W167" s="42"/>
      <c r="X167" s="42"/>
      <c r="Y167" s="42"/>
      <c r="Z167" s="42"/>
      <c r="AB167" s="42"/>
      <c r="AC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G167" s="42"/>
      <c r="CI167" s="42"/>
      <c r="CK167" s="42"/>
      <c r="CM167" s="42"/>
    </row>
    <row r="168" spans="2:91" s="49" customFormat="1" x14ac:dyDescent="0.15">
      <c r="B168" s="42"/>
      <c r="C168" s="42"/>
      <c r="D168" s="42"/>
      <c r="E168" s="42"/>
      <c r="F168" s="42"/>
      <c r="G168" s="42"/>
      <c r="Q168" s="42"/>
      <c r="R168" s="42"/>
      <c r="S168" s="42"/>
      <c r="T168" s="42"/>
      <c r="U168" s="42"/>
      <c r="V168" s="42"/>
      <c r="W168" s="42"/>
      <c r="X168" s="42"/>
      <c r="Y168" s="42"/>
      <c r="Z168" s="42"/>
      <c r="AB168" s="42"/>
      <c r="AC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G168" s="42"/>
      <c r="CI168" s="42"/>
      <c r="CK168" s="42"/>
      <c r="CM168" s="42"/>
    </row>
    <row r="169" spans="2:91" s="49" customFormat="1" x14ac:dyDescent="0.15">
      <c r="B169" s="42"/>
      <c r="C169" s="42"/>
      <c r="D169" s="42"/>
      <c r="E169" s="42"/>
      <c r="F169" s="42"/>
      <c r="G169" s="42"/>
      <c r="Q169" s="42"/>
      <c r="R169" s="42"/>
      <c r="S169" s="42"/>
      <c r="T169" s="42"/>
      <c r="U169" s="42"/>
      <c r="V169" s="42"/>
      <c r="W169" s="42"/>
      <c r="X169" s="42"/>
      <c r="Y169" s="42"/>
      <c r="Z169" s="42"/>
      <c r="AB169" s="42"/>
      <c r="AC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G169" s="42"/>
      <c r="CI169" s="42"/>
      <c r="CK169" s="42"/>
      <c r="CM169" s="42"/>
    </row>
    <row r="170" spans="2:91" s="49" customFormat="1" x14ac:dyDescent="0.15">
      <c r="B170" s="42"/>
      <c r="C170" s="42"/>
      <c r="D170" s="42"/>
      <c r="E170" s="42"/>
      <c r="F170" s="42"/>
      <c r="G170" s="42"/>
      <c r="Q170" s="42"/>
      <c r="R170" s="42"/>
      <c r="S170" s="42"/>
      <c r="T170" s="42"/>
      <c r="U170" s="42"/>
      <c r="V170" s="42"/>
      <c r="W170" s="42"/>
      <c r="X170" s="42"/>
      <c r="Y170" s="42"/>
      <c r="Z170" s="42"/>
      <c r="AB170" s="42"/>
      <c r="AC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G170" s="42"/>
      <c r="CI170" s="42"/>
      <c r="CK170" s="42"/>
      <c r="CM170" s="42"/>
    </row>
    <row r="171" spans="2:91" s="49" customFormat="1" x14ac:dyDescent="0.15">
      <c r="B171" s="42"/>
      <c r="C171" s="42"/>
      <c r="D171" s="42"/>
      <c r="E171" s="42"/>
      <c r="F171" s="42"/>
      <c r="G171" s="42"/>
      <c r="Q171" s="42"/>
      <c r="R171" s="42"/>
      <c r="S171" s="42"/>
      <c r="T171" s="42"/>
      <c r="U171" s="42"/>
      <c r="V171" s="42"/>
      <c r="W171" s="42"/>
      <c r="X171" s="42"/>
      <c r="Y171" s="42"/>
      <c r="Z171" s="42"/>
      <c r="AB171" s="42"/>
      <c r="AC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G171" s="42"/>
      <c r="CI171" s="42"/>
      <c r="CK171" s="42"/>
      <c r="CM171" s="42"/>
    </row>
    <row r="172" spans="2:91" s="49" customFormat="1" x14ac:dyDescent="0.15">
      <c r="B172" s="42"/>
      <c r="C172" s="42"/>
      <c r="D172" s="42"/>
      <c r="E172" s="42"/>
      <c r="F172" s="42"/>
      <c r="G172" s="42"/>
      <c r="Q172" s="42"/>
      <c r="R172" s="42"/>
      <c r="S172" s="42"/>
      <c r="T172" s="42"/>
      <c r="U172" s="42"/>
      <c r="V172" s="42"/>
      <c r="W172" s="42"/>
      <c r="X172" s="42"/>
      <c r="Y172" s="42"/>
      <c r="Z172" s="42"/>
      <c r="AB172" s="42"/>
      <c r="AC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G172" s="42"/>
      <c r="CI172" s="42"/>
      <c r="CK172" s="42"/>
      <c r="CM172" s="42"/>
    </row>
    <row r="173" spans="2:91" s="49" customFormat="1" x14ac:dyDescent="0.15">
      <c r="B173" s="42"/>
      <c r="C173" s="42"/>
      <c r="D173" s="42"/>
      <c r="E173" s="42"/>
      <c r="F173" s="42"/>
      <c r="G173" s="42"/>
      <c r="Q173" s="42"/>
      <c r="R173" s="42"/>
      <c r="S173" s="42"/>
      <c r="T173" s="42"/>
      <c r="U173" s="42"/>
      <c r="V173" s="42"/>
      <c r="W173" s="42"/>
      <c r="X173" s="42"/>
      <c r="Y173" s="42"/>
      <c r="Z173" s="42"/>
      <c r="AB173" s="42"/>
      <c r="AC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G173" s="42"/>
      <c r="CI173" s="42"/>
      <c r="CK173" s="42"/>
      <c r="CM173" s="42"/>
    </row>
    <row r="174" spans="2:91" s="49" customFormat="1" x14ac:dyDescent="0.15">
      <c r="B174" s="42"/>
      <c r="C174" s="42"/>
      <c r="D174" s="42"/>
      <c r="E174" s="42"/>
      <c r="F174" s="42"/>
      <c r="G174" s="42"/>
      <c r="Q174" s="42"/>
      <c r="R174" s="42"/>
      <c r="S174" s="42"/>
      <c r="T174" s="42"/>
      <c r="U174" s="42"/>
      <c r="V174" s="42"/>
      <c r="W174" s="42"/>
      <c r="X174" s="42"/>
      <c r="Y174" s="42"/>
      <c r="Z174" s="42"/>
      <c r="AB174" s="42"/>
      <c r="AC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G174" s="42"/>
      <c r="CI174" s="42"/>
      <c r="CK174" s="42"/>
      <c r="CM174" s="42"/>
    </row>
    <row r="175" spans="2:91" s="49" customFormat="1" x14ac:dyDescent="0.15">
      <c r="B175" s="42"/>
      <c r="C175" s="42"/>
      <c r="D175" s="42"/>
      <c r="E175" s="42"/>
      <c r="F175" s="42"/>
      <c r="G175" s="42"/>
      <c r="Q175" s="42"/>
      <c r="R175" s="42"/>
      <c r="S175" s="42"/>
      <c r="T175" s="42"/>
      <c r="U175" s="42"/>
      <c r="V175" s="42"/>
      <c r="W175" s="42"/>
      <c r="X175" s="42"/>
      <c r="Y175" s="42"/>
      <c r="Z175" s="42"/>
      <c r="AB175" s="42"/>
      <c r="AC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G175" s="42"/>
      <c r="CI175" s="42"/>
      <c r="CK175" s="42"/>
      <c r="CM175" s="42"/>
    </row>
    <row r="176" spans="2:91" s="49" customFormat="1" x14ac:dyDescent="0.15">
      <c r="B176" s="42"/>
      <c r="C176" s="42"/>
      <c r="D176" s="42"/>
      <c r="E176" s="42"/>
      <c r="F176" s="42"/>
      <c r="G176" s="42"/>
      <c r="Q176" s="42"/>
      <c r="R176" s="42"/>
      <c r="S176" s="42"/>
      <c r="T176" s="42"/>
      <c r="U176" s="42"/>
      <c r="V176" s="42"/>
      <c r="W176" s="42"/>
      <c r="X176" s="42"/>
      <c r="Y176" s="42"/>
      <c r="Z176" s="42"/>
      <c r="AB176" s="42"/>
      <c r="AC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G176" s="42"/>
      <c r="CI176" s="42"/>
      <c r="CK176" s="42"/>
      <c r="CM176" s="42"/>
    </row>
    <row r="177" spans="17:91" s="49" customFormat="1" x14ac:dyDescent="0.15">
      <c r="Q177" s="42"/>
      <c r="R177" s="42"/>
      <c r="S177" s="42"/>
      <c r="T177" s="42"/>
      <c r="U177" s="42"/>
      <c r="V177" s="42"/>
      <c r="W177" s="42"/>
      <c r="X177" s="42"/>
      <c r="Y177" s="42"/>
      <c r="Z177" s="42"/>
      <c r="AB177" s="42"/>
      <c r="AC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G177" s="42"/>
      <c r="CI177" s="42"/>
      <c r="CK177" s="42"/>
      <c r="CM177" s="42"/>
    </row>
    <row r="178" spans="17:91" s="49" customFormat="1" x14ac:dyDescent="0.15">
      <c r="Q178" s="42"/>
      <c r="R178" s="42"/>
      <c r="S178" s="42"/>
      <c r="T178" s="42"/>
      <c r="U178" s="42"/>
      <c r="V178" s="42"/>
      <c r="W178" s="42"/>
      <c r="X178" s="42"/>
      <c r="Y178" s="42"/>
      <c r="Z178" s="42"/>
      <c r="AB178" s="42"/>
      <c r="AC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G178" s="42"/>
      <c r="CI178" s="42"/>
      <c r="CK178" s="42"/>
      <c r="CM178" s="42"/>
    </row>
    <row r="179" spans="17:91" s="49" customFormat="1" x14ac:dyDescent="0.15">
      <c r="Q179" s="42"/>
      <c r="R179" s="42"/>
      <c r="S179" s="42"/>
      <c r="T179" s="42"/>
      <c r="U179" s="42"/>
      <c r="V179" s="42"/>
      <c r="W179" s="42"/>
      <c r="X179" s="42"/>
      <c r="Y179" s="42"/>
      <c r="Z179" s="42"/>
      <c r="AB179" s="42"/>
      <c r="AC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G179" s="42"/>
      <c r="CI179" s="42"/>
      <c r="CK179" s="42"/>
      <c r="CM179" s="42"/>
    </row>
  </sheetData>
  <protectedRanges>
    <protectedRange sqref="AR116:AT143 BV3:CE30 BL40:BV61 BR81:BR110 Y3:AH30" name="Expected"/>
    <protectedRange sqref="H3:K30" name="Year4Range"/>
    <protectedRange sqref="L3:R30 X3:X30" name="Year5Range"/>
  </protectedRanges>
  <mergeCells count="44">
    <mergeCell ref="B147:K161"/>
    <mergeCell ref="B135:B141"/>
    <mergeCell ref="C135:D137"/>
    <mergeCell ref="C138:D141"/>
    <mergeCell ref="B142:G142"/>
    <mergeCell ref="B143:G143"/>
    <mergeCell ref="B144:G144"/>
    <mergeCell ref="B120:B134"/>
    <mergeCell ref="C120:D122"/>
    <mergeCell ref="C123:D125"/>
    <mergeCell ref="C126:D128"/>
    <mergeCell ref="C129:D131"/>
    <mergeCell ref="C132:D13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phoneticPr fontId="7"/>
  <conditionalFormatting sqref="D46:D48 F46:F48 H46:H48 J46:J48">
    <cfRule type="containsErrors" dxfId="39" priority="20">
      <formula>ISERROR(D46)</formula>
    </cfRule>
  </conditionalFormatting>
  <conditionalFormatting sqref="H114:H145">
    <cfRule type="containsText" dxfId="38" priority="5" operator="containsText" text="80">
      <formula>NOT(ISERROR(SEARCH("80",H114)))</formula>
    </cfRule>
    <cfRule type="containsText" dxfId="37" priority="6" operator="containsText" text="60-79">
      <formula>NOT(ISERROR(SEARCH("60-79",H114)))</formula>
    </cfRule>
    <cfRule type="containsText" dxfId="36" priority="7" operator="containsText" text="&lt;60">
      <formula>NOT(ISERROR(SEARCH("&lt;60",H114)))</formula>
    </cfRule>
  </conditionalFormatting>
  <conditionalFormatting sqref="H114:I141">
    <cfRule type="containsText" dxfId="35" priority="4" operator="containsText" text="error">
      <formula>NOT(ISERROR(SEARCH("error",H114)))</formula>
    </cfRule>
  </conditionalFormatting>
  <conditionalFormatting sqref="H3:K24 AK3:AT30 AV3:AV30 BJ3:BT30 BV3:CE30 L4:L24 H25:L30">
    <cfRule type="containsText" dxfId="34" priority="17" operator="containsText" text="*80">
      <formula>NOT(ISERROR(SEARCH("*80",H3)))</formula>
    </cfRule>
    <cfRule type="containsText" dxfId="33" priority="18" operator="containsText" text="60-79">
      <formula>NOT(ISERROR(SEARCH("60-79",H3)))</formula>
    </cfRule>
    <cfRule type="containsText" dxfId="32" priority="19" operator="containsText" text="&lt;60">
      <formula>NOT(ISERROR(SEARCH("&lt;60",H3)))</formula>
    </cfRule>
  </conditionalFormatting>
  <conditionalFormatting sqref="I114:K141">
    <cfRule type="containsText" dxfId="31" priority="8" operator="containsText" text="80">
      <formula>NOT(ISERROR(SEARCH("80",I114)))</formula>
    </cfRule>
    <cfRule type="containsText" dxfId="30" priority="9" operator="containsText" text="60-79">
      <formula>NOT(ISERROR(SEARCH("60-79",I114)))</formula>
    </cfRule>
    <cfRule type="containsText" dxfId="29" priority="10" operator="containsText" text="&lt;60">
      <formula>NOT(ISERROR(SEARCH("&lt;60",I114)))</formula>
    </cfRule>
  </conditionalFormatting>
  <conditionalFormatting sqref="L3:Q3 R3:R30">
    <cfRule type="containsText" dxfId="28" priority="11" operator="containsText" text="*80">
      <formula>NOT(ISERROR(SEARCH("*80",L3)))</formula>
    </cfRule>
    <cfRule type="containsText" dxfId="27" priority="12" operator="containsText" text="60-79">
      <formula>NOT(ISERROR(SEARCH("60-79",L3)))</formula>
    </cfRule>
    <cfRule type="containsText" dxfId="26" priority="13" operator="containsText" text="&lt;60">
      <formula>NOT(ISERROR(SEARCH("&lt;60",L3)))</formula>
    </cfRule>
  </conditionalFormatting>
  <conditionalFormatting sqref="M4:Q30">
    <cfRule type="containsText" dxfId="25" priority="14" operator="containsText" text="*80">
      <formula>NOT(ISERROR(SEARCH("*80",M4)))</formula>
    </cfRule>
    <cfRule type="containsText" dxfId="24" priority="15" operator="containsText" text="60-79">
      <formula>NOT(ISERROR(SEARCH("60-79",M4)))</formula>
    </cfRule>
    <cfRule type="containsText" dxfId="23" priority="16" operator="containsText" text="&lt;60">
      <formula>NOT(ISERROR(SEARCH("&lt;60",M4)))</formula>
    </cfRule>
  </conditionalFormatting>
  <conditionalFormatting sqref="Y3:AH30">
    <cfRule type="containsText" dxfId="22" priority="1" operator="containsText" text="*80">
      <formula>NOT(ISERROR(SEARCH("*80",Y3)))</formula>
    </cfRule>
    <cfRule type="containsText" dxfId="21" priority="2" operator="containsText" text="60-79">
      <formula>NOT(ISERROR(SEARCH("60-79",Y3)))</formula>
    </cfRule>
    <cfRule type="containsText" dxfId="20" priority="3" operator="containsText" text="&lt;60">
      <formula>NOT(ISERROR(SEARCH("&lt;60",Y3)))</formula>
    </cfRule>
  </conditionalFormatting>
  <dataValidations count="2">
    <dataValidation type="list" allowBlank="1" showInputMessage="1" showErrorMessage="1" errorTitle="Error in entry" error="Please use list items only." sqref="Y3:AH30 H3:R30" xr:uid="{D76C60EA-C158-444F-9132-7D94DB49279B}">
      <formula1>ValidDepts</formula1>
    </dataValidation>
    <dataValidation allowBlank="1" showInputMessage="1" showErrorMessage="1" errorTitle="Error in entry" error="Please use list items only." sqref="AU116:BE143 AK3:AT33 BL40:BV61 BJ38:BT38 BJ31:BT34 BV31:CE34" xr:uid="{E8F2D24E-B3E1-4775-8E8F-EC8AEE11B90F}"/>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C3C-C8BD-49B4-80DC-F269E289C942}">
  <sheetPr>
    <pageSetUpPr fitToPage="1"/>
  </sheetPr>
  <dimension ref="A1:CN179"/>
  <sheetViews>
    <sheetView showGridLines="0" topLeftCell="A26" zoomScaleNormal="100" zoomScaleSheetLayoutView="80" zoomScalePageLayoutView="25" workbookViewId="0">
      <selection activeCell="A26" sqref="A1:CG1048576"/>
    </sheetView>
  </sheetViews>
  <sheetFormatPr defaultColWidth="8.77734375" defaultRowHeight="13.8" x14ac:dyDescent="0.3"/>
  <cols>
    <col min="1" max="1" width="8.77734375" style="42" customWidth="1"/>
    <col min="2" max="7" width="10.77734375" style="42" customWidth="1"/>
    <col min="8" max="10" width="10.77734375" style="49" customWidth="1"/>
    <col min="11" max="11" width="13.77734375" style="49" customWidth="1"/>
    <col min="12" max="13" width="10.77734375" style="49" customWidth="1"/>
    <col min="14" max="16" width="10.77734375" style="49" hidden="1" customWidth="1"/>
    <col min="17" max="23" width="10.77734375" style="42" hidden="1" customWidth="1"/>
    <col min="24" max="24" width="3" style="42" customWidth="1"/>
    <col min="25" max="26" width="10.77734375" style="42" customWidth="1"/>
    <col min="27" max="27" width="10.77734375" style="49" customWidth="1"/>
    <col min="28" max="28" width="10.77734375" style="42" customWidth="1"/>
    <col min="29" max="29" width="11.77734375" style="42" customWidth="1"/>
    <col min="30" max="33" width="10.77734375" style="49" hidden="1" customWidth="1"/>
    <col min="34" max="34" width="9.44140625" style="49" hidden="1" customWidth="1"/>
    <col min="35" max="35" width="2.77734375" style="49" customWidth="1"/>
    <col min="36" max="36" width="5.44140625" style="49" hidden="1" customWidth="1"/>
    <col min="37" max="37" width="12.21875" style="42" hidden="1" customWidth="1"/>
    <col min="38" max="38" width="9.21875" style="42" hidden="1" customWidth="1"/>
    <col min="39" max="39" width="15.21875" style="42" hidden="1" customWidth="1"/>
    <col min="40" max="40" width="10" style="42" hidden="1" customWidth="1"/>
    <col min="41" max="41" width="13.44140625" style="42" hidden="1" customWidth="1"/>
    <col min="42" max="42" width="15.77734375" style="42" hidden="1" customWidth="1"/>
    <col min="43" max="43" width="13.77734375" style="42" hidden="1" customWidth="1"/>
    <col min="44" max="44" width="12.77734375" style="42" hidden="1" customWidth="1"/>
    <col min="45" max="49" width="8.77734375" style="42" hidden="1" customWidth="1"/>
    <col min="50" max="50" width="16.77734375" style="42" hidden="1" customWidth="1"/>
    <col min="51" max="51" width="8.77734375" style="42" hidden="1" customWidth="1"/>
    <col min="52" max="53" width="11.77734375" style="42" hidden="1" customWidth="1"/>
    <col min="54" max="63" width="8.77734375" style="42" hidden="1" customWidth="1"/>
    <col min="64" max="64" width="13" style="49" hidden="1" customWidth="1"/>
    <col min="65" max="65" width="11.21875" style="49" hidden="1" customWidth="1"/>
    <col min="66" max="68" width="8.77734375" style="49" hidden="1" customWidth="1"/>
    <col min="69" max="71" width="13" style="49" hidden="1" customWidth="1"/>
    <col min="72" max="72" width="11.77734375" style="49" hidden="1" customWidth="1"/>
    <col min="73" max="73" width="7.44140625" style="49" hidden="1" customWidth="1"/>
    <col min="74" max="74" width="13.21875" style="49" hidden="1" customWidth="1"/>
    <col min="75" max="82" width="7.44140625" style="49" hidden="1" customWidth="1"/>
    <col min="83" max="84" width="6.77734375" style="49" hidden="1" customWidth="1"/>
    <col min="85" max="85" width="8.77734375" style="42" customWidth="1"/>
    <col min="86" max="86" width="11.21875" style="3" customWidth="1"/>
    <col min="87" max="87" width="8.77734375" style="1" customWidth="1"/>
    <col min="88" max="88" width="8.77734375" style="3" customWidth="1"/>
    <col min="89" max="89" width="8.77734375" style="1" customWidth="1"/>
    <col min="90" max="90" width="8.77734375" style="3" customWidth="1"/>
    <col min="91" max="91" width="8.77734375" style="1" customWidth="1"/>
    <col min="92" max="92" width="8.77734375" style="3" customWidth="1"/>
    <col min="93" max="1315" width="8.77734375" style="1" customWidth="1"/>
    <col min="1316" max="16384" width="8.77734375" style="1"/>
  </cols>
  <sheetData>
    <row r="1" spans="2:92" ht="7.2" customHeight="1" thickBot="1" x14ac:dyDescent="0.35">
      <c r="H1" s="43"/>
      <c r="I1" s="44"/>
      <c r="J1" s="44"/>
      <c r="K1" s="44"/>
      <c r="L1" s="44"/>
      <c r="M1" s="45"/>
      <c r="N1" s="45"/>
      <c r="O1" s="45"/>
      <c r="P1" s="45"/>
      <c r="AA1" s="44"/>
      <c r="AD1" s="44"/>
      <c r="AE1" s="44"/>
      <c r="AF1" s="44"/>
      <c r="AG1" s="44"/>
      <c r="AH1" s="44"/>
      <c r="AI1" s="44"/>
      <c r="AJ1" s="44"/>
      <c r="AW1" s="46" t="s">
        <v>28</v>
      </c>
      <c r="AX1" s="46"/>
      <c r="BE1" s="42" t="s">
        <v>29</v>
      </c>
      <c r="BJ1" s="46" t="s">
        <v>30</v>
      </c>
      <c r="BK1" s="46"/>
      <c r="BL1" s="47"/>
      <c r="BM1" s="48"/>
      <c r="BN1" s="44"/>
      <c r="BO1" s="44"/>
      <c r="BP1" s="44"/>
      <c r="BT1" s="45"/>
      <c r="BU1" s="45"/>
      <c r="BV1" s="50" t="s">
        <v>31</v>
      </c>
      <c r="BW1" s="51"/>
      <c r="BX1" s="51"/>
      <c r="BY1" s="51"/>
      <c r="BZ1" s="52"/>
      <c r="CH1" s="2"/>
      <c r="CJ1" s="2"/>
      <c r="CL1" s="2"/>
      <c r="CN1" s="2"/>
    </row>
    <row r="2" spans="2:92" ht="41.55" customHeight="1" thickBot="1" x14ac:dyDescent="0.35">
      <c r="B2" s="53" t="s">
        <v>32</v>
      </c>
      <c r="C2" s="269" t="s">
        <v>33</v>
      </c>
      <c r="D2" s="270"/>
      <c r="E2" s="269" t="s">
        <v>34</v>
      </c>
      <c r="F2" s="271"/>
      <c r="G2" s="270"/>
      <c r="H2" s="54" t="s">
        <v>270</v>
      </c>
      <c r="I2" s="55" t="s">
        <v>35</v>
      </c>
      <c r="J2" s="56" t="s">
        <v>36</v>
      </c>
      <c r="K2" s="57" t="s">
        <v>37</v>
      </c>
      <c r="L2" s="58" t="s">
        <v>38</v>
      </c>
      <c r="M2" s="59" t="s">
        <v>39</v>
      </c>
      <c r="N2" s="59" t="s">
        <v>40</v>
      </c>
      <c r="O2" s="59" t="s">
        <v>41</v>
      </c>
      <c r="P2" s="59" t="s">
        <v>42</v>
      </c>
      <c r="Q2" s="59" t="s">
        <v>43</v>
      </c>
      <c r="R2" s="60" t="s">
        <v>44</v>
      </c>
      <c r="Y2" s="61" t="s">
        <v>235</v>
      </c>
      <c r="Z2" s="62" t="s">
        <v>236</v>
      </c>
      <c r="AA2" s="63" t="s">
        <v>237</v>
      </c>
      <c r="AB2" s="64" t="s">
        <v>238</v>
      </c>
      <c r="AC2" s="65" t="s">
        <v>49</v>
      </c>
      <c r="AD2" s="66" t="s">
        <v>50</v>
      </c>
      <c r="AE2" s="66" t="s">
        <v>51</v>
      </c>
      <c r="AF2" s="66" t="s">
        <v>52</v>
      </c>
      <c r="AG2" s="66" t="s">
        <v>53</v>
      </c>
      <c r="AH2" s="66" t="s">
        <v>239</v>
      </c>
      <c r="AK2" s="67" t="s">
        <v>55</v>
      </c>
      <c r="AL2" s="67" t="s">
        <v>56</v>
      </c>
      <c r="AM2" s="67" t="s">
        <v>57</v>
      </c>
      <c r="AN2" s="67" t="s">
        <v>58</v>
      </c>
      <c r="AO2" s="67" t="s">
        <v>59</v>
      </c>
      <c r="AP2" s="67" t="s">
        <v>60</v>
      </c>
      <c r="AQ2" s="67" t="s">
        <v>61</v>
      </c>
      <c r="AR2" s="67" t="s">
        <v>62</v>
      </c>
      <c r="AS2" s="67" t="s">
        <v>63</v>
      </c>
      <c r="AT2" s="67" t="s">
        <v>64</v>
      </c>
      <c r="AW2" s="68" t="s">
        <v>65</v>
      </c>
      <c r="AX2" s="68" t="s">
        <v>66</v>
      </c>
      <c r="AY2" s="68" t="s">
        <v>67</v>
      </c>
      <c r="AZ2" s="68" t="s">
        <v>68</v>
      </c>
      <c r="BA2" s="68" t="s">
        <v>69</v>
      </c>
      <c r="BB2" s="68" t="s">
        <v>70</v>
      </c>
      <c r="BC2" s="68" t="s">
        <v>71</v>
      </c>
      <c r="BE2" s="42" t="s">
        <v>72</v>
      </c>
      <c r="BF2" s="42" t="s">
        <v>73</v>
      </c>
      <c r="BJ2" s="69" t="s">
        <v>74</v>
      </c>
      <c r="BK2" s="69" t="s">
        <v>75</v>
      </c>
      <c r="BL2" s="69" t="s">
        <v>76</v>
      </c>
      <c r="BM2" s="69" t="s">
        <v>77</v>
      </c>
      <c r="BN2" s="69" t="s">
        <v>78</v>
      </c>
      <c r="BO2" s="69" t="s">
        <v>79</v>
      </c>
      <c r="BP2" s="69" t="s">
        <v>80</v>
      </c>
      <c r="BQ2" s="69" t="s">
        <v>81</v>
      </c>
      <c r="BR2" s="69" t="s">
        <v>82</v>
      </c>
      <c r="BS2" s="69" t="s">
        <v>83</v>
      </c>
      <c r="BT2" s="69" t="s">
        <v>84</v>
      </c>
      <c r="BV2" s="70" t="s">
        <v>85</v>
      </c>
      <c r="BW2" s="70" t="s">
        <v>86</v>
      </c>
      <c r="BX2" s="70" t="s">
        <v>87</v>
      </c>
      <c r="BY2" s="70" t="s">
        <v>88</v>
      </c>
      <c r="BZ2" s="70" t="s">
        <v>89</v>
      </c>
      <c r="CA2" s="70" t="s">
        <v>90</v>
      </c>
      <c r="CB2" s="70" t="s">
        <v>91</v>
      </c>
      <c r="CC2" s="70" t="s">
        <v>92</v>
      </c>
      <c r="CD2" s="70" t="s">
        <v>93</v>
      </c>
      <c r="CE2" s="70" t="s">
        <v>94</v>
      </c>
    </row>
    <row r="3" spans="2:92" ht="13.5" customHeight="1" thickBot="1" x14ac:dyDescent="0.35">
      <c r="B3" s="275">
        <v>1</v>
      </c>
      <c r="C3" s="280" t="s">
        <v>95</v>
      </c>
      <c r="D3" s="281"/>
      <c r="E3" s="71" t="s">
        <v>96</v>
      </c>
      <c r="F3" s="72"/>
      <c r="G3" s="73"/>
      <c r="H3" s="74" t="s">
        <v>105</v>
      </c>
      <c r="I3" s="75" t="s">
        <v>105</v>
      </c>
      <c r="J3" s="75" t="s">
        <v>105</v>
      </c>
      <c r="K3" s="75" t="s">
        <v>97</v>
      </c>
      <c r="L3" s="76" t="s">
        <v>97</v>
      </c>
      <c r="M3" s="76" t="s">
        <v>97</v>
      </c>
      <c r="N3" s="76" t="s">
        <v>97</v>
      </c>
      <c r="O3" s="76" t="s">
        <v>97</v>
      </c>
      <c r="P3" s="76" t="s">
        <v>97</v>
      </c>
      <c r="Q3" s="76" t="s">
        <v>97</v>
      </c>
      <c r="R3" s="77" t="s">
        <v>97</v>
      </c>
      <c r="Y3" s="75" t="s">
        <v>105</v>
      </c>
      <c r="Z3" s="75" t="s">
        <v>105</v>
      </c>
      <c r="AA3" s="75" t="s">
        <v>105</v>
      </c>
      <c r="AB3" s="75" t="s">
        <v>105</v>
      </c>
      <c r="AC3" s="74" t="s">
        <v>101</v>
      </c>
      <c r="AD3" s="78" t="s">
        <v>97</v>
      </c>
      <c r="AE3" s="78" t="s">
        <v>97</v>
      </c>
      <c r="AF3" s="78" t="s">
        <v>97</v>
      </c>
      <c r="AG3" s="78" t="s">
        <v>97</v>
      </c>
      <c r="AH3" s="78" t="s">
        <v>97</v>
      </c>
      <c r="AK3" s="79" t="str">
        <f>IFERROR(IF(I3="---","",IF(Y3="---","No Target Set",IF(BV3=BK3,"目標通り",IF(BV3&gt;BK3,"遅れている",IF(BV3&lt;BK3,"早い"))))),"")</f>
        <v>目標通り</v>
      </c>
      <c r="AL3" s="79" t="str">
        <f t="shared" ref="AL3:AL30" si="0">IFERROR(IF(J3="---","",IF(Z3="---","No Target Set",IF(BW3=BL3,"目標通り",IF(BW3&gt;BL3,"遅れている",IF(BW3&lt;BL3,"早い"))))),"")</f>
        <v>目標通り</v>
      </c>
      <c r="AM3" s="79" t="str">
        <f t="shared" ref="AM3:AM30" si="1">IFERROR(IF(K3="---","",IF(AA3="---","No Target Set",IF(BX3=BM3,"目標通り",IF(BX3&gt;BM3,"遅れている",IF(BX3&lt;BM3,"早い"))))),"")</f>
        <v/>
      </c>
      <c r="AN3" s="79" t="str">
        <f t="shared" ref="AN3:AN30" si="2">IFERROR(IF(L3="---","",IF(AB3="---","No Target Set",IF(BY3=BN3,"目標通り",IF(BY3&gt;BN3,"遅れている",IF(BY3&lt;BN3,"早い"))))),"")</f>
        <v/>
      </c>
      <c r="AO3" s="79" t="str">
        <f t="shared" ref="AO3:AO30" si="3">IFERROR(IF(M3="---","",IF(AC3="---","No Target Set",IF(BZ3=BO3,"目標通り",IF(BZ3&gt;BO3,"遅れている",IF(BZ3&lt;BO3,"早い"))))),"")</f>
        <v/>
      </c>
      <c r="AP3" s="79" t="str">
        <f t="shared" ref="AP3:AP30" si="4">IFERROR(IF(N3="---","",IF(AD3="---","No Target Set",IF(CA3=BP3,"目標通り",IF(CA3&gt;BP3,"遅れている",IF(CA3&lt;BP3,"早い"))))),"")</f>
        <v/>
      </c>
      <c r="AQ3" s="79" t="str">
        <f t="shared" ref="AQ3:AQ30" si="5">IFERROR(IF(O3="---","",IF(AE3="---","No Target Set",IF(CB3=BQ3,"目標通り",IF(CB3&gt;BQ3,"遅れている",IF(CB3&lt;BQ3,"早い"))))),"")</f>
        <v/>
      </c>
      <c r="AR3" s="79" t="str">
        <f t="shared" ref="AR3:AR30" si="6">IFERROR(IF(P3="---","",IF(AF3="---","No Target Set",IF(CC3=BR3,"目標通り",IF(CC3&gt;BR3,"遅れている",IF(CC3&lt;BR3,"早い"))))),"")</f>
        <v/>
      </c>
      <c r="AS3" s="79" t="str">
        <f t="shared" ref="AS3:AS30" si="7">IFERROR(IF(Q3="---","",IF(AG3="---","No Target Set",IF(CD3=BS3,"目標通り",IF(CD3&gt;BS3,"遅れている",IF(CD3&lt;BS3,"早い"))))),"")</f>
        <v/>
      </c>
      <c r="AT3" s="79" t="str">
        <f t="shared" ref="AT3:AT30" si="8">IFERROR(IF(R3="---","",IF(AH3="---","No Target Set",IF(CE3=BT3,"目標通り",IF(CE3&gt;BT3,"遅れている",IF(CE3&lt;BT3,"早い"))))),"")</f>
        <v/>
      </c>
      <c r="AV3" s="80"/>
      <c r="AW3" s="81" t="s">
        <v>98</v>
      </c>
      <c r="AX3" s="82" t="str">
        <f t="shared" ref="AX3:AX30" si="9">_xlfn.IFNA(LOOKUP(2,1/(H3:R3&lt;&gt;"---"),H3:R3),"---")</f>
        <v>60-79</v>
      </c>
      <c r="AY3" s="83">
        <f>VALUE(IF(AX3="---","",VLOOKUP(AX3,List1678345679[],2,FALSE)))</f>
        <v>0.5</v>
      </c>
      <c r="AZ3" s="42" t="str">
        <f t="shared" ref="AZ3:AZ30" si="10">_xlfn.IFNA(LOOKUP(2,1/(H3:Q3&lt;&gt;"---"),X3:AF3),"---")</f>
        <v>60-79</v>
      </c>
      <c r="BA3" s="42">
        <f>VALUE(IF(AZ3="---","",VLOOKUP(AZ3,List1678345679[],2,FALSE)))</f>
        <v>0.5</v>
      </c>
      <c r="BB3" s="42" t="str">
        <f t="shared" ref="BB3:BB30" si="11">_xlfn.IFNA(LOOKUP(2,1/(AK3:AT3&lt;&gt;""),AK3:AT3),"---")</f>
        <v>目標通り</v>
      </c>
      <c r="BC3" s="42" t="str">
        <f t="shared" ref="BC3:BC30" si="12">_xlfn.IFNA(LOOKUP(2,1/(H3:R3&lt;&gt;"---"),H$2:R$2),"---")</f>
        <v>実際値 2年目</v>
      </c>
      <c r="BE3" s="84" t="s">
        <v>97</v>
      </c>
      <c r="BI3" s="81" t="s">
        <v>98</v>
      </c>
      <c r="BJ3" s="85">
        <f>IF(H3="---","",VLOOKUP(H3,List1678345679[],2,FALSE))</f>
        <v>0.5</v>
      </c>
      <c r="BK3" s="85">
        <f>IF(I3="---","",VLOOKUP(I3,List1678345679[],2,FALSE))</f>
        <v>0.5</v>
      </c>
      <c r="BL3" s="85">
        <f>IF(J3="---","",VLOOKUP(J3,List1678345679[],2,FALSE))</f>
        <v>0.5</v>
      </c>
      <c r="BM3" s="85" t="str">
        <f>IF(K3="---","",VLOOKUP(K3,List1678345679[],2,FALSE))</f>
        <v/>
      </c>
      <c r="BN3" s="85" t="str">
        <f>IF(L3="---","",VLOOKUP(L3,List1678345679[],2,FALSE))</f>
        <v/>
      </c>
      <c r="BO3" s="85" t="str">
        <f>IF(M3="---","",VLOOKUP(M3,List1678345679[],2,FALSE))</f>
        <v/>
      </c>
      <c r="BP3" s="85" t="str">
        <f>IF(N3="---","",VLOOKUP(N3,List1678345679[],2,FALSE))</f>
        <v/>
      </c>
      <c r="BQ3" s="85" t="str">
        <f>IF(O3="---","",VLOOKUP(O3,List1678345679[],2,FALSE))</f>
        <v/>
      </c>
      <c r="BR3" s="85" t="str">
        <f>IF(P3="---","",VLOOKUP(P3,List1678345679[],2,FALSE))</f>
        <v/>
      </c>
      <c r="BS3" s="85" t="str">
        <f>IF(Q3="---","",VLOOKUP(Q3,List1678345679[],2,FALSE))</f>
        <v/>
      </c>
      <c r="BT3" s="85" t="str">
        <f>IF(R3="---","",VLOOKUP(R3,List1678345679[],2,FALSE))</f>
        <v/>
      </c>
      <c r="BU3" s="81" t="s">
        <v>98</v>
      </c>
      <c r="BV3" s="85">
        <f>IF(Y3="---","",VLOOKUP(Y3,List1678345679[],2,FALSE))</f>
        <v>0.5</v>
      </c>
      <c r="BW3" s="85">
        <f>IF(Z3="---","",VLOOKUP(Z3,List1678345679[],2,FALSE))</f>
        <v>0.5</v>
      </c>
      <c r="BX3" s="85">
        <f>IF(AA3="---","",VLOOKUP(AA3,List1678345679[],2,FALSE))</f>
        <v>0.5</v>
      </c>
      <c r="BY3" s="85">
        <f>IF(AB3="---","",VLOOKUP(AB3,List1678345679[],2,FALSE))</f>
        <v>0.5</v>
      </c>
      <c r="BZ3" s="85">
        <f>IF(AC3="---","",VLOOKUP(AC3,List1678345679[],2,FALSE))</f>
        <v>1</v>
      </c>
      <c r="CA3" s="85" t="str">
        <f>IF(AD3="---","",VLOOKUP(AD3,List1678345679[],2,FALSE))</f>
        <v/>
      </c>
      <c r="CB3" s="85" t="str">
        <f>IF(AE3="---","",VLOOKUP(AE3,List1678345679[],2,FALSE))</f>
        <v/>
      </c>
      <c r="CC3" s="85" t="str">
        <f>IF(AF3="---","",VLOOKUP(AF3,List1678345679[],2,FALSE))</f>
        <v/>
      </c>
      <c r="CD3" s="85" t="str">
        <f>IF(AG3="---","",VLOOKUP(AG3,List1678345679[],2,FALSE))</f>
        <v/>
      </c>
      <c r="CE3" s="85" t="str">
        <f>IF(AH3="---","",VLOOKUP(AH3,List1678345679[],2,FALSE))</f>
        <v/>
      </c>
    </row>
    <row r="4" spans="2:92" ht="13.5" customHeight="1" thickBot="1" x14ac:dyDescent="0.35">
      <c r="B4" s="276"/>
      <c r="C4" s="280"/>
      <c r="D4" s="281"/>
      <c r="E4" s="71" t="s">
        <v>99</v>
      </c>
      <c r="F4" s="72"/>
      <c r="G4" s="73"/>
      <c r="H4" s="75" t="s">
        <v>105</v>
      </c>
      <c r="I4" s="75" t="s">
        <v>105</v>
      </c>
      <c r="J4" s="75" t="s">
        <v>105</v>
      </c>
      <c r="K4" s="75" t="s">
        <v>97</v>
      </c>
      <c r="L4" s="75" t="s">
        <v>97</v>
      </c>
      <c r="M4" s="75" t="s">
        <v>97</v>
      </c>
      <c r="N4" s="75" t="s">
        <v>97</v>
      </c>
      <c r="O4" s="75" t="s">
        <v>97</v>
      </c>
      <c r="P4" s="75" t="s">
        <v>97</v>
      </c>
      <c r="Q4" s="75" t="s">
        <v>97</v>
      </c>
      <c r="R4" s="86" t="s">
        <v>97</v>
      </c>
      <c r="Y4" s="75" t="s">
        <v>105</v>
      </c>
      <c r="Z4" s="75" t="s">
        <v>105</v>
      </c>
      <c r="AA4" s="75" t="s">
        <v>101</v>
      </c>
      <c r="AB4" s="75" t="s">
        <v>101</v>
      </c>
      <c r="AC4" s="86" t="s">
        <v>101</v>
      </c>
      <c r="AD4" s="78" t="s">
        <v>97</v>
      </c>
      <c r="AE4" s="78" t="s">
        <v>97</v>
      </c>
      <c r="AF4" s="78" t="s">
        <v>97</v>
      </c>
      <c r="AG4" s="78" t="s">
        <v>97</v>
      </c>
      <c r="AH4" s="78" t="s">
        <v>97</v>
      </c>
      <c r="AK4" s="79" t="str">
        <f t="shared" ref="AK4:AK30" si="13">IFERROR(IF(I4="---","",IF(Y4="---","No Target Set",IF(BV4=BK4,"目標通り",IF(BV4&gt;BK4,"遅れている",IF(BV4&lt;BK4,"早い"))))),"")</f>
        <v>目標通り</v>
      </c>
      <c r="AL4" s="79" t="str">
        <f t="shared" si="0"/>
        <v>目標通り</v>
      </c>
      <c r="AM4" s="79" t="str">
        <f t="shared" si="1"/>
        <v/>
      </c>
      <c r="AN4" s="79" t="str">
        <f t="shared" si="2"/>
        <v/>
      </c>
      <c r="AO4" s="79" t="str">
        <f t="shared" si="3"/>
        <v/>
      </c>
      <c r="AP4" s="79" t="str">
        <f t="shared" si="4"/>
        <v/>
      </c>
      <c r="AQ4" s="79" t="str">
        <f t="shared" si="5"/>
        <v/>
      </c>
      <c r="AR4" s="79" t="str">
        <f t="shared" si="6"/>
        <v/>
      </c>
      <c r="AS4" s="79" t="str">
        <f t="shared" si="7"/>
        <v/>
      </c>
      <c r="AT4" s="79" t="str">
        <f t="shared" si="8"/>
        <v/>
      </c>
      <c r="AV4" s="80"/>
      <c r="AW4" s="81" t="s">
        <v>100</v>
      </c>
      <c r="AX4" s="82" t="str">
        <f t="shared" si="9"/>
        <v>60-79</v>
      </c>
      <c r="AY4" s="83">
        <f>VALUE(IF(AX4="---","",VLOOKUP(AX4,List1678345679[],2,FALSE)))</f>
        <v>0.5</v>
      </c>
      <c r="AZ4" s="42" t="str">
        <f t="shared" si="10"/>
        <v>60-79</v>
      </c>
      <c r="BA4" s="42">
        <f>VALUE(IF(AZ4="---","",VLOOKUP(AZ4,List1678345679[],2,FALSE)))</f>
        <v>0.5</v>
      </c>
      <c r="BB4" s="42" t="str">
        <f t="shared" si="11"/>
        <v>目標通り</v>
      </c>
      <c r="BC4" s="42" t="str">
        <f t="shared" si="12"/>
        <v>実際値 2年目</v>
      </c>
      <c r="BE4" s="87" t="s">
        <v>101</v>
      </c>
      <c r="BF4" s="42">
        <v>1</v>
      </c>
      <c r="BI4" s="81" t="s">
        <v>100</v>
      </c>
      <c r="BJ4" s="85">
        <f>IF(H4="---","",VLOOKUP(H4,List1678345679[],2,FALSE))</f>
        <v>0.5</v>
      </c>
      <c r="BK4" s="85">
        <f>IF(I4="---","",VLOOKUP(I4,List1678345679[],2,FALSE))</f>
        <v>0.5</v>
      </c>
      <c r="BL4" s="85">
        <f>IF(J4="---","",VLOOKUP(J4,List1678345679[],2,FALSE))</f>
        <v>0.5</v>
      </c>
      <c r="BM4" s="85" t="str">
        <f>IF(K4="---","",VLOOKUP(K4,List1678345679[],2,FALSE))</f>
        <v/>
      </c>
      <c r="BN4" s="85" t="str">
        <f>IF(L4="---","",VLOOKUP(L4,List1678345679[],2,FALSE))</f>
        <v/>
      </c>
      <c r="BO4" s="85" t="str">
        <f>IF(M4="---","",VLOOKUP(M4,List1678345679[],2,FALSE))</f>
        <v/>
      </c>
      <c r="BP4" s="85" t="str">
        <f>IF(N4="---","",VLOOKUP(N4,List1678345679[],2,FALSE))</f>
        <v/>
      </c>
      <c r="BQ4" s="85" t="str">
        <f>IF(O4="---","",VLOOKUP(O4,List1678345679[],2,FALSE))</f>
        <v/>
      </c>
      <c r="BR4" s="85" t="str">
        <f>IF(P4="---","",VLOOKUP(P4,List1678345679[],2,FALSE))</f>
        <v/>
      </c>
      <c r="BS4" s="85" t="str">
        <f>IF(Q4="---","",VLOOKUP(Q4,List1678345679[],2,FALSE))</f>
        <v/>
      </c>
      <c r="BT4" s="85" t="str">
        <f>IF(R4="---","",VLOOKUP(R4,List1678345679[],2,FALSE))</f>
        <v/>
      </c>
      <c r="BU4" s="81" t="s">
        <v>100</v>
      </c>
      <c r="BV4" s="85">
        <f>IF(Y4="---","",VLOOKUP(Y4,List1678345679[],2,FALSE))</f>
        <v>0.5</v>
      </c>
      <c r="BW4" s="85">
        <f>IF(Z4="---","",VLOOKUP(Z4,List1678345679[],2,FALSE))</f>
        <v>0.5</v>
      </c>
      <c r="BX4" s="85">
        <f>IF(AA4="---","",VLOOKUP(AA4,List1678345679[],2,FALSE))</f>
        <v>1</v>
      </c>
      <c r="BY4" s="85">
        <f>IF(AB4="---","",VLOOKUP(AB4,List1678345679[],2,FALSE))</f>
        <v>1</v>
      </c>
      <c r="BZ4" s="85">
        <f>IF(AC4="---","",VLOOKUP(AC4,List1678345679[],2,FALSE))</f>
        <v>1</v>
      </c>
      <c r="CA4" s="85" t="str">
        <f>IF(AD4="---","",VLOOKUP(AD4,List1678345679[],2,FALSE))</f>
        <v/>
      </c>
      <c r="CB4" s="85" t="str">
        <f>IF(AE4="---","",VLOOKUP(AE4,List1678345679[],2,FALSE))</f>
        <v/>
      </c>
      <c r="CC4" s="85" t="str">
        <f>IF(AF4="---","",VLOOKUP(AF4,List1678345679[],2,FALSE))</f>
        <v/>
      </c>
      <c r="CD4" s="85" t="str">
        <f>IF(AG4="---","",VLOOKUP(AG4,List1678345679[],2,FALSE))</f>
        <v/>
      </c>
      <c r="CE4" s="85" t="str">
        <f>IF(AH4="---","",VLOOKUP(AH4,List1678345679[],2,FALSE))</f>
        <v/>
      </c>
    </row>
    <row r="5" spans="2:92" ht="13.5" customHeight="1" thickBot="1" x14ac:dyDescent="0.35">
      <c r="B5" s="276"/>
      <c r="C5" s="280" t="s">
        <v>102</v>
      </c>
      <c r="D5" s="281"/>
      <c r="E5" s="71" t="s">
        <v>103</v>
      </c>
      <c r="F5" s="72"/>
      <c r="G5" s="73"/>
      <c r="H5" s="75" t="s">
        <v>107</v>
      </c>
      <c r="I5" s="75" t="s">
        <v>105</v>
      </c>
      <c r="J5" s="75" t="s">
        <v>105</v>
      </c>
      <c r="K5" s="75" t="s">
        <v>97</v>
      </c>
      <c r="L5" s="75" t="s">
        <v>97</v>
      </c>
      <c r="M5" s="75" t="s">
        <v>97</v>
      </c>
      <c r="N5" s="75" t="s">
        <v>97</v>
      </c>
      <c r="O5" s="75" t="s">
        <v>97</v>
      </c>
      <c r="P5" s="75" t="s">
        <v>97</v>
      </c>
      <c r="Q5" s="75" t="s">
        <v>97</v>
      </c>
      <c r="R5" s="86" t="s">
        <v>97</v>
      </c>
      <c r="Y5" s="75" t="s">
        <v>107</v>
      </c>
      <c r="Z5" s="75" t="s">
        <v>105</v>
      </c>
      <c r="AA5" s="75" t="s">
        <v>101</v>
      </c>
      <c r="AB5" s="75" t="s">
        <v>101</v>
      </c>
      <c r="AC5" s="86" t="s">
        <v>101</v>
      </c>
      <c r="AD5" s="78" t="s">
        <v>97</v>
      </c>
      <c r="AE5" s="78" t="s">
        <v>97</v>
      </c>
      <c r="AF5" s="78" t="s">
        <v>97</v>
      </c>
      <c r="AG5" s="78" t="s">
        <v>97</v>
      </c>
      <c r="AH5" s="78" t="s">
        <v>97</v>
      </c>
      <c r="AK5" s="79" t="str">
        <f t="shared" si="13"/>
        <v>早い</v>
      </c>
      <c r="AL5" s="79" t="str">
        <f t="shared" si="0"/>
        <v>目標通り</v>
      </c>
      <c r="AM5" s="79" t="str">
        <f t="shared" si="1"/>
        <v/>
      </c>
      <c r="AN5" s="79" t="str">
        <f t="shared" si="2"/>
        <v/>
      </c>
      <c r="AO5" s="79" t="str">
        <f t="shared" si="3"/>
        <v/>
      </c>
      <c r="AP5" s="79" t="str">
        <f t="shared" si="4"/>
        <v/>
      </c>
      <c r="AQ5" s="79" t="str">
        <f t="shared" si="5"/>
        <v/>
      </c>
      <c r="AR5" s="79" t="str">
        <f t="shared" si="6"/>
        <v/>
      </c>
      <c r="AS5" s="79" t="str">
        <f t="shared" si="7"/>
        <v/>
      </c>
      <c r="AT5" s="79" t="str">
        <f t="shared" si="8"/>
        <v/>
      </c>
      <c r="AV5" s="80"/>
      <c r="AW5" s="81" t="s">
        <v>104</v>
      </c>
      <c r="AX5" s="82" t="str">
        <f t="shared" si="9"/>
        <v>60-79</v>
      </c>
      <c r="AY5" s="83">
        <f>VALUE(IF(AX5="---","",VLOOKUP(AX5,List1678345679[],2,FALSE)))</f>
        <v>0.5</v>
      </c>
      <c r="AZ5" s="42" t="str">
        <f t="shared" si="10"/>
        <v>60-79</v>
      </c>
      <c r="BA5" s="42">
        <f>VALUE(IF(AZ5="---","",VLOOKUP(AZ5,List1678345679[],2,FALSE)))</f>
        <v>0.5</v>
      </c>
      <c r="BB5" s="42" t="str">
        <f t="shared" si="11"/>
        <v>目標通り</v>
      </c>
      <c r="BC5" s="42" t="str">
        <f t="shared" si="12"/>
        <v>実際値 2年目</v>
      </c>
      <c r="BE5" s="88" t="s">
        <v>105</v>
      </c>
      <c r="BF5" s="42">
        <v>0.5</v>
      </c>
      <c r="BI5" s="81" t="s">
        <v>104</v>
      </c>
      <c r="BJ5" s="85">
        <f>IF(H5="---","",VLOOKUP(H5,List1678345679[],2,FALSE))</f>
        <v>0</v>
      </c>
      <c r="BK5" s="85">
        <f>IF(I5="---","",VLOOKUP(I5,List1678345679[],2,FALSE))</f>
        <v>0.5</v>
      </c>
      <c r="BL5" s="85">
        <f>IF(J5="---","",VLOOKUP(J5,List1678345679[],2,FALSE))</f>
        <v>0.5</v>
      </c>
      <c r="BM5" s="85" t="str">
        <f>IF(K5="---","",VLOOKUP(K5,List1678345679[],2,FALSE))</f>
        <v/>
      </c>
      <c r="BN5" s="85" t="str">
        <f>IF(L5="---","",VLOOKUP(L5,List1678345679[],2,FALSE))</f>
        <v/>
      </c>
      <c r="BO5" s="85" t="str">
        <f>IF(M5="---","",VLOOKUP(M5,List1678345679[],2,FALSE))</f>
        <v/>
      </c>
      <c r="BP5" s="85" t="str">
        <f>IF(N5="---","",VLOOKUP(N5,List1678345679[],2,FALSE))</f>
        <v/>
      </c>
      <c r="BQ5" s="85" t="str">
        <f>IF(O5="---","",VLOOKUP(O5,List1678345679[],2,FALSE))</f>
        <v/>
      </c>
      <c r="BR5" s="85" t="str">
        <f>IF(P5="---","",VLOOKUP(P5,List1678345679[],2,FALSE))</f>
        <v/>
      </c>
      <c r="BS5" s="85" t="str">
        <f>IF(Q5="---","",VLOOKUP(Q5,List1678345679[],2,FALSE))</f>
        <v/>
      </c>
      <c r="BT5" s="85" t="str">
        <f>IF(R5="---","",VLOOKUP(R5,List1678345679[],2,FALSE))</f>
        <v/>
      </c>
      <c r="BU5" s="81" t="s">
        <v>104</v>
      </c>
      <c r="BV5" s="85">
        <f>IF(Y5="---","",VLOOKUP(Y5,List1678345679[],2,FALSE))</f>
        <v>0</v>
      </c>
      <c r="BW5" s="85">
        <f>IF(Z5="---","",VLOOKUP(Z5,List1678345679[],2,FALSE))</f>
        <v>0.5</v>
      </c>
      <c r="BX5" s="85">
        <f>IF(AA5="---","",VLOOKUP(AA5,List1678345679[],2,FALSE))</f>
        <v>1</v>
      </c>
      <c r="BY5" s="85">
        <f>IF(AB5="---","",VLOOKUP(AB5,List1678345679[],2,FALSE))</f>
        <v>1</v>
      </c>
      <c r="BZ5" s="85">
        <f>IF(AC5="---","",VLOOKUP(AC5,List1678345679[],2,FALSE))</f>
        <v>1</v>
      </c>
      <c r="CA5" s="85" t="str">
        <f>IF(AD5="---","",VLOOKUP(AD5,List1678345679[],2,FALSE))</f>
        <v/>
      </c>
      <c r="CB5" s="85" t="str">
        <f>IF(AE5="---","",VLOOKUP(AE5,List1678345679[],2,FALSE))</f>
        <v/>
      </c>
      <c r="CC5" s="85" t="str">
        <f>IF(AF5="---","",VLOOKUP(AF5,List1678345679[],2,FALSE))</f>
        <v/>
      </c>
      <c r="CD5" s="85" t="str">
        <f>IF(AG5="---","",VLOOKUP(AG5,List1678345679[],2,FALSE))</f>
        <v/>
      </c>
      <c r="CE5" s="85" t="str">
        <f>IF(AH5="---","",VLOOKUP(AH5,List1678345679[],2,FALSE))</f>
        <v/>
      </c>
    </row>
    <row r="6" spans="2:92" ht="13.5" customHeight="1" thickBot="1" x14ac:dyDescent="0.35">
      <c r="B6" s="276"/>
      <c r="C6" s="280"/>
      <c r="D6" s="281"/>
      <c r="E6" s="71" t="s">
        <v>231</v>
      </c>
      <c r="F6" s="72"/>
      <c r="G6" s="73"/>
      <c r="H6" s="75" t="s">
        <v>107</v>
      </c>
      <c r="I6" s="75" t="s">
        <v>107</v>
      </c>
      <c r="J6" s="75" t="s">
        <v>105</v>
      </c>
      <c r="K6" s="75" t="s">
        <v>97</v>
      </c>
      <c r="L6" s="75" t="s">
        <v>97</v>
      </c>
      <c r="M6" s="75" t="s">
        <v>97</v>
      </c>
      <c r="N6" s="75" t="s">
        <v>97</v>
      </c>
      <c r="O6" s="75" t="s">
        <v>97</v>
      </c>
      <c r="P6" s="75" t="s">
        <v>97</v>
      </c>
      <c r="Q6" s="75" t="s">
        <v>97</v>
      </c>
      <c r="R6" s="86" t="s">
        <v>97</v>
      </c>
      <c r="Y6" s="75" t="s">
        <v>107</v>
      </c>
      <c r="Z6" s="75" t="s">
        <v>107</v>
      </c>
      <c r="AA6" s="75" t="s">
        <v>105</v>
      </c>
      <c r="AB6" s="75" t="s">
        <v>105</v>
      </c>
      <c r="AC6" s="86" t="s">
        <v>101</v>
      </c>
      <c r="AD6" s="78" t="s">
        <v>97</v>
      </c>
      <c r="AE6" s="78" t="s">
        <v>97</v>
      </c>
      <c r="AF6" s="78" t="s">
        <v>97</v>
      </c>
      <c r="AG6" s="78" t="s">
        <v>97</v>
      </c>
      <c r="AH6" s="78" t="s">
        <v>97</v>
      </c>
      <c r="AK6" s="79" t="str">
        <f t="shared" si="13"/>
        <v>目標通り</v>
      </c>
      <c r="AL6" s="79" t="str">
        <f t="shared" si="0"/>
        <v>早い</v>
      </c>
      <c r="AM6" s="79" t="str">
        <f t="shared" si="1"/>
        <v/>
      </c>
      <c r="AN6" s="79" t="str">
        <f t="shared" si="2"/>
        <v/>
      </c>
      <c r="AO6" s="79" t="str">
        <f t="shared" si="3"/>
        <v/>
      </c>
      <c r="AP6" s="79" t="str">
        <f t="shared" si="4"/>
        <v/>
      </c>
      <c r="AQ6" s="79" t="str">
        <f t="shared" si="5"/>
        <v/>
      </c>
      <c r="AR6" s="79" t="str">
        <f t="shared" si="6"/>
        <v/>
      </c>
      <c r="AS6" s="79" t="str">
        <f t="shared" si="7"/>
        <v/>
      </c>
      <c r="AT6" s="79" t="str">
        <f t="shared" si="8"/>
        <v/>
      </c>
      <c r="AV6" s="80"/>
      <c r="AW6" s="81" t="s">
        <v>106</v>
      </c>
      <c r="AX6" s="82" t="str">
        <f t="shared" si="9"/>
        <v>60-79</v>
      </c>
      <c r="AY6" s="83">
        <f>VALUE(IF(AX6="---","",VLOOKUP(AX6,List1678345679[],2,FALSE)))</f>
        <v>0.5</v>
      </c>
      <c r="AZ6" s="42" t="str">
        <f t="shared" si="10"/>
        <v>&lt;60</v>
      </c>
      <c r="BA6" s="42">
        <f>VALUE(IF(AZ6="---","",VLOOKUP(AZ6,List1678345679[],2,FALSE)))</f>
        <v>0</v>
      </c>
      <c r="BB6" s="42" t="str">
        <f t="shared" si="11"/>
        <v>早い</v>
      </c>
      <c r="BC6" s="42" t="str">
        <f t="shared" si="12"/>
        <v>実際値 2年目</v>
      </c>
      <c r="BE6" s="89" t="s">
        <v>107</v>
      </c>
      <c r="BF6" s="42">
        <v>0</v>
      </c>
      <c r="BI6" s="81" t="s">
        <v>106</v>
      </c>
      <c r="BJ6" s="85">
        <f>IF(H6="---","",VLOOKUP(H6,List1678345679[],2,FALSE))</f>
        <v>0</v>
      </c>
      <c r="BK6" s="85">
        <f>IF(I6="---","",VLOOKUP(I6,List1678345679[],2,FALSE))</f>
        <v>0</v>
      </c>
      <c r="BL6" s="85">
        <f>IF(J6="---","",VLOOKUP(J6,List1678345679[],2,FALSE))</f>
        <v>0.5</v>
      </c>
      <c r="BM6" s="85" t="str">
        <f>IF(K6="---","",VLOOKUP(K6,List1678345679[],2,FALSE))</f>
        <v/>
      </c>
      <c r="BN6" s="85" t="str">
        <f>IF(L6="---","",VLOOKUP(L6,List1678345679[],2,FALSE))</f>
        <v/>
      </c>
      <c r="BO6" s="85" t="str">
        <f>IF(M6="---","",VLOOKUP(M6,List1678345679[],2,FALSE))</f>
        <v/>
      </c>
      <c r="BP6" s="85" t="str">
        <f>IF(N6="---","",VLOOKUP(N6,List1678345679[],2,FALSE))</f>
        <v/>
      </c>
      <c r="BQ6" s="85" t="str">
        <f>IF(O6="---","",VLOOKUP(O6,List1678345679[],2,FALSE))</f>
        <v/>
      </c>
      <c r="BR6" s="85" t="str">
        <f>IF(P6="---","",VLOOKUP(P6,List1678345679[],2,FALSE))</f>
        <v/>
      </c>
      <c r="BS6" s="85" t="str">
        <f>IF(Q6="---","",VLOOKUP(Q6,List1678345679[],2,FALSE))</f>
        <v/>
      </c>
      <c r="BT6" s="85" t="str">
        <f>IF(R6="---","",VLOOKUP(R6,List1678345679[],2,FALSE))</f>
        <v/>
      </c>
      <c r="BU6" s="81" t="s">
        <v>106</v>
      </c>
      <c r="BV6" s="85">
        <f>IF(Y6="---","",VLOOKUP(Y6,List1678345679[],2,FALSE))</f>
        <v>0</v>
      </c>
      <c r="BW6" s="85">
        <f>IF(Z6="---","",VLOOKUP(Z6,List1678345679[],2,FALSE))</f>
        <v>0</v>
      </c>
      <c r="BX6" s="85">
        <f>IF(AA6="---","",VLOOKUP(AA6,List1678345679[],2,FALSE))</f>
        <v>0.5</v>
      </c>
      <c r="BY6" s="85">
        <f>IF(AB6="---","",VLOOKUP(AB6,List1678345679[],2,FALSE))</f>
        <v>0.5</v>
      </c>
      <c r="BZ6" s="85">
        <f>IF(AC6="---","",VLOOKUP(AC6,List1678345679[],2,FALSE))</f>
        <v>1</v>
      </c>
      <c r="CA6" s="85" t="str">
        <f>IF(AD6="---","",VLOOKUP(AD6,List1678345679[],2,FALSE))</f>
        <v/>
      </c>
      <c r="CB6" s="85" t="str">
        <f>IF(AE6="---","",VLOOKUP(AE6,List1678345679[],2,FALSE))</f>
        <v/>
      </c>
      <c r="CC6" s="85" t="str">
        <f>IF(AF6="---","",VLOOKUP(AF6,List1678345679[],2,FALSE))</f>
        <v/>
      </c>
      <c r="CD6" s="85" t="str">
        <f>IF(AG6="---","",VLOOKUP(AG6,List1678345679[],2,FALSE))</f>
        <v/>
      </c>
      <c r="CE6" s="85" t="str">
        <f>IF(AH6="---","",VLOOKUP(AH6,List1678345679[],2,FALSE))</f>
        <v/>
      </c>
    </row>
    <row r="7" spans="2:92" ht="13.5" customHeight="1" thickBot="1" x14ac:dyDescent="0.35">
      <c r="B7" s="276"/>
      <c r="C7" s="280"/>
      <c r="D7" s="281"/>
      <c r="E7" s="71" t="s">
        <v>108</v>
      </c>
      <c r="F7" s="72"/>
      <c r="G7" s="73"/>
      <c r="H7" s="75" t="s">
        <v>107</v>
      </c>
      <c r="I7" s="75" t="s">
        <v>105</v>
      </c>
      <c r="J7" s="75" t="s">
        <v>105</v>
      </c>
      <c r="K7" s="75" t="s">
        <v>97</v>
      </c>
      <c r="L7" s="75" t="s">
        <v>97</v>
      </c>
      <c r="M7" s="75" t="s">
        <v>97</v>
      </c>
      <c r="N7" s="75" t="s">
        <v>97</v>
      </c>
      <c r="O7" s="75" t="s">
        <v>97</v>
      </c>
      <c r="P7" s="75" t="s">
        <v>97</v>
      </c>
      <c r="Q7" s="75" t="s">
        <v>97</v>
      </c>
      <c r="R7" s="86" t="s">
        <v>97</v>
      </c>
      <c r="Y7" s="75" t="s">
        <v>107</v>
      </c>
      <c r="Z7" s="75" t="s">
        <v>101</v>
      </c>
      <c r="AA7" s="75" t="s">
        <v>101</v>
      </c>
      <c r="AB7" s="75" t="s">
        <v>101</v>
      </c>
      <c r="AC7" s="86" t="s">
        <v>101</v>
      </c>
      <c r="AD7" s="78" t="s">
        <v>97</v>
      </c>
      <c r="AE7" s="78" t="s">
        <v>97</v>
      </c>
      <c r="AF7" s="78" t="s">
        <v>97</v>
      </c>
      <c r="AG7" s="78" t="s">
        <v>97</v>
      </c>
      <c r="AH7" s="78" t="s">
        <v>97</v>
      </c>
      <c r="AK7" s="79" t="str">
        <f t="shared" si="13"/>
        <v>早い</v>
      </c>
      <c r="AL7" s="79" t="str">
        <f t="shared" si="0"/>
        <v>遅れている</v>
      </c>
      <c r="AM7" s="79" t="str">
        <f t="shared" si="1"/>
        <v/>
      </c>
      <c r="AN7" s="79" t="str">
        <f t="shared" si="2"/>
        <v/>
      </c>
      <c r="AO7" s="79" t="str">
        <f t="shared" si="3"/>
        <v/>
      </c>
      <c r="AP7" s="79" t="str">
        <f t="shared" si="4"/>
        <v/>
      </c>
      <c r="AQ7" s="79" t="str">
        <f t="shared" si="5"/>
        <v/>
      </c>
      <c r="AR7" s="79" t="str">
        <f t="shared" si="6"/>
        <v/>
      </c>
      <c r="AS7" s="79" t="str">
        <f t="shared" si="7"/>
        <v/>
      </c>
      <c r="AT7" s="79" t="str">
        <f t="shared" si="8"/>
        <v/>
      </c>
      <c r="AV7" s="80"/>
      <c r="AW7" s="81" t="s">
        <v>109</v>
      </c>
      <c r="AX7" s="82" t="str">
        <f t="shared" si="9"/>
        <v>60-79</v>
      </c>
      <c r="AY7" s="83">
        <f>VALUE(IF(AX7="---","",VLOOKUP(AX7,List1678345679[],2,FALSE)))</f>
        <v>0.5</v>
      </c>
      <c r="AZ7" s="42" t="str">
        <f t="shared" si="10"/>
        <v>≥80</v>
      </c>
      <c r="BA7" s="42">
        <f>VALUE(IF(AZ7="---","",VLOOKUP(AZ7,List1678345679[],2,FALSE)))</f>
        <v>1</v>
      </c>
      <c r="BB7" s="42" t="str">
        <f t="shared" si="11"/>
        <v>遅れている</v>
      </c>
      <c r="BC7" s="42" t="str">
        <f t="shared" si="12"/>
        <v>実際値 2年目</v>
      </c>
      <c r="BI7" s="81" t="s">
        <v>109</v>
      </c>
      <c r="BJ7" s="85">
        <f>IF(H7="---","",VLOOKUP(H7,List1678345679[],2,FALSE))</f>
        <v>0</v>
      </c>
      <c r="BK7" s="85">
        <f>IF(I7="---","",VLOOKUP(I7,List1678345679[],2,FALSE))</f>
        <v>0.5</v>
      </c>
      <c r="BL7" s="85">
        <f>IF(J7="---","",VLOOKUP(J7,List1678345679[],2,FALSE))</f>
        <v>0.5</v>
      </c>
      <c r="BM7" s="85" t="str">
        <f>IF(K7="---","",VLOOKUP(K7,List1678345679[],2,FALSE))</f>
        <v/>
      </c>
      <c r="BN7" s="85" t="str">
        <f>IF(L7="---","",VLOOKUP(L7,List1678345679[],2,FALSE))</f>
        <v/>
      </c>
      <c r="BO7" s="85" t="str">
        <f>IF(M7="---","",VLOOKUP(M7,List1678345679[],2,FALSE))</f>
        <v/>
      </c>
      <c r="BP7" s="85" t="str">
        <f>IF(N7="---","",VLOOKUP(N7,List1678345679[],2,FALSE))</f>
        <v/>
      </c>
      <c r="BQ7" s="85" t="str">
        <f>IF(O7="---","",VLOOKUP(O7,List1678345679[],2,FALSE))</f>
        <v/>
      </c>
      <c r="BR7" s="85" t="str">
        <f>IF(P7="---","",VLOOKUP(P7,List1678345679[],2,FALSE))</f>
        <v/>
      </c>
      <c r="BS7" s="85" t="str">
        <f>IF(Q7="---","",VLOOKUP(Q7,List1678345679[],2,FALSE))</f>
        <v/>
      </c>
      <c r="BT7" s="85" t="str">
        <f>IF(R7="---","",VLOOKUP(R7,List1678345679[],2,FALSE))</f>
        <v/>
      </c>
      <c r="BU7" s="81" t="s">
        <v>109</v>
      </c>
      <c r="BV7" s="85">
        <f>IF(Y7="---","",VLOOKUP(Y7,List1678345679[],2,FALSE))</f>
        <v>0</v>
      </c>
      <c r="BW7" s="85">
        <f>IF(Z7="---","",VLOOKUP(Z7,List1678345679[],2,FALSE))</f>
        <v>1</v>
      </c>
      <c r="BX7" s="85">
        <f>IF(AA7="---","",VLOOKUP(AA7,List1678345679[],2,FALSE))</f>
        <v>1</v>
      </c>
      <c r="BY7" s="85">
        <f>IF(AB7="---","",VLOOKUP(AB7,List1678345679[],2,FALSE))</f>
        <v>1</v>
      </c>
      <c r="BZ7" s="85">
        <f>IF(AC7="---","",VLOOKUP(AC7,List1678345679[],2,FALSE))</f>
        <v>1</v>
      </c>
      <c r="CA7" s="85" t="str">
        <f>IF(AD7="---","",VLOOKUP(AD7,List1678345679[],2,FALSE))</f>
        <v/>
      </c>
      <c r="CB7" s="85" t="str">
        <f>IF(AE7="---","",VLOOKUP(AE7,List1678345679[],2,FALSE))</f>
        <v/>
      </c>
      <c r="CC7" s="85" t="str">
        <f>IF(AF7="---","",VLOOKUP(AF7,List1678345679[],2,FALSE))</f>
        <v/>
      </c>
      <c r="CD7" s="85" t="str">
        <f>IF(AG7="---","",VLOOKUP(AG7,List1678345679[],2,FALSE))</f>
        <v/>
      </c>
      <c r="CE7" s="85" t="str">
        <f>IF(AH7="---","",VLOOKUP(AH7,List1678345679[],2,FALSE))</f>
        <v/>
      </c>
    </row>
    <row r="8" spans="2:92" ht="13.5" customHeight="1" thickBot="1" x14ac:dyDescent="0.35">
      <c r="B8" s="277"/>
      <c r="C8" s="280"/>
      <c r="D8" s="281"/>
      <c r="E8" s="71" t="s">
        <v>110</v>
      </c>
      <c r="F8" s="72"/>
      <c r="G8" s="73"/>
      <c r="H8" s="75" t="s">
        <v>107</v>
      </c>
      <c r="I8" s="75" t="s">
        <v>107</v>
      </c>
      <c r="J8" s="75" t="s">
        <v>107</v>
      </c>
      <c r="K8" s="75" t="s">
        <v>97</v>
      </c>
      <c r="L8" s="75" t="s">
        <v>97</v>
      </c>
      <c r="M8" s="75" t="s">
        <v>97</v>
      </c>
      <c r="N8" s="75" t="s">
        <v>97</v>
      </c>
      <c r="O8" s="75" t="s">
        <v>97</v>
      </c>
      <c r="P8" s="75" t="s">
        <v>97</v>
      </c>
      <c r="Q8" s="75" t="s">
        <v>97</v>
      </c>
      <c r="R8" s="86" t="s">
        <v>97</v>
      </c>
      <c r="Y8" s="75" t="s">
        <v>107</v>
      </c>
      <c r="Z8" s="75" t="s">
        <v>107</v>
      </c>
      <c r="AA8" s="75" t="s">
        <v>107</v>
      </c>
      <c r="AB8" s="75" t="s">
        <v>105</v>
      </c>
      <c r="AC8" s="86" t="s">
        <v>105</v>
      </c>
      <c r="AD8" s="78" t="s">
        <v>97</v>
      </c>
      <c r="AE8" s="78" t="s">
        <v>97</v>
      </c>
      <c r="AF8" s="78" t="s">
        <v>97</v>
      </c>
      <c r="AG8" s="78" t="s">
        <v>97</v>
      </c>
      <c r="AH8" s="78" t="s">
        <v>97</v>
      </c>
      <c r="AK8" s="79" t="str">
        <f t="shared" si="13"/>
        <v>目標通り</v>
      </c>
      <c r="AL8" s="79" t="str">
        <f t="shared" si="0"/>
        <v>目標通り</v>
      </c>
      <c r="AM8" s="79" t="str">
        <f t="shared" si="1"/>
        <v/>
      </c>
      <c r="AN8" s="79" t="str">
        <f t="shared" si="2"/>
        <v/>
      </c>
      <c r="AO8" s="79" t="str">
        <f t="shared" si="3"/>
        <v/>
      </c>
      <c r="AP8" s="79" t="str">
        <f t="shared" si="4"/>
        <v/>
      </c>
      <c r="AQ8" s="79" t="str">
        <f t="shared" si="5"/>
        <v/>
      </c>
      <c r="AR8" s="79" t="str">
        <f t="shared" si="6"/>
        <v/>
      </c>
      <c r="AS8" s="79" t="str">
        <f t="shared" si="7"/>
        <v/>
      </c>
      <c r="AT8" s="79" t="str">
        <f t="shared" si="8"/>
        <v/>
      </c>
      <c r="AV8" s="80"/>
      <c r="AW8" s="81" t="s">
        <v>111</v>
      </c>
      <c r="AX8" s="82" t="str">
        <f t="shared" si="9"/>
        <v>&lt;60</v>
      </c>
      <c r="AY8" s="83">
        <f>VALUE(IF(AX8="---","",VLOOKUP(AX8,List1678345679[],2,FALSE)))</f>
        <v>0</v>
      </c>
      <c r="AZ8" s="42" t="str">
        <f t="shared" si="10"/>
        <v>&lt;60</v>
      </c>
      <c r="BA8" s="42">
        <f>VALUE(IF(AZ8="---","",VLOOKUP(AZ8,List1678345679[],2,FALSE)))</f>
        <v>0</v>
      </c>
      <c r="BB8" s="42" t="str">
        <f t="shared" si="11"/>
        <v>目標通り</v>
      </c>
      <c r="BC8" s="42" t="str">
        <f t="shared" si="12"/>
        <v>実際値 2年目</v>
      </c>
      <c r="BI8" s="81" t="s">
        <v>111</v>
      </c>
      <c r="BJ8" s="85">
        <f>IF(H8="---","",VLOOKUP(H8,List1678345679[],2,FALSE))</f>
        <v>0</v>
      </c>
      <c r="BK8" s="85">
        <f>IF(I8="---","",VLOOKUP(I8,List1678345679[],2,FALSE))</f>
        <v>0</v>
      </c>
      <c r="BL8" s="85">
        <f>IF(J8="---","",VLOOKUP(J8,List1678345679[],2,FALSE))</f>
        <v>0</v>
      </c>
      <c r="BM8" s="85" t="str">
        <f>IF(K8="---","",VLOOKUP(K8,List1678345679[],2,FALSE))</f>
        <v/>
      </c>
      <c r="BN8" s="85" t="str">
        <f>IF(L8="---","",VLOOKUP(L8,List1678345679[],2,FALSE))</f>
        <v/>
      </c>
      <c r="BO8" s="85" t="str">
        <f>IF(M8="---","",VLOOKUP(M8,List1678345679[],2,FALSE))</f>
        <v/>
      </c>
      <c r="BP8" s="85" t="str">
        <f>IF(N8="---","",VLOOKUP(N8,List1678345679[],2,FALSE))</f>
        <v/>
      </c>
      <c r="BQ8" s="85" t="str">
        <f>IF(O8="---","",VLOOKUP(O8,List1678345679[],2,FALSE))</f>
        <v/>
      </c>
      <c r="BR8" s="85" t="str">
        <f>IF(P8="---","",VLOOKUP(P8,List1678345679[],2,FALSE))</f>
        <v/>
      </c>
      <c r="BS8" s="85" t="str">
        <f>IF(Q8="---","",VLOOKUP(Q8,List1678345679[],2,FALSE))</f>
        <v/>
      </c>
      <c r="BT8" s="85" t="str">
        <f>IF(R8="---","",VLOOKUP(R8,List1678345679[],2,FALSE))</f>
        <v/>
      </c>
      <c r="BU8" s="81" t="s">
        <v>111</v>
      </c>
      <c r="BV8" s="85">
        <f>IF(Y8="---","",VLOOKUP(Y8,List1678345679[],2,FALSE))</f>
        <v>0</v>
      </c>
      <c r="BW8" s="85">
        <f>IF(Z8="---","",VLOOKUP(Z8,List1678345679[],2,FALSE))</f>
        <v>0</v>
      </c>
      <c r="BX8" s="85">
        <f>IF(AA8="---","",VLOOKUP(AA8,List1678345679[],2,FALSE))</f>
        <v>0</v>
      </c>
      <c r="BY8" s="85">
        <f>IF(AB8="---","",VLOOKUP(AB8,List1678345679[],2,FALSE))</f>
        <v>0.5</v>
      </c>
      <c r="BZ8" s="85">
        <f>IF(AC8="---","",VLOOKUP(AC8,List1678345679[],2,FALSE))</f>
        <v>0.5</v>
      </c>
      <c r="CA8" s="85" t="str">
        <f>IF(AD8="---","",VLOOKUP(AD8,List1678345679[],2,FALSE))</f>
        <v/>
      </c>
      <c r="CB8" s="85" t="str">
        <f>IF(AE8="---","",VLOOKUP(AE8,List1678345679[],2,FALSE))</f>
        <v/>
      </c>
      <c r="CC8" s="85" t="str">
        <f>IF(AF8="---","",VLOOKUP(AF8,List1678345679[],2,FALSE))</f>
        <v/>
      </c>
      <c r="CD8" s="85" t="str">
        <f>IF(AG8="---","",VLOOKUP(AG8,List1678345679[],2,FALSE))</f>
        <v/>
      </c>
      <c r="CE8" s="85" t="str">
        <f>IF(AH8="---","",VLOOKUP(AH8,List1678345679[],2,FALSE))</f>
        <v/>
      </c>
    </row>
    <row r="9" spans="2:92" ht="13.5" customHeight="1" thickBot="1" x14ac:dyDescent="0.35">
      <c r="B9" s="275">
        <v>2</v>
      </c>
      <c r="C9" s="280" t="s">
        <v>112</v>
      </c>
      <c r="D9" s="281"/>
      <c r="E9" s="71" t="s">
        <v>113</v>
      </c>
      <c r="F9" s="72"/>
      <c r="G9" s="73"/>
      <c r="H9" s="75" t="s">
        <v>105</v>
      </c>
      <c r="I9" s="75" t="s">
        <v>105</v>
      </c>
      <c r="J9" s="75" t="s">
        <v>105</v>
      </c>
      <c r="K9" s="75" t="s">
        <v>97</v>
      </c>
      <c r="L9" s="75" t="s">
        <v>97</v>
      </c>
      <c r="M9" s="75" t="s">
        <v>97</v>
      </c>
      <c r="N9" s="75" t="s">
        <v>97</v>
      </c>
      <c r="O9" s="75" t="s">
        <v>97</v>
      </c>
      <c r="P9" s="75" t="s">
        <v>97</v>
      </c>
      <c r="Q9" s="75" t="s">
        <v>97</v>
      </c>
      <c r="R9" s="86" t="s">
        <v>97</v>
      </c>
      <c r="Y9" s="75" t="s">
        <v>105</v>
      </c>
      <c r="Z9" s="75" t="s">
        <v>105</v>
      </c>
      <c r="AA9" s="75" t="s">
        <v>105</v>
      </c>
      <c r="AB9" s="75" t="s">
        <v>101</v>
      </c>
      <c r="AC9" s="86" t="s">
        <v>101</v>
      </c>
      <c r="AD9" s="78" t="s">
        <v>97</v>
      </c>
      <c r="AE9" s="78" t="s">
        <v>97</v>
      </c>
      <c r="AF9" s="78" t="s">
        <v>97</v>
      </c>
      <c r="AG9" s="78" t="s">
        <v>97</v>
      </c>
      <c r="AH9" s="78" t="s">
        <v>97</v>
      </c>
      <c r="AK9" s="79" t="str">
        <f t="shared" si="13"/>
        <v>目標通り</v>
      </c>
      <c r="AL9" s="79" t="str">
        <f t="shared" si="0"/>
        <v>目標通り</v>
      </c>
      <c r="AM9" s="79" t="str">
        <f t="shared" si="1"/>
        <v/>
      </c>
      <c r="AN9" s="79" t="str">
        <f t="shared" si="2"/>
        <v/>
      </c>
      <c r="AO9" s="79" t="str">
        <f t="shared" si="3"/>
        <v/>
      </c>
      <c r="AP9" s="79" t="str">
        <f t="shared" si="4"/>
        <v/>
      </c>
      <c r="AQ9" s="79" t="str">
        <f t="shared" si="5"/>
        <v/>
      </c>
      <c r="AR9" s="79" t="str">
        <f t="shared" si="6"/>
        <v/>
      </c>
      <c r="AS9" s="79" t="str">
        <f t="shared" si="7"/>
        <v/>
      </c>
      <c r="AT9" s="79" t="str">
        <f t="shared" si="8"/>
        <v/>
      </c>
      <c r="AV9" s="80"/>
      <c r="AW9" s="81" t="s">
        <v>114</v>
      </c>
      <c r="AX9" s="82" t="str">
        <f t="shared" si="9"/>
        <v>60-79</v>
      </c>
      <c r="AY9" s="83">
        <f>VALUE(IF(AX9="---","",VLOOKUP(AX9,List1678345679[],2,FALSE)))</f>
        <v>0.5</v>
      </c>
      <c r="AZ9" s="42" t="str">
        <f t="shared" si="10"/>
        <v>60-79</v>
      </c>
      <c r="BA9" s="42">
        <f>VALUE(IF(AZ9="---","",VLOOKUP(AZ9,List1678345679[],2,FALSE)))</f>
        <v>0.5</v>
      </c>
      <c r="BB9" s="42" t="str">
        <f t="shared" si="11"/>
        <v>目標通り</v>
      </c>
      <c r="BC9" s="42" t="str">
        <f t="shared" si="12"/>
        <v>実際値 2年目</v>
      </c>
      <c r="BI9" s="81" t="s">
        <v>114</v>
      </c>
      <c r="BJ9" s="85">
        <f>IF(H9="---","",VLOOKUP(H9,List1678345679[],2,FALSE))</f>
        <v>0.5</v>
      </c>
      <c r="BK9" s="85">
        <f>IF(I9="---","",VLOOKUP(I9,List1678345679[],2,FALSE))</f>
        <v>0.5</v>
      </c>
      <c r="BL9" s="85">
        <f>IF(J9="---","",VLOOKUP(J9,List1678345679[],2,FALSE))</f>
        <v>0.5</v>
      </c>
      <c r="BM9" s="85" t="str">
        <f>IF(K9="---","",VLOOKUP(K9,List1678345679[],2,FALSE))</f>
        <v/>
      </c>
      <c r="BN9" s="85" t="str">
        <f>IF(L9="---","",VLOOKUP(L9,List1678345679[],2,FALSE))</f>
        <v/>
      </c>
      <c r="BO9" s="85" t="str">
        <f>IF(M9="---","",VLOOKUP(M9,List1678345679[],2,FALSE))</f>
        <v/>
      </c>
      <c r="BP9" s="85" t="str">
        <f>IF(N9="---","",VLOOKUP(N9,List1678345679[],2,FALSE))</f>
        <v/>
      </c>
      <c r="BQ9" s="85" t="str">
        <f>IF(O9="---","",VLOOKUP(O9,List1678345679[],2,FALSE))</f>
        <v/>
      </c>
      <c r="BR9" s="85" t="str">
        <f>IF(P9="---","",VLOOKUP(P9,List1678345679[],2,FALSE))</f>
        <v/>
      </c>
      <c r="BS9" s="85" t="str">
        <f>IF(Q9="---","",VLOOKUP(Q9,List1678345679[],2,FALSE))</f>
        <v/>
      </c>
      <c r="BT9" s="85" t="str">
        <f>IF(R9="---","",VLOOKUP(R9,List1678345679[],2,FALSE))</f>
        <v/>
      </c>
      <c r="BU9" s="81" t="s">
        <v>114</v>
      </c>
      <c r="BV9" s="85">
        <f>IF(Y9="---","",VLOOKUP(Y9,List1678345679[],2,FALSE))</f>
        <v>0.5</v>
      </c>
      <c r="BW9" s="85">
        <f>IF(Z9="---","",VLOOKUP(Z9,List1678345679[],2,FALSE))</f>
        <v>0.5</v>
      </c>
      <c r="BX9" s="85">
        <f>IF(AA9="---","",VLOOKUP(AA9,List1678345679[],2,FALSE))</f>
        <v>0.5</v>
      </c>
      <c r="BY9" s="85">
        <f>IF(AB9="---","",VLOOKUP(AB9,List1678345679[],2,FALSE))</f>
        <v>1</v>
      </c>
      <c r="BZ9" s="85">
        <f>IF(AC9="---","",VLOOKUP(AC9,List1678345679[],2,FALSE))</f>
        <v>1</v>
      </c>
      <c r="CA9" s="85" t="str">
        <f>IF(AD9="---","",VLOOKUP(AD9,List1678345679[],2,FALSE))</f>
        <v/>
      </c>
      <c r="CB9" s="85" t="str">
        <f>IF(AE9="---","",VLOOKUP(AE9,List1678345679[],2,FALSE))</f>
        <v/>
      </c>
      <c r="CC9" s="85" t="str">
        <f>IF(AF9="---","",VLOOKUP(AF9,List1678345679[],2,FALSE))</f>
        <v/>
      </c>
      <c r="CD9" s="85" t="str">
        <f>IF(AG9="---","",VLOOKUP(AG9,List1678345679[],2,FALSE))</f>
        <v/>
      </c>
      <c r="CE9" s="85" t="str">
        <f>IF(AH9="---","",VLOOKUP(AH9,List1678345679[],2,FALSE))</f>
        <v/>
      </c>
    </row>
    <row r="10" spans="2:92" ht="13.5" customHeight="1" thickBot="1" x14ac:dyDescent="0.35">
      <c r="B10" s="276"/>
      <c r="C10" s="280"/>
      <c r="D10" s="281"/>
      <c r="E10" s="71" t="s">
        <v>115</v>
      </c>
      <c r="F10" s="72"/>
      <c r="G10" s="73"/>
      <c r="H10" s="75" t="s">
        <v>105</v>
      </c>
      <c r="I10" s="75" t="s">
        <v>105</v>
      </c>
      <c r="J10" s="75" t="s">
        <v>105</v>
      </c>
      <c r="K10" s="75" t="s">
        <v>97</v>
      </c>
      <c r="L10" s="75" t="s">
        <v>97</v>
      </c>
      <c r="M10" s="75" t="s">
        <v>97</v>
      </c>
      <c r="N10" s="75" t="s">
        <v>97</v>
      </c>
      <c r="O10" s="75" t="s">
        <v>97</v>
      </c>
      <c r="P10" s="75" t="s">
        <v>97</v>
      </c>
      <c r="Q10" s="75" t="s">
        <v>97</v>
      </c>
      <c r="R10" s="86" t="s">
        <v>97</v>
      </c>
      <c r="Y10" s="75" t="s">
        <v>105</v>
      </c>
      <c r="Z10" s="75" t="s">
        <v>105</v>
      </c>
      <c r="AA10" s="75" t="s">
        <v>105</v>
      </c>
      <c r="AB10" s="75" t="s">
        <v>105</v>
      </c>
      <c r="AC10" s="86" t="s">
        <v>101</v>
      </c>
      <c r="AD10" s="78" t="s">
        <v>97</v>
      </c>
      <c r="AE10" s="78" t="s">
        <v>97</v>
      </c>
      <c r="AF10" s="78" t="s">
        <v>97</v>
      </c>
      <c r="AG10" s="78" t="s">
        <v>97</v>
      </c>
      <c r="AH10" s="78" t="s">
        <v>97</v>
      </c>
      <c r="AK10" s="79" t="str">
        <f t="shared" si="13"/>
        <v>目標通り</v>
      </c>
      <c r="AL10" s="79" t="str">
        <f t="shared" si="0"/>
        <v>目標通り</v>
      </c>
      <c r="AM10" s="79" t="str">
        <f t="shared" si="1"/>
        <v/>
      </c>
      <c r="AN10" s="79" t="str">
        <f t="shared" si="2"/>
        <v/>
      </c>
      <c r="AO10" s="79" t="str">
        <f t="shared" si="3"/>
        <v/>
      </c>
      <c r="AP10" s="79" t="str">
        <f t="shared" si="4"/>
        <v/>
      </c>
      <c r="AQ10" s="79" t="str">
        <f t="shared" si="5"/>
        <v/>
      </c>
      <c r="AR10" s="79" t="str">
        <f t="shared" si="6"/>
        <v/>
      </c>
      <c r="AS10" s="79" t="str">
        <f t="shared" si="7"/>
        <v/>
      </c>
      <c r="AT10" s="79" t="str">
        <f t="shared" si="8"/>
        <v/>
      </c>
      <c r="AV10" s="80"/>
      <c r="AW10" s="81" t="s">
        <v>116</v>
      </c>
      <c r="AX10" s="82" t="str">
        <f t="shared" si="9"/>
        <v>60-79</v>
      </c>
      <c r="AY10" s="83">
        <f>VALUE(IF(AX10="---","",VLOOKUP(AX10,List1678345679[],2,FALSE)))</f>
        <v>0.5</v>
      </c>
      <c r="AZ10" s="42" t="str">
        <f t="shared" si="10"/>
        <v>60-79</v>
      </c>
      <c r="BA10" s="42">
        <f>VALUE(IF(AZ10="---","",VLOOKUP(AZ10,List1678345679[],2,FALSE)))</f>
        <v>0.5</v>
      </c>
      <c r="BB10" s="42" t="str">
        <f t="shared" si="11"/>
        <v>目標通り</v>
      </c>
      <c r="BC10" s="42" t="str">
        <f t="shared" si="12"/>
        <v>実際値 2年目</v>
      </c>
      <c r="BI10" s="81" t="s">
        <v>116</v>
      </c>
      <c r="BJ10" s="85">
        <f>IF(H10="---","",VLOOKUP(H10,List1678345679[],2,FALSE))</f>
        <v>0.5</v>
      </c>
      <c r="BK10" s="85">
        <f>IF(I10="---","",VLOOKUP(I10,List1678345679[],2,FALSE))</f>
        <v>0.5</v>
      </c>
      <c r="BL10" s="85">
        <f>IF(J10="---","",VLOOKUP(J10,List1678345679[],2,FALSE))</f>
        <v>0.5</v>
      </c>
      <c r="BM10" s="85" t="str">
        <f>IF(K10="---","",VLOOKUP(K10,List1678345679[],2,FALSE))</f>
        <v/>
      </c>
      <c r="BN10" s="85" t="str">
        <f>IF(L10="---","",VLOOKUP(L10,List1678345679[],2,FALSE))</f>
        <v/>
      </c>
      <c r="BO10" s="85" t="str">
        <f>IF(M10="---","",VLOOKUP(M10,List1678345679[],2,FALSE))</f>
        <v/>
      </c>
      <c r="BP10" s="85" t="str">
        <f>IF(N10="---","",VLOOKUP(N10,List1678345679[],2,FALSE))</f>
        <v/>
      </c>
      <c r="BQ10" s="85" t="str">
        <f>IF(O10="---","",VLOOKUP(O10,List1678345679[],2,FALSE))</f>
        <v/>
      </c>
      <c r="BR10" s="85" t="str">
        <f>IF(P10="---","",VLOOKUP(P10,List1678345679[],2,FALSE))</f>
        <v/>
      </c>
      <c r="BS10" s="85" t="str">
        <f>IF(Q10="---","",VLOOKUP(Q10,List1678345679[],2,FALSE))</f>
        <v/>
      </c>
      <c r="BT10" s="85" t="str">
        <f>IF(R10="---","",VLOOKUP(R10,List1678345679[],2,FALSE))</f>
        <v/>
      </c>
      <c r="BU10" s="81" t="s">
        <v>116</v>
      </c>
      <c r="BV10" s="85">
        <f>IF(Y10="---","",VLOOKUP(Y10,List1678345679[],2,FALSE))</f>
        <v>0.5</v>
      </c>
      <c r="BW10" s="85">
        <f>IF(Z10="---","",VLOOKUP(Z10,List1678345679[],2,FALSE))</f>
        <v>0.5</v>
      </c>
      <c r="BX10" s="85">
        <f>IF(AA10="---","",VLOOKUP(AA10,List1678345679[],2,FALSE))</f>
        <v>0.5</v>
      </c>
      <c r="BY10" s="85">
        <f>IF(AB10="---","",VLOOKUP(AB10,List1678345679[],2,FALSE))</f>
        <v>0.5</v>
      </c>
      <c r="BZ10" s="85">
        <f>IF(AC10="---","",VLOOKUP(AC10,List1678345679[],2,FALSE))</f>
        <v>1</v>
      </c>
      <c r="CA10" s="85" t="str">
        <f>IF(AD10="---","",VLOOKUP(AD10,List1678345679[],2,FALSE))</f>
        <v/>
      </c>
      <c r="CB10" s="85" t="str">
        <f>IF(AE10="---","",VLOOKUP(AE10,List1678345679[],2,FALSE))</f>
        <v/>
      </c>
      <c r="CC10" s="85" t="str">
        <f>IF(AF10="---","",VLOOKUP(AF10,List1678345679[],2,FALSE))</f>
        <v/>
      </c>
      <c r="CD10" s="85" t="str">
        <f>IF(AG10="---","",VLOOKUP(AG10,List1678345679[],2,FALSE))</f>
        <v/>
      </c>
      <c r="CE10" s="85" t="str">
        <f>IF(AH10="---","",VLOOKUP(AH10,List1678345679[],2,FALSE))</f>
        <v/>
      </c>
    </row>
    <row r="11" spans="2:92" ht="13.5" customHeight="1" thickBot="1" x14ac:dyDescent="0.35">
      <c r="B11" s="276"/>
      <c r="C11" s="280"/>
      <c r="D11" s="281"/>
      <c r="E11" s="71" t="s">
        <v>117</v>
      </c>
      <c r="F11" s="72"/>
      <c r="G11" s="73"/>
      <c r="H11" s="75" t="s">
        <v>105</v>
      </c>
      <c r="I11" s="75" t="s">
        <v>105</v>
      </c>
      <c r="J11" s="75" t="s">
        <v>105</v>
      </c>
      <c r="K11" s="75" t="s">
        <v>97</v>
      </c>
      <c r="L11" s="75" t="s">
        <v>97</v>
      </c>
      <c r="M11" s="75" t="s">
        <v>97</v>
      </c>
      <c r="N11" s="75" t="s">
        <v>97</v>
      </c>
      <c r="O11" s="75" t="s">
        <v>97</v>
      </c>
      <c r="P11" s="75" t="s">
        <v>97</v>
      </c>
      <c r="Q11" s="75" t="s">
        <v>97</v>
      </c>
      <c r="R11" s="86" t="s">
        <v>97</v>
      </c>
      <c r="Y11" s="75" t="s">
        <v>105</v>
      </c>
      <c r="Z11" s="75" t="s">
        <v>105</v>
      </c>
      <c r="AA11" s="75" t="s">
        <v>105</v>
      </c>
      <c r="AB11" s="75" t="s">
        <v>101</v>
      </c>
      <c r="AC11" s="86" t="s">
        <v>101</v>
      </c>
      <c r="AD11" s="78" t="s">
        <v>97</v>
      </c>
      <c r="AE11" s="78" t="s">
        <v>97</v>
      </c>
      <c r="AF11" s="78" t="s">
        <v>97</v>
      </c>
      <c r="AG11" s="78" t="s">
        <v>97</v>
      </c>
      <c r="AH11" s="78" t="s">
        <v>97</v>
      </c>
      <c r="AK11" s="79" t="str">
        <f t="shared" si="13"/>
        <v>目標通り</v>
      </c>
      <c r="AL11" s="79" t="str">
        <f t="shared" si="0"/>
        <v>目標通り</v>
      </c>
      <c r="AM11" s="79" t="str">
        <f t="shared" si="1"/>
        <v/>
      </c>
      <c r="AN11" s="79" t="str">
        <f t="shared" si="2"/>
        <v/>
      </c>
      <c r="AO11" s="79" t="str">
        <f t="shared" si="3"/>
        <v/>
      </c>
      <c r="AP11" s="79" t="str">
        <f t="shared" si="4"/>
        <v/>
      </c>
      <c r="AQ11" s="79" t="str">
        <f t="shared" si="5"/>
        <v/>
      </c>
      <c r="AR11" s="79" t="str">
        <f t="shared" si="6"/>
        <v/>
      </c>
      <c r="AS11" s="79" t="str">
        <f t="shared" si="7"/>
        <v/>
      </c>
      <c r="AT11" s="79" t="str">
        <f t="shared" si="8"/>
        <v/>
      </c>
      <c r="AV11" s="80"/>
      <c r="AW11" s="81" t="s">
        <v>118</v>
      </c>
      <c r="AX11" s="82" t="str">
        <f t="shared" si="9"/>
        <v>60-79</v>
      </c>
      <c r="AY11" s="83">
        <f>VALUE(IF(AX11="---","",VLOOKUP(AX11,List1678345679[],2,FALSE)))</f>
        <v>0.5</v>
      </c>
      <c r="AZ11" s="42" t="str">
        <f t="shared" si="10"/>
        <v>60-79</v>
      </c>
      <c r="BA11" s="42">
        <f>VALUE(IF(AZ11="---","",VLOOKUP(AZ11,List1678345679[],2,FALSE)))</f>
        <v>0.5</v>
      </c>
      <c r="BB11" s="42" t="str">
        <f t="shared" si="11"/>
        <v>目標通り</v>
      </c>
      <c r="BC11" s="42" t="str">
        <f t="shared" si="12"/>
        <v>実際値 2年目</v>
      </c>
      <c r="BI11" s="81" t="s">
        <v>118</v>
      </c>
      <c r="BJ11" s="85">
        <f>IF(H11="---","",VLOOKUP(H11,List1678345679[],2,FALSE))</f>
        <v>0.5</v>
      </c>
      <c r="BK11" s="85">
        <f>IF(I11="---","",VLOOKUP(I11,List1678345679[],2,FALSE))</f>
        <v>0.5</v>
      </c>
      <c r="BL11" s="85">
        <f>IF(J11="---","",VLOOKUP(J11,List1678345679[],2,FALSE))</f>
        <v>0.5</v>
      </c>
      <c r="BM11" s="85" t="str">
        <f>IF(K11="---","",VLOOKUP(K11,List1678345679[],2,FALSE))</f>
        <v/>
      </c>
      <c r="BN11" s="85" t="str">
        <f>IF(L11="---","",VLOOKUP(L11,List1678345679[],2,FALSE))</f>
        <v/>
      </c>
      <c r="BO11" s="85" t="str">
        <f>IF(M11="---","",VLOOKUP(M11,List1678345679[],2,FALSE))</f>
        <v/>
      </c>
      <c r="BP11" s="85" t="str">
        <f>IF(N11="---","",VLOOKUP(N11,List1678345679[],2,FALSE))</f>
        <v/>
      </c>
      <c r="BQ11" s="85" t="str">
        <f>IF(O11="---","",VLOOKUP(O11,List1678345679[],2,FALSE))</f>
        <v/>
      </c>
      <c r="BR11" s="85" t="str">
        <f>IF(P11="---","",VLOOKUP(P11,List1678345679[],2,FALSE))</f>
        <v/>
      </c>
      <c r="BS11" s="85" t="str">
        <f>IF(Q11="---","",VLOOKUP(Q11,List1678345679[],2,FALSE))</f>
        <v/>
      </c>
      <c r="BT11" s="85" t="str">
        <f>IF(R11="---","",VLOOKUP(R11,List1678345679[],2,FALSE))</f>
        <v/>
      </c>
      <c r="BU11" s="81" t="s">
        <v>118</v>
      </c>
      <c r="BV11" s="85">
        <f>IF(Y11="---","",VLOOKUP(Y11,List1678345679[],2,FALSE))</f>
        <v>0.5</v>
      </c>
      <c r="BW11" s="85">
        <f>IF(Z11="---","",VLOOKUP(Z11,List1678345679[],2,FALSE))</f>
        <v>0.5</v>
      </c>
      <c r="BX11" s="85">
        <f>IF(AA11="---","",VLOOKUP(AA11,List1678345679[],2,FALSE))</f>
        <v>0.5</v>
      </c>
      <c r="BY11" s="85">
        <f>IF(AB11="---","",VLOOKUP(AB11,List1678345679[],2,FALSE))</f>
        <v>1</v>
      </c>
      <c r="BZ11" s="85">
        <f>IF(AC11="---","",VLOOKUP(AC11,List1678345679[],2,FALSE))</f>
        <v>1</v>
      </c>
      <c r="CA11" s="85" t="str">
        <f>IF(AD11="---","",VLOOKUP(AD11,List1678345679[],2,FALSE))</f>
        <v/>
      </c>
      <c r="CB11" s="85" t="str">
        <f>IF(AE11="---","",VLOOKUP(AE11,List1678345679[],2,FALSE))</f>
        <v/>
      </c>
      <c r="CC11" s="85" t="str">
        <f>IF(AF11="---","",VLOOKUP(AF11,List1678345679[],2,FALSE))</f>
        <v/>
      </c>
      <c r="CD11" s="85" t="str">
        <f>IF(AG11="---","",VLOOKUP(AG11,List1678345679[],2,FALSE))</f>
        <v/>
      </c>
      <c r="CE11" s="85" t="str">
        <f>IF(AH11="---","",VLOOKUP(AH11,List1678345679[],2,FALSE))</f>
        <v/>
      </c>
    </row>
    <row r="12" spans="2:92" ht="13.5" customHeight="1" thickBot="1" x14ac:dyDescent="0.35">
      <c r="B12" s="276"/>
      <c r="C12" s="280" t="s">
        <v>119</v>
      </c>
      <c r="D12" s="281"/>
      <c r="E12" s="71" t="s">
        <v>120</v>
      </c>
      <c r="F12" s="72"/>
      <c r="G12" s="73"/>
      <c r="H12" s="75" t="s">
        <v>105</v>
      </c>
      <c r="I12" s="75" t="s">
        <v>105</v>
      </c>
      <c r="J12" s="75" t="s">
        <v>105</v>
      </c>
      <c r="K12" s="75" t="s">
        <v>97</v>
      </c>
      <c r="L12" s="75" t="s">
        <v>97</v>
      </c>
      <c r="M12" s="75" t="s">
        <v>97</v>
      </c>
      <c r="N12" s="75" t="s">
        <v>97</v>
      </c>
      <c r="O12" s="75" t="s">
        <v>97</v>
      </c>
      <c r="P12" s="75" t="s">
        <v>97</v>
      </c>
      <c r="Q12" s="75" t="s">
        <v>97</v>
      </c>
      <c r="R12" s="86" t="s">
        <v>97</v>
      </c>
      <c r="Y12" s="75" t="s">
        <v>105</v>
      </c>
      <c r="Z12" s="75" t="s">
        <v>105</v>
      </c>
      <c r="AA12" s="75" t="s">
        <v>105</v>
      </c>
      <c r="AB12" s="75" t="s">
        <v>101</v>
      </c>
      <c r="AC12" s="86" t="s">
        <v>101</v>
      </c>
      <c r="AD12" s="78" t="s">
        <v>97</v>
      </c>
      <c r="AE12" s="78" t="s">
        <v>97</v>
      </c>
      <c r="AF12" s="78" t="s">
        <v>97</v>
      </c>
      <c r="AG12" s="78" t="s">
        <v>97</v>
      </c>
      <c r="AH12" s="78" t="s">
        <v>97</v>
      </c>
      <c r="AK12" s="79" t="str">
        <f t="shared" si="13"/>
        <v>目標通り</v>
      </c>
      <c r="AL12" s="79" t="str">
        <f t="shared" si="0"/>
        <v>目標通り</v>
      </c>
      <c r="AM12" s="79" t="str">
        <f t="shared" si="1"/>
        <v/>
      </c>
      <c r="AN12" s="79" t="str">
        <f t="shared" si="2"/>
        <v/>
      </c>
      <c r="AO12" s="79" t="str">
        <f t="shared" si="3"/>
        <v/>
      </c>
      <c r="AP12" s="79" t="str">
        <f t="shared" si="4"/>
        <v/>
      </c>
      <c r="AQ12" s="79" t="str">
        <f t="shared" si="5"/>
        <v/>
      </c>
      <c r="AR12" s="79" t="str">
        <f t="shared" si="6"/>
        <v/>
      </c>
      <c r="AS12" s="79" t="str">
        <f t="shared" si="7"/>
        <v/>
      </c>
      <c r="AT12" s="79" t="str">
        <f t="shared" si="8"/>
        <v/>
      </c>
      <c r="AV12" s="80"/>
      <c r="AW12" s="81" t="s">
        <v>121</v>
      </c>
      <c r="AX12" s="82" t="str">
        <f t="shared" si="9"/>
        <v>60-79</v>
      </c>
      <c r="AY12" s="83">
        <f>VALUE(IF(AX12="---","",VLOOKUP(AX12,List1678345679[],2,FALSE)))</f>
        <v>0.5</v>
      </c>
      <c r="AZ12" s="42" t="str">
        <f t="shared" si="10"/>
        <v>60-79</v>
      </c>
      <c r="BA12" s="42">
        <f>VALUE(IF(AZ12="---","",VLOOKUP(AZ12,List1678345679[],2,FALSE)))</f>
        <v>0.5</v>
      </c>
      <c r="BB12" s="42" t="str">
        <f t="shared" si="11"/>
        <v>目標通り</v>
      </c>
      <c r="BC12" s="42" t="str">
        <f t="shared" si="12"/>
        <v>実際値 2年目</v>
      </c>
      <c r="BI12" s="81" t="s">
        <v>121</v>
      </c>
      <c r="BJ12" s="85">
        <f>IF(H12="---","",VLOOKUP(H12,List1678345679[],2,FALSE))</f>
        <v>0.5</v>
      </c>
      <c r="BK12" s="85">
        <f>IF(I12="---","",VLOOKUP(I12,List1678345679[],2,FALSE))</f>
        <v>0.5</v>
      </c>
      <c r="BL12" s="85">
        <f>IF(J12="---","",VLOOKUP(J12,List1678345679[],2,FALSE))</f>
        <v>0.5</v>
      </c>
      <c r="BM12" s="85" t="str">
        <f>IF(K12="---","",VLOOKUP(K12,List1678345679[],2,FALSE))</f>
        <v/>
      </c>
      <c r="BN12" s="85" t="str">
        <f>IF(L12="---","",VLOOKUP(L12,List1678345679[],2,FALSE))</f>
        <v/>
      </c>
      <c r="BO12" s="85" t="str">
        <f>IF(M12="---","",VLOOKUP(M12,List1678345679[],2,FALSE))</f>
        <v/>
      </c>
      <c r="BP12" s="85" t="str">
        <f>IF(N12="---","",VLOOKUP(N12,List1678345679[],2,FALSE))</f>
        <v/>
      </c>
      <c r="BQ12" s="85" t="str">
        <f>IF(O12="---","",VLOOKUP(O12,List1678345679[],2,FALSE))</f>
        <v/>
      </c>
      <c r="BR12" s="85" t="str">
        <f>IF(P12="---","",VLOOKUP(P12,List1678345679[],2,FALSE))</f>
        <v/>
      </c>
      <c r="BS12" s="85" t="str">
        <f>IF(Q12="---","",VLOOKUP(Q12,List1678345679[],2,FALSE))</f>
        <v/>
      </c>
      <c r="BT12" s="85" t="str">
        <f>IF(R12="---","",VLOOKUP(R12,List1678345679[],2,FALSE))</f>
        <v/>
      </c>
      <c r="BU12" s="81" t="s">
        <v>121</v>
      </c>
      <c r="BV12" s="85">
        <f>IF(Y12="---","",VLOOKUP(Y12,List1678345679[],2,FALSE))</f>
        <v>0.5</v>
      </c>
      <c r="BW12" s="85">
        <f>IF(Z12="---","",VLOOKUP(Z12,List1678345679[],2,FALSE))</f>
        <v>0.5</v>
      </c>
      <c r="BX12" s="85">
        <f>IF(AA12="---","",VLOOKUP(AA12,List1678345679[],2,FALSE))</f>
        <v>0.5</v>
      </c>
      <c r="BY12" s="85">
        <f>IF(AB12="---","",VLOOKUP(AB12,List1678345679[],2,FALSE))</f>
        <v>1</v>
      </c>
      <c r="BZ12" s="85">
        <f>IF(AC12="---","",VLOOKUP(AC12,List1678345679[],2,FALSE))</f>
        <v>1</v>
      </c>
      <c r="CA12" s="85" t="str">
        <f>IF(AD12="---","",VLOOKUP(AD12,List1678345679[],2,FALSE))</f>
        <v/>
      </c>
      <c r="CB12" s="85" t="str">
        <f>IF(AE12="---","",VLOOKUP(AE12,List1678345679[],2,FALSE))</f>
        <v/>
      </c>
      <c r="CC12" s="85" t="str">
        <f>IF(AF12="---","",VLOOKUP(AF12,List1678345679[],2,FALSE))</f>
        <v/>
      </c>
      <c r="CD12" s="85" t="str">
        <f>IF(AG12="---","",VLOOKUP(AG12,List1678345679[],2,FALSE))</f>
        <v/>
      </c>
      <c r="CE12" s="85" t="str">
        <f>IF(AH12="---","",VLOOKUP(AH12,List1678345679[],2,FALSE))</f>
        <v/>
      </c>
    </row>
    <row r="13" spans="2:92" ht="13.5" customHeight="1" thickBot="1" x14ac:dyDescent="0.35">
      <c r="B13" s="276"/>
      <c r="C13" s="280"/>
      <c r="D13" s="281"/>
      <c r="E13" s="71" t="s">
        <v>122</v>
      </c>
      <c r="F13" s="72"/>
      <c r="G13" s="73"/>
      <c r="H13" s="75" t="s">
        <v>105</v>
      </c>
      <c r="I13" s="75" t="s">
        <v>105</v>
      </c>
      <c r="J13" s="75" t="s">
        <v>105</v>
      </c>
      <c r="K13" s="75" t="s">
        <v>97</v>
      </c>
      <c r="L13" s="75" t="s">
        <v>97</v>
      </c>
      <c r="M13" s="75" t="s">
        <v>97</v>
      </c>
      <c r="N13" s="75" t="s">
        <v>97</v>
      </c>
      <c r="O13" s="75" t="s">
        <v>97</v>
      </c>
      <c r="P13" s="75" t="s">
        <v>97</v>
      </c>
      <c r="Q13" s="75" t="s">
        <v>97</v>
      </c>
      <c r="R13" s="86" t="s">
        <v>97</v>
      </c>
      <c r="Y13" s="75" t="s">
        <v>105</v>
      </c>
      <c r="Z13" s="75" t="s">
        <v>105</v>
      </c>
      <c r="AA13" s="75" t="s">
        <v>105</v>
      </c>
      <c r="AB13" s="75" t="s">
        <v>101</v>
      </c>
      <c r="AC13" s="86" t="s">
        <v>101</v>
      </c>
      <c r="AD13" s="78" t="s">
        <v>97</v>
      </c>
      <c r="AE13" s="78" t="s">
        <v>97</v>
      </c>
      <c r="AF13" s="78" t="s">
        <v>97</v>
      </c>
      <c r="AG13" s="78" t="s">
        <v>97</v>
      </c>
      <c r="AH13" s="78" t="s">
        <v>97</v>
      </c>
      <c r="AK13" s="79" t="str">
        <f t="shared" si="13"/>
        <v>目標通り</v>
      </c>
      <c r="AL13" s="79" t="str">
        <f t="shared" si="0"/>
        <v>目標通り</v>
      </c>
      <c r="AM13" s="79" t="str">
        <f t="shared" si="1"/>
        <v/>
      </c>
      <c r="AN13" s="79" t="str">
        <f t="shared" si="2"/>
        <v/>
      </c>
      <c r="AO13" s="79" t="str">
        <f t="shared" si="3"/>
        <v/>
      </c>
      <c r="AP13" s="79" t="str">
        <f t="shared" si="4"/>
        <v/>
      </c>
      <c r="AQ13" s="79" t="str">
        <f t="shared" si="5"/>
        <v/>
      </c>
      <c r="AR13" s="79" t="str">
        <f t="shared" si="6"/>
        <v/>
      </c>
      <c r="AS13" s="79" t="str">
        <f t="shared" si="7"/>
        <v/>
      </c>
      <c r="AT13" s="79" t="str">
        <f t="shared" si="8"/>
        <v/>
      </c>
      <c r="AV13" s="80"/>
      <c r="AW13" s="81" t="s">
        <v>123</v>
      </c>
      <c r="AX13" s="82" t="str">
        <f t="shared" si="9"/>
        <v>60-79</v>
      </c>
      <c r="AY13" s="83">
        <f>VALUE(IF(AX13="---","",VLOOKUP(AX13,List1678345679[],2,FALSE)))</f>
        <v>0.5</v>
      </c>
      <c r="AZ13" s="42" t="str">
        <f t="shared" si="10"/>
        <v>60-79</v>
      </c>
      <c r="BA13" s="42">
        <f>VALUE(IF(AZ13="---","",VLOOKUP(AZ13,List1678345679[],2,FALSE)))</f>
        <v>0.5</v>
      </c>
      <c r="BB13" s="42" t="str">
        <f t="shared" si="11"/>
        <v>目標通り</v>
      </c>
      <c r="BC13" s="42" t="str">
        <f t="shared" si="12"/>
        <v>実際値 2年目</v>
      </c>
      <c r="BI13" s="81" t="s">
        <v>123</v>
      </c>
      <c r="BJ13" s="85">
        <f>IF(H13="---","",VLOOKUP(H13,List1678345679[],2,FALSE))</f>
        <v>0.5</v>
      </c>
      <c r="BK13" s="85">
        <f>IF(I13="---","",VLOOKUP(I13,List1678345679[],2,FALSE))</f>
        <v>0.5</v>
      </c>
      <c r="BL13" s="85">
        <f>IF(J13="---","",VLOOKUP(J13,List1678345679[],2,FALSE))</f>
        <v>0.5</v>
      </c>
      <c r="BM13" s="85" t="str">
        <f>IF(K13="---","",VLOOKUP(K13,List1678345679[],2,FALSE))</f>
        <v/>
      </c>
      <c r="BN13" s="85" t="str">
        <f>IF(L13="---","",VLOOKUP(L13,List1678345679[],2,FALSE))</f>
        <v/>
      </c>
      <c r="BO13" s="85" t="str">
        <f>IF(M13="---","",VLOOKUP(M13,List1678345679[],2,FALSE))</f>
        <v/>
      </c>
      <c r="BP13" s="85" t="str">
        <f>IF(N13="---","",VLOOKUP(N13,List1678345679[],2,FALSE))</f>
        <v/>
      </c>
      <c r="BQ13" s="85" t="str">
        <f>IF(O13="---","",VLOOKUP(O13,List1678345679[],2,FALSE))</f>
        <v/>
      </c>
      <c r="BR13" s="85" t="str">
        <f>IF(P13="---","",VLOOKUP(P13,List1678345679[],2,FALSE))</f>
        <v/>
      </c>
      <c r="BS13" s="85" t="str">
        <f>IF(Q13="---","",VLOOKUP(Q13,List1678345679[],2,FALSE))</f>
        <v/>
      </c>
      <c r="BT13" s="85" t="str">
        <f>IF(R13="---","",VLOOKUP(R13,List1678345679[],2,FALSE))</f>
        <v/>
      </c>
      <c r="BU13" s="81" t="s">
        <v>123</v>
      </c>
      <c r="BV13" s="85">
        <f>IF(Y13="---","",VLOOKUP(Y13,List1678345679[],2,FALSE))</f>
        <v>0.5</v>
      </c>
      <c r="BW13" s="85">
        <f>IF(Z13="---","",VLOOKUP(Z13,List1678345679[],2,FALSE))</f>
        <v>0.5</v>
      </c>
      <c r="BX13" s="85">
        <f>IF(AA13="---","",VLOOKUP(AA13,List1678345679[],2,FALSE))</f>
        <v>0.5</v>
      </c>
      <c r="BY13" s="85">
        <f>IF(AB13="---","",VLOOKUP(AB13,List1678345679[],2,FALSE))</f>
        <v>1</v>
      </c>
      <c r="BZ13" s="85">
        <f>IF(AC13="---","",VLOOKUP(AC13,List1678345679[],2,FALSE))</f>
        <v>1</v>
      </c>
      <c r="CA13" s="85" t="str">
        <f>IF(AD13="---","",VLOOKUP(AD13,List1678345679[],2,FALSE))</f>
        <v/>
      </c>
      <c r="CB13" s="85" t="str">
        <f>IF(AE13="---","",VLOOKUP(AE13,List1678345679[],2,FALSE))</f>
        <v/>
      </c>
      <c r="CC13" s="85" t="str">
        <f>IF(AF13="---","",VLOOKUP(AF13,List1678345679[],2,FALSE))</f>
        <v/>
      </c>
      <c r="CD13" s="85" t="str">
        <f>IF(AG13="---","",VLOOKUP(AG13,List1678345679[],2,FALSE))</f>
        <v/>
      </c>
      <c r="CE13" s="85" t="str">
        <f>IF(AH13="---","",VLOOKUP(AH13,List1678345679[],2,FALSE))</f>
        <v/>
      </c>
    </row>
    <row r="14" spans="2:92" ht="13.5" customHeight="1" thickBot="1" x14ac:dyDescent="0.35">
      <c r="B14" s="276"/>
      <c r="C14" s="280"/>
      <c r="D14" s="281"/>
      <c r="E14" s="71" t="s">
        <v>124</v>
      </c>
      <c r="F14" s="72"/>
      <c r="G14" s="73"/>
      <c r="H14" s="75" t="s">
        <v>105</v>
      </c>
      <c r="I14" s="75" t="s">
        <v>105</v>
      </c>
      <c r="J14" s="75" t="s">
        <v>105</v>
      </c>
      <c r="K14" s="75" t="s">
        <v>97</v>
      </c>
      <c r="L14" s="75" t="s">
        <v>97</v>
      </c>
      <c r="M14" s="75" t="s">
        <v>97</v>
      </c>
      <c r="N14" s="75" t="s">
        <v>97</v>
      </c>
      <c r="O14" s="75" t="s">
        <v>97</v>
      </c>
      <c r="P14" s="75" t="s">
        <v>97</v>
      </c>
      <c r="Q14" s="75" t="s">
        <v>97</v>
      </c>
      <c r="R14" s="86" t="s">
        <v>97</v>
      </c>
      <c r="Y14" s="75" t="s">
        <v>105</v>
      </c>
      <c r="Z14" s="75" t="s">
        <v>105</v>
      </c>
      <c r="AA14" s="75" t="s">
        <v>105</v>
      </c>
      <c r="AB14" s="75" t="s">
        <v>105</v>
      </c>
      <c r="AC14" s="86" t="s">
        <v>101</v>
      </c>
      <c r="AD14" s="78" t="s">
        <v>97</v>
      </c>
      <c r="AE14" s="78" t="s">
        <v>97</v>
      </c>
      <c r="AF14" s="78" t="s">
        <v>97</v>
      </c>
      <c r="AG14" s="78" t="s">
        <v>97</v>
      </c>
      <c r="AH14" s="78" t="s">
        <v>97</v>
      </c>
      <c r="AK14" s="79" t="str">
        <f t="shared" si="13"/>
        <v>目標通り</v>
      </c>
      <c r="AL14" s="79" t="str">
        <f t="shared" si="0"/>
        <v>目標通り</v>
      </c>
      <c r="AM14" s="79" t="str">
        <f t="shared" si="1"/>
        <v/>
      </c>
      <c r="AN14" s="79" t="str">
        <f t="shared" si="2"/>
        <v/>
      </c>
      <c r="AO14" s="79" t="str">
        <f t="shared" si="3"/>
        <v/>
      </c>
      <c r="AP14" s="79" t="str">
        <f t="shared" si="4"/>
        <v/>
      </c>
      <c r="AQ14" s="79" t="str">
        <f t="shared" si="5"/>
        <v/>
      </c>
      <c r="AR14" s="79" t="str">
        <f t="shared" si="6"/>
        <v/>
      </c>
      <c r="AS14" s="79" t="str">
        <f t="shared" si="7"/>
        <v/>
      </c>
      <c r="AT14" s="79" t="str">
        <f t="shared" si="8"/>
        <v/>
      </c>
      <c r="AV14" s="80"/>
      <c r="AW14" s="81" t="s">
        <v>125</v>
      </c>
      <c r="AX14" s="82" t="str">
        <f t="shared" si="9"/>
        <v>60-79</v>
      </c>
      <c r="AY14" s="83">
        <f>VALUE(IF(AX14="---","",VLOOKUP(AX14,List1678345679[],2,FALSE)))</f>
        <v>0.5</v>
      </c>
      <c r="AZ14" s="42" t="str">
        <f t="shared" si="10"/>
        <v>60-79</v>
      </c>
      <c r="BA14" s="42">
        <f>VALUE(IF(AZ14="---","",VLOOKUP(AZ14,List1678345679[],2,FALSE)))</f>
        <v>0.5</v>
      </c>
      <c r="BB14" s="42" t="str">
        <f t="shared" si="11"/>
        <v>目標通り</v>
      </c>
      <c r="BC14" s="42" t="str">
        <f t="shared" si="12"/>
        <v>実際値 2年目</v>
      </c>
      <c r="BI14" s="81" t="s">
        <v>125</v>
      </c>
      <c r="BJ14" s="85">
        <f>IF(H14="---","",VLOOKUP(H14,List1678345679[],2,FALSE))</f>
        <v>0.5</v>
      </c>
      <c r="BK14" s="85">
        <f>IF(I14="---","",VLOOKUP(I14,List1678345679[],2,FALSE))</f>
        <v>0.5</v>
      </c>
      <c r="BL14" s="85">
        <f>IF(J14="---","",VLOOKUP(J14,List1678345679[],2,FALSE))</f>
        <v>0.5</v>
      </c>
      <c r="BM14" s="85" t="str">
        <f>IF(K14="---","",VLOOKUP(K14,List1678345679[],2,FALSE))</f>
        <v/>
      </c>
      <c r="BN14" s="85" t="str">
        <f>IF(L14="---","",VLOOKUP(L14,List1678345679[],2,FALSE))</f>
        <v/>
      </c>
      <c r="BO14" s="85" t="str">
        <f>IF(M14="---","",VLOOKUP(M14,List1678345679[],2,FALSE))</f>
        <v/>
      </c>
      <c r="BP14" s="85" t="str">
        <f>IF(N14="---","",VLOOKUP(N14,List1678345679[],2,FALSE))</f>
        <v/>
      </c>
      <c r="BQ14" s="85" t="str">
        <f>IF(O14="---","",VLOOKUP(O14,List1678345679[],2,FALSE))</f>
        <v/>
      </c>
      <c r="BR14" s="85" t="str">
        <f>IF(P14="---","",VLOOKUP(P14,List1678345679[],2,FALSE))</f>
        <v/>
      </c>
      <c r="BS14" s="85" t="str">
        <f>IF(Q14="---","",VLOOKUP(Q14,List1678345679[],2,FALSE))</f>
        <v/>
      </c>
      <c r="BT14" s="85" t="str">
        <f>IF(R14="---","",VLOOKUP(R14,List1678345679[],2,FALSE))</f>
        <v/>
      </c>
      <c r="BU14" s="81" t="s">
        <v>125</v>
      </c>
      <c r="BV14" s="85">
        <f>IF(Y14="---","",VLOOKUP(Y14,List1678345679[],2,FALSE))</f>
        <v>0.5</v>
      </c>
      <c r="BW14" s="85">
        <f>IF(Z14="---","",VLOOKUP(Z14,List1678345679[],2,FALSE))</f>
        <v>0.5</v>
      </c>
      <c r="BX14" s="85">
        <f>IF(AA14="---","",VLOOKUP(AA14,List1678345679[],2,FALSE))</f>
        <v>0.5</v>
      </c>
      <c r="BY14" s="85">
        <f>IF(AB14="---","",VLOOKUP(AB14,List1678345679[],2,FALSE))</f>
        <v>0.5</v>
      </c>
      <c r="BZ14" s="85">
        <f>IF(AC14="---","",VLOOKUP(AC14,List1678345679[],2,FALSE))</f>
        <v>1</v>
      </c>
      <c r="CA14" s="85" t="str">
        <f>IF(AD14="---","",VLOOKUP(AD14,List1678345679[],2,FALSE))</f>
        <v/>
      </c>
      <c r="CB14" s="85" t="str">
        <f>IF(AE14="---","",VLOOKUP(AE14,List1678345679[],2,FALSE))</f>
        <v/>
      </c>
      <c r="CC14" s="85" t="str">
        <f>IF(AF14="---","",VLOOKUP(AF14,List1678345679[],2,FALSE))</f>
        <v/>
      </c>
      <c r="CD14" s="85" t="str">
        <f>IF(AG14="---","",VLOOKUP(AG14,List1678345679[],2,FALSE))</f>
        <v/>
      </c>
      <c r="CE14" s="85" t="str">
        <f>IF(AH14="---","",VLOOKUP(AH14,List1678345679[],2,FALSE))</f>
        <v/>
      </c>
    </row>
    <row r="15" spans="2:92" ht="13.5" customHeight="1" thickBot="1" x14ac:dyDescent="0.35">
      <c r="B15" s="276"/>
      <c r="C15" s="280" t="s">
        <v>126</v>
      </c>
      <c r="D15" s="281"/>
      <c r="E15" s="71" t="s">
        <v>127</v>
      </c>
      <c r="F15" s="72"/>
      <c r="G15" s="73"/>
      <c r="H15" s="75" t="s">
        <v>107</v>
      </c>
      <c r="I15" s="75" t="s">
        <v>107</v>
      </c>
      <c r="J15" s="75" t="s">
        <v>105</v>
      </c>
      <c r="K15" s="75" t="s">
        <v>97</v>
      </c>
      <c r="L15" s="75" t="s">
        <v>97</v>
      </c>
      <c r="M15" s="75" t="s">
        <v>97</v>
      </c>
      <c r="N15" s="75" t="s">
        <v>97</v>
      </c>
      <c r="O15" s="75" t="s">
        <v>97</v>
      </c>
      <c r="P15" s="75" t="s">
        <v>97</v>
      </c>
      <c r="Q15" s="75" t="s">
        <v>97</v>
      </c>
      <c r="R15" s="86" t="s">
        <v>97</v>
      </c>
      <c r="Y15" s="75" t="s">
        <v>105</v>
      </c>
      <c r="Z15" s="75" t="s">
        <v>105</v>
      </c>
      <c r="AA15" s="75" t="s">
        <v>105</v>
      </c>
      <c r="AB15" s="75" t="s">
        <v>105</v>
      </c>
      <c r="AC15" s="86" t="s">
        <v>101</v>
      </c>
      <c r="AD15" s="78" t="s">
        <v>97</v>
      </c>
      <c r="AE15" s="78" t="s">
        <v>97</v>
      </c>
      <c r="AF15" s="78" t="s">
        <v>97</v>
      </c>
      <c r="AG15" s="78" t="s">
        <v>97</v>
      </c>
      <c r="AH15" s="78" t="s">
        <v>97</v>
      </c>
      <c r="AK15" s="79" t="str">
        <f t="shared" si="13"/>
        <v>遅れている</v>
      </c>
      <c r="AL15" s="79" t="str">
        <f t="shared" si="0"/>
        <v>目標通り</v>
      </c>
      <c r="AM15" s="79" t="str">
        <f t="shared" si="1"/>
        <v/>
      </c>
      <c r="AN15" s="79" t="str">
        <f t="shared" si="2"/>
        <v/>
      </c>
      <c r="AO15" s="79" t="str">
        <f t="shared" si="3"/>
        <v/>
      </c>
      <c r="AP15" s="79" t="str">
        <f t="shared" si="4"/>
        <v/>
      </c>
      <c r="AQ15" s="79" t="str">
        <f t="shared" si="5"/>
        <v/>
      </c>
      <c r="AR15" s="79" t="str">
        <f t="shared" si="6"/>
        <v/>
      </c>
      <c r="AS15" s="79" t="str">
        <f t="shared" si="7"/>
        <v/>
      </c>
      <c r="AT15" s="79" t="str">
        <f t="shared" si="8"/>
        <v/>
      </c>
      <c r="AV15" s="80"/>
      <c r="AW15" s="81" t="s">
        <v>128</v>
      </c>
      <c r="AX15" s="82" t="str">
        <f t="shared" si="9"/>
        <v>60-79</v>
      </c>
      <c r="AY15" s="83">
        <f>VALUE(IF(AX15="---","",VLOOKUP(AX15,List1678345679[],2,FALSE)))</f>
        <v>0.5</v>
      </c>
      <c r="AZ15" s="42" t="str">
        <f t="shared" si="10"/>
        <v>60-79</v>
      </c>
      <c r="BA15" s="42">
        <f>VALUE(IF(AZ15="---","",VLOOKUP(AZ15,List1678345679[],2,FALSE)))</f>
        <v>0.5</v>
      </c>
      <c r="BB15" s="42" t="str">
        <f t="shared" si="11"/>
        <v>目標通り</v>
      </c>
      <c r="BC15" s="42" t="str">
        <f t="shared" si="12"/>
        <v>実際値 2年目</v>
      </c>
      <c r="BI15" s="81" t="s">
        <v>128</v>
      </c>
      <c r="BJ15" s="85">
        <f>IF(H15="---","",VLOOKUP(H15,List1678345679[],2,FALSE))</f>
        <v>0</v>
      </c>
      <c r="BK15" s="85">
        <f>IF(I15="---","",VLOOKUP(I15,List1678345679[],2,FALSE))</f>
        <v>0</v>
      </c>
      <c r="BL15" s="85">
        <f>IF(J15="---","",VLOOKUP(J15,List1678345679[],2,FALSE))</f>
        <v>0.5</v>
      </c>
      <c r="BM15" s="85" t="str">
        <f>IF(K15="---","",VLOOKUP(K15,List1678345679[],2,FALSE))</f>
        <v/>
      </c>
      <c r="BN15" s="85" t="str">
        <f>IF(L15="---","",VLOOKUP(L15,List1678345679[],2,FALSE))</f>
        <v/>
      </c>
      <c r="BO15" s="85" t="str">
        <f>IF(M15="---","",VLOOKUP(M15,List1678345679[],2,FALSE))</f>
        <v/>
      </c>
      <c r="BP15" s="85" t="str">
        <f>IF(N15="---","",VLOOKUP(N15,List1678345679[],2,FALSE))</f>
        <v/>
      </c>
      <c r="BQ15" s="85" t="str">
        <f>IF(O15="---","",VLOOKUP(O15,List1678345679[],2,FALSE))</f>
        <v/>
      </c>
      <c r="BR15" s="85" t="str">
        <f>IF(P15="---","",VLOOKUP(P15,List1678345679[],2,FALSE))</f>
        <v/>
      </c>
      <c r="BS15" s="85" t="str">
        <f>IF(Q15="---","",VLOOKUP(Q15,List1678345679[],2,FALSE))</f>
        <v/>
      </c>
      <c r="BT15" s="85" t="str">
        <f>IF(R15="---","",VLOOKUP(R15,List1678345679[],2,FALSE))</f>
        <v/>
      </c>
      <c r="BU15" s="81" t="s">
        <v>128</v>
      </c>
      <c r="BV15" s="85">
        <f>IF(Y15="---","",VLOOKUP(Y15,List1678345679[],2,FALSE))</f>
        <v>0.5</v>
      </c>
      <c r="BW15" s="85">
        <f>IF(Z15="---","",VLOOKUP(Z15,List1678345679[],2,FALSE))</f>
        <v>0.5</v>
      </c>
      <c r="BX15" s="85">
        <f>IF(AA15="---","",VLOOKUP(AA15,List1678345679[],2,FALSE))</f>
        <v>0.5</v>
      </c>
      <c r="BY15" s="85">
        <f>IF(AB15="---","",VLOOKUP(AB15,List1678345679[],2,FALSE))</f>
        <v>0.5</v>
      </c>
      <c r="BZ15" s="85">
        <f>IF(AC15="---","",VLOOKUP(AC15,List1678345679[],2,FALSE))</f>
        <v>1</v>
      </c>
      <c r="CA15" s="85" t="str">
        <f>IF(AD15="---","",VLOOKUP(AD15,List1678345679[],2,FALSE))</f>
        <v/>
      </c>
      <c r="CB15" s="85" t="str">
        <f>IF(AE15="---","",VLOOKUP(AE15,List1678345679[],2,FALSE))</f>
        <v/>
      </c>
      <c r="CC15" s="85" t="str">
        <f>IF(AF15="---","",VLOOKUP(AF15,List1678345679[],2,FALSE))</f>
        <v/>
      </c>
      <c r="CD15" s="85" t="str">
        <f>IF(AG15="---","",VLOOKUP(AG15,List1678345679[],2,FALSE))</f>
        <v/>
      </c>
      <c r="CE15" s="85" t="str">
        <f>IF(AH15="---","",VLOOKUP(AH15,List1678345679[],2,FALSE))</f>
        <v/>
      </c>
    </row>
    <row r="16" spans="2:92" ht="13.5" customHeight="1" thickBot="1" x14ac:dyDescent="0.35">
      <c r="B16" s="276"/>
      <c r="C16" s="280"/>
      <c r="D16" s="281"/>
      <c r="E16" s="71" t="s">
        <v>129</v>
      </c>
      <c r="F16" s="72"/>
      <c r="G16" s="73"/>
      <c r="H16" s="75" t="s">
        <v>105</v>
      </c>
      <c r="I16" s="75" t="s">
        <v>101</v>
      </c>
      <c r="J16" s="75" t="s">
        <v>101</v>
      </c>
      <c r="K16" s="75" t="s">
        <v>97</v>
      </c>
      <c r="L16" s="75" t="s">
        <v>97</v>
      </c>
      <c r="M16" s="75" t="s">
        <v>97</v>
      </c>
      <c r="N16" s="75" t="s">
        <v>97</v>
      </c>
      <c r="O16" s="75" t="s">
        <v>97</v>
      </c>
      <c r="P16" s="75" t="s">
        <v>97</v>
      </c>
      <c r="Q16" s="75" t="s">
        <v>97</v>
      </c>
      <c r="R16" s="86" t="s">
        <v>97</v>
      </c>
      <c r="Y16" s="75" t="s">
        <v>101</v>
      </c>
      <c r="Z16" s="75" t="s">
        <v>101</v>
      </c>
      <c r="AA16" s="75" t="s">
        <v>101</v>
      </c>
      <c r="AB16" s="75" t="s">
        <v>101</v>
      </c>
      <c r="AC16" s="86" t="s">
        <v>101</v>
      </c>
      <c r="AD16" s="78" t="s">
        <v>97</v>
      </c>
      <c r="AE16" s="78" t="s">
        <v>97</v>
      </c>
      <c r="AF16" s="78" t="s">
        <v>97</v>
      </c>
      <c r="AG16" s="78" t="s">
        <v>97</v>
      </c>
      <c r="AH16" s="78" t="s">
        <v>97</v>
      </c>
      <c r="AK16" s="79" t="str">
        <f t="shared" si="13"/>
        <v>目標通り</v>
      </c>
      <c r="AL16" s="79" t="str">
        <f t="shared" si="0"/>
        <v>目標通り</v>
      </c>
      <c r="AM16" s="79" t="str">
        <f t="shared" si="1"/>
        <v/>
      </c>
      <c r="AN16" s="79" t="str">
        <f t="shared" si="2"/>
        <v/>
      </c>
      <c r="AO16" s="79" t="str">
        <f t="shared" si="3"/>
        <v/>
      </c>
      <c r="AP16" s="79" t="str">
        <f t="shared" si="4"/>
        <v/>
      </c>
      <c r="AQ16" s="79" t="str">
        <f t="shared" si="5"/>
        <v/>
      </c>
      <c r="AR16" s="79" t="str">
        <f t="shared" si="6"/>
        <v/>
      </c>
      <c r="AS16" s="79" t="str">
        <f t="shared" si="7"/>
        <v/>
      </c>
      <c r="AT16" s="79" t="str">
        <f t="shared" si="8"/>
        <v/>
      </c>
      <c r="AV16" s="80"/>
      <c r="AW16" s="81" t="s">
        <v>130</v>
      </c>
      <c r="AX16" s="82" t="str">
        <f t="shared" si="9"/>
        <v>≥80</v>
      </c>
      <c r="AY16" s="83">
        <f>VALUE(IF(AX16="---","",VLOOKUP(AX16,List1678345679[],2,FALSE)))</f>
        <v>1</v>
      </c>
      <c r="AZ16" s="42" t="str">
        <f t="shared" si="10"/>
        <v>≥80</v>
      </c>
      <c r="BA16" s="42">
        <f>VALUE(IF(AZ16="---","",VLOOKUP(AZ16,List1678345679[],2,FALSE)))</f>
        <v>1</v>
      </c>
      <c r="BB16" s="42" t="str">
        <f t="shared" si="11"/>
        <v>目標通り</v>
      </c>
      <c r="BC16" s="42" t="str">
        <f t="shared" si="12"/>
        <v>実際値 2年目</v>
      </c>
      <c r="BI16" s="81" t="s">
        <v>130</v>
      </c>
      <c r="BJ16" s="85">
        <f>IF(H16="---","",VLOOKUP(H16,List1678345679[],2,FALSE))</f>
        <v>0.5</v>
      </c>
      <c r="BK16" s="85">
        <f>IF(I16="---","",VLOOKUP(I16,List1678345679[],2,FALSE))</f>
        <v>1</v>
      </c>
      <c r="BL16" s="85">
        <f>IF(J16="---","",VLOOKUP(J16,List1678345679[],2,FALSE))</f>
        <v>1</v>
      </c>
      <c r="BM16" s="85" t="str">
        <f>IF(K16="---","",VLOOKUP(K16,List1678345679[],2,FALSE))</f>
        <v/>
      </c>
      <c r="BN16" s="85" t="str">
        <f>IF(L16="---","",VLOOKUP(L16,List1678345679[],2,FALSE))</f>
        <v/>
      </c>
      <c r="BO16" s="85" t="str">
        <f>IF(M16="---","",VLOOKUP(M16,List1678345679[],2,FALSE))</f>
        <v/>
      </c>
      <c r="BP16" s="85" t="str">
        <f>IF(N16="---","",VLOOKUP(N16,List1678345679[],2,FALSE))</f>
        <v/>
      </c>
      <c r="BQ16" s="85" t="str">
        <f>IF(O16="---","",VLOOKUP(O16,List1678345679[],2,FALSE))</f>
        <v/>
      </c>
      <c r="BR16" s="85" t="str">
        <f>IF(P16="---","",VLOOKUP(P16,List1678345679[],2,FALSE))</f>
        <v/>
      </c>
      <c r="BS16" s="85" t="str">
        <f>IF(Q16="---","",VLOOKUP(Q16,List1678345679[],2,FALSE))</f>
        <v/>
      </c>
      <c r="BT16" s="85" t="str">
        <f>IF(R16="---","",VLOOKUP(R16,List1678345679[],2,FALSE))</f>
        <v/>
      </c>
      <c r="BU16" s="81" t="s">
        <v>130</v>
      </c>
      <c r="BV16" s="85">
        <f>IF(Y16="---","",VLOOKUP(Y16,List1678345679[],2,FALSE))</f>
        <v>1</v>
      </c>
      <c r="BW16" s="85">
        <f>IF(Z16="---","",VLOOKUP(Z16,List1678345679[],2,FALSE))</f>
        <v>1</v>
      </c>
      <c r="BX16" s="85">
        <f>IF(AA16="---","",VLOOKUP(AA16,List1678345679[],2,FALSE))</f>
        <v>1</v>
      </c>
      <c r="BY16" s="85">
        <f>IF(AB16="---","",VLOOKUP(AB16,List1678345679[],2,FALSE))</f>
        <v>1</v>
      </c>
      <c r="BZ16" s="85">
        <f>IF(AC16="---","",VLOOKUP(AC16,List1678345679[],2,FALSE))</f>
        <v>1</v>
      </c>
      <c r="CA16" s="85" t="str">
        <f>IF(AD16="---","",VLOOKUP(AD16,List1678345679[],2,FALSE))</f>
        <v/>
      </c>
      <c r="CB16" s="85" t="str">
        <f>IF(AE16="---","",VLOOKUP(AE16,List1678345679[],2,FALSE))</f>
        <v/>
      </c>
      <c r="CC16" s="85" t="str">
        <f>IF(AF16="---","",VLOOKUP(AF16,List1678345679[],2,FALSE))</f>
        <v/>
      </c>
      <c r="CD16" s="85" t="str">
        <f>IF(AG16="---","",VLOOKUP(AG16,List1678345679[],2,FALSE))</f>
        <v/>
      </c>
      <c r="CE16" s="85" t="str">
        <f>IF(AH16="---","",VLOOKUP(AH16,List1678345679[],2,FALSE))</f>
        <v/>
      </c>
    </row>
    <row r="17" spans="1:91" s="3" customFormat="1" ht="13.5" customHeight="1" thickBot="1" x14ac:dyDescent="0.35">
      <c r="A17" s="49"/>
      <c r="B17" s="276"/>
      <c r="C17" s="280"/>
      <c r="D17" s="281"/>
      <c r="E17" s="71" t="s">
        <v>131</v>
      </c>
      <c r="F17" s="72"/>
      <c r="G17" s="73"/>
      <c r="H17" s="75" t="s">
        <v>105</v>
      </c>
      <c r="I17" s="75" t="s">
        <v>101</v>
      </c>
      <c r="J17" s="75" t="s">
        <v>101</v>
      </c>
      <c r="K17" s="75" t="s">
        <v>97</v>
      </c>
      <c r="L17" s="75" t="s">
        <v>97</v>
      </c>
      <c r="M17" s="75" t="s">
        <v>97</v>
      </c>
      <c r="N17" s="75" t="s">
        <v>97</v>
      </c>
      <c r="O17" s="75" t="s">
        <v>97</v>
      </c>
      <c r="P17" s="75" t="s">
        <v>97</v>
      </c>
      <c r="Q17" s="75" t="s">
        <v>97</v>
      </c>
      <c r="R17" s="86" t="s">
        <v>97</v>
      </c>
      <c r="S17" s="42"/>
      <c r="T17" s="42"/>
      <c r="U17" s="42"/>
      <c r="V17" s="42"/>
      <c r="W17" s="42"/>
      <c r="X17" s="42"/>
      <c r="Y17" s="75" t="s">
        <v>101</v>
      </c>
      <c r="Z17" s="75" t="s">
        <v>101</v>
      </c>
      <c r="AA17" s="75" t="s">
        <v>101</v>
      </c>
      <c r="AB17" s="75" t="s">
        <v>101</v>
      </c>
      <c r="AC17" s="86" t="s">
        <v>101</v>
      </c>
      <c r="AD17" s="78" t="s">
        <v>97</v>
      </c>
      <c r="AE17" s="78" t="s">
        <v>97</v>
      </c>
      <c r="AF17" s="78" t="s">
        <v>97</v>
      </c>
      <c r="AG17" s="78" t="s">
        <v>97</v>
      </c>
      <c r="AH17" s="78" t="s">
        <v>97</v>
      </c>
      <c r="AI17" s="49"/>
      <c r="AJ17" s="49"/>
      <c r="AK17" s="79" t="str">
        <f t="shared" si="13"/>
        <v>目標通り</v>
      </c>
      <c r="AL17" s="79" t="str">
        <f t="shared" si="0"/>
        <v>目標通り</v>
      </c>
      <c r="AM17" s="79" t="str">
        <f t="shared" si="1"/>
        <v/>
      </c>
      <c r="AN17" s="79" t="str">
        <f t="shared" si="2"/>
        <v/>
      </c>
      <c r="AO17" s="79" t="str">
        <f t="shared" si="3"/>
        <v/>
      </c>
      <c r="AP17" s="79" t="str">
        <f t="shared" si="4"/>
        <v/>
      </c>
      <c r="AQ17" s="79" t="str">
        <f t="shared" si="5"/>
        <v/>
      </c>
      <c r="AR17" s="79" t="str">
        <f t="shared" si="6"/>
        <v/>
      </c>
      <c r="AS17" s="79" t="str">
        <f t="shared" si="7"/>
        <v/>
      </c>
      <c r="AT17" s="79" t="str">
        <f t="shared" si="8"/>
        <v/>
      </c>
      <c r="AU17" s="42"/>
      <c r="AV17" s="80"/>
      <c r="AW17" s="81" t="s">
        <v>132</v>
      </c>
      <c r="AX17" s="82" t="str">
        <f t="shared" si="9"/>
        <v>≥80</v>
      </c>
      <c r="AY17" s="83">
        <f>VALUE(IF(AX17="---","",VLOOKUP(AX17,List1678345679[],2,FALSE)))</f>
        <v>1</v>
      </c>
      <c r="AZ17" s="42" t="str">
        <f t="shared" si="10"/>
        <v>≥80</v>
      </c>
      <c r="BA17" s="42">
        <f>VALUE(IF(AZ17="---","",VLOOKUP(AZ17,List1678345679[],2,FALSE)))</f>
        <v>1</v>
      </c>
      <c r="BB17" s="42" t="str">
        <f t="shared" si="11"/>
        <v>目標通り</v>
      </c>
      <c r="BC17" s="42" t="str">
        <f t="shared" si="12"/>
        <v>実際値 2年目</v>
      </c>
      <c r="BD17" s="42"/>
      <c r="BE17" s="42"/>
      <c r="BF17" s="42"/>
      <c r="BG17" s="42"/>
      <c r="BH17" s="42"/>
      <c r="BI17" s="81" t="s">
        <v>132</v>
      </c>
      <c r="BJ17" s="85">
        <f>IF(H17="---","",VLOOKUP(H17,List1678345679[],2,FALSE))</f>
        <v>0.5</v>
      </c>
      <c r="BK17" s="85">
        <f>IF(I17="---","",VLOOKUP(I17,List1678345679[],2,FALSE))</f>
        <v>1</v>
      </c>
      <c r="BL17" s="85">
        <f>IF(J17="---","",VLOOKUP(J17,List1678345679[],2,FALSE))</f>
        <v>1</v>
      </c>
      <c r="BM17" s="85" t="str">
        <f>IF(K17="---","",VLOOKUP(K17,List1678345679[],2,FALSE))</f>
        <v/>
      </c>
      <c r="BN17" s="85" t="str">
        <f>IF(L17="---","",VLOOKUP(L17,List1678345679[],2,FALSE))</f>
        <v/>
      </c>
      <c r="BO17" s="85" t="str">
        <f>IF(M17="---","",VLOOKUP(M17,List1678345679[],2,FALSE))</f>
        <v/>
      </c>
      <c r="BP17" s="85" t="str">
        <f>IF(N17="---","",VLOOKUP(N17,List1678345679[],2,FALSE))</f>
        <v/>
      </c>
      <c r="BQ17" s="85" t="str">
        <f>IF(O17="---","",VLOOKUP(O17,List1678345679[],2,FALSE))</f>
        <v/>
      </c>
      <c r="BR17" s="85" t="str">
        <f>IF(P17="---","",VLOOKUP(P17,List1678345679[],2,FALSE))</f>
        <v/>
      </c>
      <c r="BS17" s="85" t="str">
        <f>IF(Q17="---","",VLOOKUP(Q17,List1678345679[],2,FALSE))</f>
        <v/>
      </c>
      <c r="BT17" s="85" t="str">
        <f>IF(R17="---","",VLOOKUP(R17,List1678345679[],2,FALSE))</f>
        <v/>
      </c>
      <c r="BU17" s="81" t="s">
        <v>132</v>
      </c>
      <c r="BV17" s="85">
        <f>IF(Y17="---","",VLOOKUP(Y17,List1678345679[],2,FALSE))</f>
        <v>1</v>
      </c>
      <c r="BW17" s="85">
        <f>IF(Z17="---","",VLOOKUP(Z17,List1678345679[],2,FALSE))</f>
        <v>1</v>
      </c>
      <c r="BX17" s="85">
        <f>IF(AA17="---","",VLOOKUP(AA17,List1678345679[],2,FALSE))</f>
        <v>1</v>
      </c>
      <c r="BY17" s="85">
        <f>IF(AB17="---","",VLOOKUP(AB17,List1678345679[],2,FALSE))</f>
        <v>1</v>
      </c>
      <c r="BZ17" s="85">
        <f>IF(AC17="---","",VLOOKUP(AC17,List1678345679[],2,FALSE))</f>
        <v>1</v>
      </c>
      <c r="CA17" s="85" t="str">
        <f>IF(AD17="---","",VLOOKUP(AD17,List1678345679[],2,FALSE))</f>
        <v/>
      </c>
      <c r="CB17" s="85" t="str">
        <f>IF(AE17="---","",VLOOKUP(AE17,List1678345679[],2,FALSE))</f>
        <v/>
      </c>
      <c r="CC17" s="85" t="str">
        <f>IF(AF17="---","",VLOOKUP(AF17,List1678345679[],2,FALSE))</f>
        <v/>
      </c>
      <c r="CD17" s="85" t="str">
        <f>IF(AG17="---","",VLOOKUP(AG17,List1678345679[],2,FALSE))</f>
        <v/>
      </c>
      <c r="CE17" s="85" t="str">
        <f>IF(AH17="---","",VLOOKUP(AH17,List1678345679[],2,FALSE))</f>
        <v/>
      </c>
      <c r="CF17" s="49"/>
      <c r="CG17" s="42"/>
      <c r="CI17" s="1"/>
      <c r="CK17" s="1"/>
      <c r="CM17" s="1"/>
    </row>
    <row r="18" spans="1:91" s="3" customFormat="1" ht="13.5" customHeight="1" thickBot="1" x14ac:dyDescent="0.35">
      <c r="A18" s="49"/>
      <c r="B18" s="276"/>
      <c r="C18" s="280" t="s">
        <v>133</v>
      </c>
      <c r="D18" s="281"/>
      <c r="E18" s="71" t="s">
        <v>134</v>
      </c>
      <c r="F18" s="72"/>
      <c r="G18" s="73"/>
      <c r="H18" s="75" t="s">
        <v>105</v>
      </c>
      <c r="I18" s="75" t="s">
        <v>101</v>
      </c>
      <c r="J18" s="75" t="s">
        <v>101</v>
      </c>
      <c r="K18" s="75" t="s">
        <v>97</v>
      </c>
      <c r="L18" s="75" t="s">
        <v>97</v>
      </c>
      <c r="M18" s="75" t="s">
        <v>97</v>
      </c>
      <c r="N18" s="75" t="s">
        <v>97</v>
      </c>
      <c r="O18" s="75" t="s">
        <v>97</v>
      </c>
      <c r="P18" s="75" t="s">
        <v>97</v>
      </c>
      <c r="Q18" s="75" t="s">
        <v>97</v>
      </c>
      <c r="R18" s="86" t="s">
        <v>97</v>
      </c>
      <c r="S18" s="42"/>
      <c r="T18" s="42"/>
      <c r="U18" s="42"/>
      <c r="V18" s="42"/>
      <c r="W18" s="42"/>
      <c r="X18" s="42"/>
      <c r="Y18" s="75" t="s">
        <v>105</v>
      </c>
      <c r="Z18" s="75" t="s">
        <v>105</v>
      </c>
      <c r="AA18" s="75" t="s">
        <v>105</v>
      </c>
      <c r="AB18" s="75" t="s">
        <v>105</v>
      </c>
      <c r="AC18" s="86" t="s">
        <v>105</v>
      </c>
      <c r="AD18" s="78" t="s">
        <v>97</v>
      </c>
      <c r="AE18" s="78" t="s">
        <v>97</v>
      </c>
      <c r="AF18" s="78" t="s">
        <v>97</v>
      </c>
      <c r="AG18" s="78" t="s">
        <v>97</v>
      </c>
      <c r="AH18" s="78" t="s">
        <v>97</v>
      </c>
      <c r="AI18" s="49"/>
      <c r="AJ18" s="49"/>
      <c r="AK18" s="79" t="str">
        <f t="shared" si="13"/>
        <v>早い</v>
      </c>
      <c r="AL18" s="79" t="str">
        <f t="shared" si="0"/>
        <v>早い</v>
      </c>
      <c r="AM18" s="79" t="str">
        <f t="shared" si="1"/>
        <v/>
      </c>
      <c r="AN18" s="79" t="str">
        <f t="shared" si="2"/>
        <v/>
      </c>
      <c r="AO18" s="79" t="str">
        <f t="shared" si="3"/>
        <v/>
      </c>
      <c r="AP18" s="79" t="str">
        <f t="shared" si="4"/>
        <v/>
      </c>
      <c r="AQ18" s="79" t="str">
        <f t="shared" si="5"/>
        <v/>
      </c>
      <c r="AR18" s="79" t="str">
        <f t="shared" si="6"/>
        <v/>
      </c>
      <c r="AS18" s="79" t="str">
        <f t="shared" si="7"/>
        <v/>
      </c>
      <c r="AT18" s="79" t="str">
        <f t="shared" si="8"/>
        <v/>
      </c>
      <c r="AU18" s="42"/>
      <c r="AV18" s="80"/>
      <c r="AW18" s="81" t="s">
        <v>135</v>
      </c>
      <c r="AX18" s="82" t="str">
        <f t="shared" si="9"/>
        <v>≥80</v>
      </c>
      <c r="AY18" s="83">
        <f>VALUE(IF(AX18="---","",VLOOKUP(AX18,List1678345679[],2,FALSE)))</f>
        <v>1</v>
      </c>
      <c r="AZ18" s="42" t="str">
        <f t="shared" si="10"/>
        <v>60-79</v>
      </c>
      <c r="BA18" s="42">
        <f>VALUE(IF(AZ18="---","",VLOOKUP(AZ18,List1678345679[],2,FALSE)))</f>
        <v>0.5</v>
      </c>
      <c r="BB18" s="42" t="str">
        <f t="shared" si="11"/>
        <v>早い</v>
      </c>
      <c r="BC18" s="42" t="str">
        <f t="shared" si="12"/>
        <v>実際値 2年目</v>
      </c>
      <c r="BD18" s="42"/>
      <c r="BE18" s="42"/>
      <c r="BF18" s="42"/>
      <c r="BG18" s="42"/>
      <c r="BH18" s="42"/>
      <c r="BI18" s="81" t="s">
        <v>135</v>
      </c>
      <c r="BJ18" s="85">
        <f>IF(H18="---","",VLOOKUP(H18,List1678345679[],2,FALSE))</f>
        <v>0.5</v>
      </c>
      <c r="BK18" s="85">
        <f>IF(I18="---","",VLOOKUP(I18,List1678345679[],2,FALSE))</f>
        <v>1</v>
      </c>
      <c r="BL18" s="85">
        <f>IF(J18="---","",VLOOKUP(J18,List1678345679[],2,FALSE))</f>
        <v>1</v>
      </c>
      <c r="BM18" s="85" t="str">
        <f>IF(K18="---","",VLOOKUP(K18,List1678345679[],2,FALSE))</f>
        <v/>
      </c>
      <c r="BN18" s="85" t="str">
        <f>IF(L18="---","",VLOOKUP(L18,List1678345679[],2,FALSE))</f>
        <v/>
      </c>
      <c r="BO18" s="85" t="str">
        <f>IF(M18="---","",VLOOKUP(M18,List1678345679[],2,FALSE))</f>
        <v/>
      </c>
      <c r="BP18" s="85" t="str">
        <f>IF(N18="---","",VLOOKUP(N18,List1678345679[],2,FALSE))</f>
        <v/>
      </c>
      <c r="BQ18" s="85" t="str">
        <f>IF(O18="---","",VLOOKUP(O18,List1678345679[],2,FALSE))</f>
        <v/>
      </c>
      <c r="BR18" s="85" t="str">
        <f>IF(P18="---","",VLOOKUP(P18,List1678345679[],2,FALSE))</f>
        <v/>
      </c>
      <c r="BS18" s="85" t="str">
        <f>IF(Q18="---","",VLOOKUP(Q18,List1678345679[],2,FALSE))</f>
        <v/>
      </c>
      <c r="BT18" s="85" t="str">
        <f>IF(R18="---","",VLOOKUP(R18,List1678345679[],2,FALSE))</f>
        <v/>
      </c>
      <c r="BU18" s="81" t="s">
        <v>135</v>
      </c>
      <c r="BV18" s="85">
        <f>IF(Y18="---","",VLOOKUP(Y18,List1678345679[],2,FALSE))</f>
        <v>0.5</v>
      </c>
      <c r="BW18" s="85">
        <f>IF(Z18="---","",VLOOKUP(Z18,List1678345679[],2,FALSE))</f>
        <v>0.5</v>
      </c>
      <c r="BX18" s="85">
        <f>IF(AA18="---","",VLOOKUP(AA18,List1678345679[],2,FALSE))</f>
        <v>0.5</v>
      </c>
      <c r="BY18" s="85">
        <f>IF(AB18="---","",VLOOKUP(AB18,List1678345679[],2,FALSE))</f>
        <v>0.5</v>
      </c>
      <c r="BZ18" s="85">
        <f>IF(AC18="---","",VLOOKUP(AC18,List1678345679[],2,FALSE))</f>
        <v>0.5</v>
      </c>
      <c r="CA18" s="85" t="str">
        <f>IF(AD18="---","",VLOOKUP(AD18,List1678345679[],2,FALSE))</f>
        <v/>
      </c>
      <c r="CB18" s="85" t="str">
        <f>IF(AE18="---","",VLOOKUP(AE18,List1678345679[],2,FALSE))</f>
        <v/>
      </c>
      <c r="CC18" s="85" t="str">
        <f>IF(AF18="---","",VLOOKUP(AF18,List1678345679[],2,FALSE))</f>
        <v/>
      </c>
      <c r="CD18" s="85" t="str">
        <f>IF(AG18="---","",VLOOKUP(AG18,List1678345679[],2,FALSE))</f>
        <v/>
      </c>
      <c r="CE18" s="85" t="str">
        <f>IF(AH18="---","",VLOOKUP(AH18,List1678345679[],2,FALSE))</f>
        <v/>
      </c>
      <c r="CF18" s="49"/>
      <c r="CG18" s="42"/>
      <c r="CI18" s="1"/>
      <c r="CK18" s="1"/>
      <c r="CM18" s="1"/>
    </row>
    <row r="19" spans="1:91" s="3" customFormat="1" ht="13.5" customHeight="1" thickBot="1" x14ac:dyDescent="0.35">
      <c r="A19" s="49"/>
      <c r="B19" s="276"/>
      <c r="C19" s="280"/>
      <c r="D19" s="281"/>
      <c r="E19" s="71" t="s">
        <v>136</v>
      </c>
      <c r="F19" s="72"/>
      <c r="G19" s="73"/>
      <c r="H19" s="75" t="s">
        <v>105</v>
      </c>
      <c r="I19" s="75" t="s">
        <v>105</v>
      </c>
      <c r="J19" s="75" t="s">
        <v>101</v>
      </c>
      <c r="K19" s="75" t="s">
        <v>97</v>
      </c>
      <c r="L19" s="75" t="s">
        <v>97</v>
      </c>
      <c r="M19" s="75" t="s">
        <v>97</v>
      </c>
      <c r="N19" s="75" t="s">
        <v>97</v>
      </c>
      <c r="O19" s="75" t="s">
        <v>97</v>
      </c>
      <c r="P19" s="75" t="s">
        <v>97</v>
      </c>
      <c r="Q19" s="75" t="s">
        <v>97</v>
      </c>
      <c r="R19" s="86" t="s">
        <v>97</v>
      </c>
      <c r="S19" s="42"/>
      <c r="T19" s="42"/>
      <c r="U19" s="42"/>
      <c r="V19" s="42"/>
      <c r="W19" s="42"/>
      <c r="X19" s="42"/>
      <c r="Y19" s="75" t="s">
        <v>101</v>
      </c>
      <c r="Z19" s="75" t="s">
        <v>101</v>
      </c>
      <c r="AA19" s="75" t="s">
        <v>101</v>
      </c>
      <c r="AB19" s="75" t="s">
        <v>101</v>
      </c>
      <c r="AC19" s="86" t="s">
        <v>101</v>
      </c>
      <c r="AD19" s="78" t="s">
        <v>97</v>
      </c>
      <c r="AE19" s="78" t="s">
        <v>97</v>
      </c>
      <c r="AF19" s="78" t="s">
        <v>97</v>
      </c>
      <c r="AG19" s="78" t="s">
        <v>97</v>
      </c>
      <c r="AH19" s="78" t="s">
        <v>97</v>
      </c>
      <c r="AI19" s="49"/>
      <c r="AJ19" s="49"/>
      <c r="AK19" s="79" t="str">
        <f t="shared" si="13"/>
        <v>遅れている</v>
      </c>
      <c r="AL19" s="79" t="str">
        <f t="shared" si="0"/>
        <v>目標通り</v>
      </c>
      <c r="AM19" s="79" t="str">
        <f t="shared" si="1"/>
        <v/>
      </c>
      <c r="AN19" s="79" t="str">
        <f t="shared" si="2"/>
        <v/>
      </c>
      <c r="AO19" s="79" t="str">
        <f t="shared" si="3"/>
        <v/>
      </c>
      <c r="AP19" s="79" t="str">
        <f t="shared" si="4"/>
        <v/>
      </c>
      <c r="AQ19" s="79" t="str">
        <f t="shared" si="5"/>
        <v/>
      </c>
      <c r="AR19" s="79" t="str">
        <f t="shared" si="6"/>
        <v/>
      </c>
      <c r="AS19" s="79" t="str">
        <f t="shared" si="7"/>
        <v/>
      </c>
      <c r="AT19" s="79" t="str">
        <f t="shared" si="8"/>
        <v/>
      </c>
      <c r="AU19" s="42"/>
      <c r="AV19" s="80"/>
      <c r="AW19" s="81" t="s">
        <v>137</v>
      </c>
      <c r="AX19" s="82" t="str">
        <f t="shared" si="9"/>
        <v>≥80</v>
      </c>
      <c r="AY19" s="83">
        <f>VALUE(IF(AX19="---","",VLOOKUP(AX19,List1678345679[],2,FALSE)))</f>
        <v>1</v>
      </c>
      <c r="AZ19" s="42" t="str">
        <f t="shared" si="10"/>
        <v>≥80</v>
      </c>
      <c r="BA19" s="42">
        <f>VALUE(IF(AZ19="---","",VLOOKUP(AZ19,List1678345679[],2,FALSE)))</f>
        <v>1</v>
      </c>
      <c r="BB19" s="42" t="str">
        <f t="shared" si="11"/>
        <v>目標通り</v>
      </c>
      <c r="BC19" s="42" t="str">
        <f t="shared" si="12"/>
        <v>実際値 2年目</v>
      </c>
      <c r="BD19" s="42"/>
      <c r="BE19" s="42"/>
      <c r="BF19" s="42"/>
      <c r="BG19" s="42"/>
      <c r="BH19" s="42"/>
      <c r="BI19" s="81" t="s">
        <v>137</v>
      </c>
      <c r="BJ19" s="85">
        <f>IF(H19="---","",VLOOKUP(H19,List1678345679[],2,FALSE))</f>
        <v>0.5</v>
      </c>
      <c r="BK19" s="85">
        <f>IF(I19="---","",VLOOKUP(I19,List1678345679[],2,FALSE))</f>
        <v>0.5</v>
      </c>
      <c r="BL19" s="85">
        <f>IF(J19="---","",VLOOKUP(J19,List1678345679[],2,FALSE))</f>
        <v>1</v>
      </c>
      <c r="BM19" s="85" t="str">
        <f>IF(K19="---","",VLOOKUP(K19,List1678345679[],2,FALSE))</f>
        <v/>
      </c>
      <c r="BN19" s="85" t="str">
        <f>IF(L19="---","",VLOOKUP(L19,List1678345679[],2,FALSE))</f>
        <v/>
      </c>
      <c r="BO19" s="85" t="str">
        <f>IF(M19="---","",VLOOKUP(M19,List1678345679[],2,FALSE))</f>
        <v/>
      </c>
      <c r="BP19" s="85" t="str">
        <f>IF(N19="---","",VLOOKUP(N19,List1678345679[],2,FALSE))</f>
        <v/>
      </c>
      <c r="BQ19" s="85" t="str">
        <f>IF(O19="---","",VLOOKUP(O19,List1678345679[],2,FALSE))</f>
        <v/>
      </c>
      <c r="BR19" s="85" t="str">
        <f>IF(P19="---","",VLOOKUP(P19,List1678345679[],2,FALSE))</f>
        <v/>
      </c>
      <c r="BS19" s="85" t="str">
        <f>IF(Q19="---","",VLOOKUP(Q19,List1678345679[],2,FALSE))</f>
        <v/>
      </c>
      <c r="BT19" s="85" t="str">
        <f>IF(R19="---","",VLOOKUP(R19,List1678345679[],2,FALSE))</f>
        <v/>
      </c>
      <c r="BU19" s="81" t="s">
        <v>137</v>
      </c>
      <c r="BV19" s="85">
        <f>IF(Y19="---","",VLOOKUP(Y19,List1678345679[],2,FALSE))</f>
        <v>1</v>
      </c>
      <c r="BW19" s="85">
        <f>IF(Z19="---","",VLOOKUP(Z19,List1678345679[],2,FALSE))</f>
        <v>1</v>
      </c>
      <c r="BX19" s="85">
        <f>IF(AA19="---","",VLOOKUP(AA19,List1678345679[],2,FALSE))</f>
        <v>1</v>
      </c>
      <c r="BY19" s="85">
        <f>IF(AB19="---","",VLOOKUP(AB19,List1678345679[],2,FALSE))</f>
        <v>1</v>
      </c>
      <c r="BZ19" s="85">
        <f>IF(AC19="---","",VLOOKUP(AC19,List1678345679[],2,FALSE))</f>
        <v>1</v>
      </c>
      <c r="CA19" s="85" t="str">
        <f>IF(AD19="---","",VLOOKUP(AD19,List1678345679[],2,FALSE))</f>
        <v/>
      </c>
      <c r="CB19" s="85" t="str">
        <f>IF(AE19="---","",VLOOKUP(AE19,List1678345679[],2,FALSE))</f>
        <v/>
      </c>
      <c r="CC19" s="85" t="str">
        <f>IF(AF19="---","",VLOOKUP(AF19,List1678345679[],2,FALSE))</f>
        <v/>
      </c>
      <c r="CD19" s="85" t="str">
        <f>IF(AG19="---","",VLOOKUP(AG19,List1678345679[],2,FALSE))</f>
        <v/>
      </c>
      <c r="CE19" s="85" t="str">
        <f>IF(AH19="---","",VLOOKUP(AH19,List1678345679[],2,FALSE))</f>
        <v/>
      </c>
      <c r="CF19" s="49"/>
      <c r="CG19" s="42"/>
      <c r="CI19" s="1"/>
      <c r="CK19" s="1"/>
      <c r="CM19" s="1"/>
    </row>
    <row r="20" spans="1:91" s="3" customFormat="1" ht="13.5" customHeight="1" thickBot="1" x14ac:dyDescent="0.35">
      <c r="A20" s="49"/>
      <c r="B20" s="276"/>
      <c r="C20" s="280"/>
      <c r="D20" s="281"/>
      <c r="E20" s="71" t="s">
        <v>138</v>
      </c>
      <c r="F20" s="72"/>
      <c r="G20" s="73"/>
      <c r="H20" s="75" t="s">
        <v>105</v>
      </c>
      <c r="I20" s="75" t="s">
        <v>105</v>
      </c>
      <c r="J20" s="75" t="s">
        <v>105</v>
      </c>
      <c r="K20" s="75" t="s">
        <v>97</v>
      </c>
      <c r="L20" s="75" t="s">
        <v>97</v>
      </c>
      <c r="M20" s="75" t="s">
        <v>97</v>
      </c>
      <c r="N20" s="75" t="s">
        <v>97</v>
      </c>
      <c r="O20" s="75" t="s">
        <v>97</v>
      </c>
      <c r="P20" s="75" t="s">
        <v>97</v>
      </c>
      <c r="Q20" s="75" t="s">
        <v>97</v>
      </c>
      <c r="R20" s="86" t="s">
        <v>97</v>
      </c>
      <c r="S20" s="42"/>
      <c r="T20" s="42"/>
      <c r="U20" s="42"/>
      <c r="V20" s="42"/>
      <c r="W20" s="42"/>
      <c r="X20" s="42"/>
      <c r="Y20" s="75" t="s">
        <v>101</v>
      </c>
      <c r="Z20" s="75" t="s">
        <v>101</v>
      </c>
      <c r="AA20" s="75" t="s">
        <v>101</v>
      </c>
      <c r="AB20" s="75" t="s">
        <v>101</v>
      </c>
      <c r="AC20" s="86" t="s">
        <v>101</v>
      </c>
      <c r="AD20" s="78" t="s">
        <v>97</v>
      </c>
      <c r="AE20" s="78" t="s">
        <v>97</v>
      </c>
      <c r="AF20" s="78" t="s">
        <v>97</v>
      </c>
      <c r="AG20" s="78" t="s">
        <v>97</v>
      </c>
      <c r="AH20" s="78" t="s">
        <v>97</v>
      </c>
      <c r="AI20" s="49"/>
      <c r="AJ20" s="49"/>
      <c r="AK20" s="79" t="str">
        <f t="shared" si="13"/>
        <v>遅れている</v>
      </c>
      <c r="AL20" s="79" t="str">
        <f t="shared" si="0"/>
        <v>遅れている</v>
      </c>
      <c r="AM20" s="79" t="str">
        <f t="shared" si="1"/>
        <v/>
      </c>
      <c r="AN20" s="79" t="str">
        <f t="shared" si="2"/>
        <v/>
      </c>
      <c r="AO20" s="79" t="str">
        <f t="shared" si="3"/>
        <v/>
      </c>
      <c r="AP20" s="79" t="str">
        <f t="shared" si="4"/>
        <v/>
      </c>
      <c r="AQ20" s="79" t="str">
        <f t="shared" si="5"/>
        <v/>
      </c>
      <c r="AR20" s="79" t="str">
        <f t="shared" si="6"/>
        <v/>
      </c>
      <c r="AS20" s="79" t="str">
        <f t="shared" si="7"/>
        <v/>
      </c>
      <c r="AT20" s="79" t="str">
        <f t="shared" si="8"/>
        <v/>
      </c>
      <c r="AU20" s="42"/>
      <c r="AV20" s="80"/>
      <c r="AW20" s="81" t="s">
        <v>139</v>
      </c>
      <c r="AX20" s="82" t="str">
        <f t="shared" si="9"/>
        <v>60-79</v>
      </c>
      <c r="AY20" s="83">
        <f>VALUE(IF(AX20="---","",VLOOKUP(AX20,List1678345679[],2,FALSE)))</f>
        <v>0.5</v>
      </c>
      <c r="AZ20" s="42" t="str">
        <f t="shared" si="10"/>
        <v>≥80</v>
      </c>
      <c r="BA20" s="42">
        <f>VALUE(IF(AZ20="---","",VLOOKUP(AZ20,List1678345679[],2,FALSE)))</f>
        <v>1</v>
      </c>
      <c r="BB20" s="42" t="str">
        <f t="shared" si="11"/>
        <v>遅れている</v>
      </c>
      <c r="BC20" s="42" t="str">
        <f t="shared" si="12"/>
        <v>実際値 2年目</v>
      </c>
      <c r="BD20" s="42"/>
      <c r="BE20" s="42"/>
      <c r="BF20" s="42"/>
      <c r="BG20" s="42"/>
      <c r="BH20" s="42"/>
      <c r="BI20" s="81" t="s">
        <v>139</v>
      </c>
      <c r="BJ20" s="85">
        <f>IF(H20="---","",VLOOKUP(H20,List1678345679[],2,FALSE))</f>
        <v>0.5</v>
      </c>
      <c r="BK20" s="85">
        <f>IF(I20="---","",VLOOKUP(I20,List1678345679[],2,FALSE))</f>
        <v>0.5</v>
      </c>
      <c r="BL20" s="85">
        <f>IF(J20="---","",VLOOKUP(J20,List1678345679[],2,FALSE))</f>
        <v>0.5</v>
      </c>
      <c r="BM20" s="85" t="str">
        <f>IF(K20="---","",VLOOKUP(K20,List1678345679[],2,FALSE))</f>
        <v/>
      </c>
      <c r="BN20" s="85" t="str">
        <f>IF(L20="---","",VLOOKUP(L20,List1678345679[],2,FALSE))</f>
        <v/>
      </c>
      <c r="BO20" s="85" t="str">
        <f>IF(M20="---","",VLOOKUP(M20,List1678345679[],2,FALSE))</f>
        <v/>
      </c>
      <c r="BP20" s="85" t="str">
        <f>IF(N20="---","",VLOOKUP(N20,List1678345679[],2,FALSE))</f>
        <v/>
      </c>
      <c r="BQ20" s="85" t="str">
        <f>IF(O20="---","",VLOOKUP(O20,List1678345679[],2,FALSE))</f>
        <v/>
      </c>
      <c r="BR20" s="85" t="str">
        <f>IF(P20="---","",VLOOKUP(P20,List1678345679[],2,FALSE))</f>
        <v/>
      </c>
      <c r="BS20" s="85" t="str">
        <f>IF(Q20="---","",VLOOKUP(Q20,List1678345679[],2,FALSE))</f>
        <v/>
      </c>
      <c r="BT20" s="85" t="str">
        <f>IF(R20="---","",VLOOKUP(R20,List1678345679[],2,FALSE))</f>
        <v/>
      </c>
      <c r="BU20" s="81" t="s">
        <v>139</v>
      </c>
      <c r="BV20" s="85">
        <f>IF(Y20="---","",VLOOKUP(Y20,List1678345679[],2,FALSE))</f>
        <v>1</v>
      </c>
      <c r="BW20" s="85">
        <f>IF(Z20="---","",VLOOKUP(Z20,List1678345679[],2,FALSE))</f>
        <v>1</v>
      </c>
      <c r="BX20" s="85">
        <f>IF(AA20="---","",VLOOKUP(AA20,List1678345679[],2,FALSE))</f>
        <v>1</v>
      </c>
      <c r="BY20" s="85">
        <f>IF(AB20="---","",VLOOKUP(AB20,List1678345679[],2,FALSE))</f>
        <v>1</v>
      </c>
      <c r="BZ20" s="85">
        <f>IF(AC20="---","",VLOOKUP(AC20,List1678345679[],2,FALSE))</f>
        <v>1</v>
      </c>
      <c r="CA20" s="85" t="str">
        <f>IF(AD20="---","",VLOOKUP(AD20,List1678345679[],2,FALSE))</f>
        <v/>
      </c>
      <c r="CB20" s="85" t="str">
        <f>IF(AE20="---","",VLOOKUP(AE20,List1678345679[],2,FALSE))</f>
        <v/>
      </c>
      <c r="CC20" s="85" t="str">
        <f>IF(AF20="---","",VLOOKUP(AF20,List1678345679[],2,FALSE))</f>
        <v/>
      </c>
      <c r="CD20" s="85" t="str">
        <f>IF(AG20="---","",VLOOKUP(AG20,List1678345679[],2,FALSE))</f>
        <v/>
      </c>
      <c r="CE20" s="85" t="str">
        <f>IF(AH20="---","",VLOOKUP(AH20,List1678345679[],2,FALSE))</f>
        <v/>
      </c>
      <c r="CF20" s="49"/>
      <c r="CG20" s="42"/>
      <c r="CI20" s="1"/>
      <c r="CK20" s="1"/>
      <c r="CM20" s="1"/>
    </row>
    <row r="21" spans="1:91" s="3" customFormat="1" ht="13.5" customHeight="1" thickBot="1" x14ac:dyDescent="0.35">
      <c r="A21" s="49"/>
      <c r="B21" s="276"/>
      <c r="C21" s="280" t="s">
        <v>140</v>
      </c>
      <c r="D21" s="281"/>
      <c r="E21" s="71" t="s">
        <v>141</v>
      </c>
      <c r="F21" s="72"/>
      <c r="G21" s="73"/>
      <c r="H21" s="75" t="s">
        <v>105</v>
      </c>
      <c r="I21" s="75" t="s">
        <v>105</v>
      </c>
      <c r="J21" s="75" t="s">
        <v>105</v>
      </c>
      <c r="K21" s="75" t="s">
        <v>97</v>
      </c>
      <c r="L21" s="75" t="s">
        <v>97</v>
      </c>
      <c r="M21" s="75" t="s">
        <v>97</v>
      </c>
      <c r="N21" s="75" t="s">
        <v>97</v>
      </c>
      <c r="O21" s="75" t="s">
        <v>97</v>
      </c>
      <c r="P21" s="75" t="s">
        <v>97</v>
      </c>
      <c r="Q21" s="75" t="s">
        <v>97</v>
      </c>
      <c r="R21" s="86" t="s">
        <v>97</v>
      </c>
      <c r="S21" s="42"/>
      <c r="T21" s="42"/>
      <c r="U21" s="42"/>
      <c r="V21" s="42"/>
      <c r="W21" s="42"/>
      <c r="X21" s="42"/>
      <c r="Y21" s="75" t="s">
        <v>105</v>
      </c>
      <c r="Z21" s="75" t="s">
        <v>105</v>
      </c>
      <c r="AA21" s="75" t="s">
        <v>105</v>
      </c>
      <c r="AB21" s="75" t="s">
        <v>105</v>
      </c>
      <c r="AC21" s="86" t="s">
        <v>101</v>
      </c>
      <c r="AD21" s="78" t="s">
        <v>97</v>
      </c>
      <c r="AE21" s="78" t="s">
        <v>97</v>
      </c>
      <c r="AF21" s="78" t="s">
        <v>97</v>
      </c>
      <c r="AG21" s="78" t="s">
        <v>97</v>
      </c>
      <c r="AH21" s="78" t="s">
        <v>97</v>
      </c>
      <c r="AI21" s="49"/>
      <c r="AJ21" s="49"/>
      <c r="AK21" s="79" t="str">
        <f t="shared" si="13"/>
        <v>目標通り</v>
      </c>
      <c r="AL21" s="79" t="str">
        <f t="shared" si="0"/>
        <v>目標通り</v>
      </c>
      <c r="AM21" s="79" t="str">
        <f t="shared" si="1"/>
        <v/>
      </c>
      <c r="AN21" s="79" t="str">
        <f t="shared" si="2"/>
        <v/>
      </c>
      <c r="AO21" s="79" t="str">
        <f t="shared" si="3"/>
        <v/>
      </c>
      <c r="AP21" s="79" t="str">
        <f t="shared" si="4"/>
        <v/>
      </c>
      <c r="AQ21" s="79" t="str">
        <f t="shared" si="5"/>
        <v/>
      </c>
      <c r="AR21" s="79" t="str">
        <f t="shared" si="6"/>
        <v/>
      </c>
      <c r="AS21" s="79" t="str">
        <f t="shared" si="7"/>
        <v/>
      </c>
      <c r="AT21" s="79" t="str">
        <f t="shared" si="8"/>
        <v/>
      </c>
      <c r="AU21" s="42"/>
      <c r="AV21" s="80"/>
      <c r="AW21" s="81" t="s">
        <v>142</v>
      </c>
      <c r="AX21" s="82" t="str">
        <f t="shared" si="9"/>
        <v>60-79</v>
      </c>
      <c r="AY21" s="83">
        <f>VALUE(IF(AX21="---","",VLOOKUP(AX21,List1678345679[],2,FALSE)))</f>
        <v>0.5</v>
      </c>
      <c r="AZ21" s="42" t="str">
        <f t="shared" si="10"/>
        <v>60-79</v>
      </c>
      <c r="BA21" s="42">
        <f>VALUE(IF(AZ21="---","",VLOOKUP(AZ21,List1678345679[],2,FALSE)))</f>
        <v>0.5</v>
      </c>
      <c r="BB21" s="42" t="str">
        <f t="shared" si="11"/>
        <v>目標通り</v>
      </c>
      <c r="BC21" s="42" t="str">
        <f t="shared" si="12"/>
        <v>実際値 2年目</v>
      </c>
      <c r="BD21" s="42"/>
      <c r="BE21" s="42"/>
      <c r="BF21" s="42"/>
      <c r="BG21" s="42"/>
      <c r="BH21" s="42"/>
      <c r="BI21" s="81" t="s">
        <v>142</v>
      </c>
      <c r="BJ21" s="85">
        <f>IF(H21="---","",VLOOKUP(H21,List1678345679[],2,FALSE))</f>
        <v>0.5</v>
      </c>
      <c r="BK21" s="85">
        <f>IF(I21="---","",VLOOKUP(I21,List1678345679[],2,FALSE))</f>
        <v>0.5</v>
      </c>
      <c r="BL21" s="85">
        <f>IF(J21="---","",VLOOKUP(J21,List1678345679[],2,FALSE))</f>
        <v>0.5</v>
      </c>
      <c r="BM21" s="85" t="str">
        <f>IF(K21="---","",VLOOKUP(K21,List1678345679[],2,FALSE))</f>
        <v/>
      </c>
      <c r="BN21" s="85" t="str">
        <f>IF(L21="---","",VLOOKUP(L21,List1678345679[],2,FALSE))</f>
        <v/>
      </c>
      <c r="BO21" s="85" t="str">
        <f>IF(M21="---","",VLOOKUP(M21,List1678345679[],2,FALSE))</f>
        <v/>
      </c>
      <c r="BP21" s="85" t="str">
        <f>IF(N21="---","",VLOOKUP(N21,List1678345679[],2,FALSE))</f>
        <v/>
      </c>
      <c r="BQ21" s="85" t="str">
        <f>IF(O21="---","",VLOOKUP(O21,List1678345679[],2,FALSE))</f>
        <v/>
      </c>
      <c r="BR21" s="85" t="str">
        <f>IF(P21="---","",VLOOKUP(P21,List1678345679[],2,FALSE))</f>
        <v/>
      </c>
      <c r="BS21" s="85" t="str">
        <f>IF(Q21="---","",VLOOKUP(Q21,List1678345679[],2,FALSE))</f>
        <v/>
      </c>
      <c r="BT21" s="85" t="str">
        <f>IF(R21="---","",VLOOKUP(R21,List1678345679[],2,FALSE))</f>
        <v/>
      </c>
      <c r="BU21" s="81" t="s">
        <v>142</v>
      </c>
      <c r="BV21" s="85">
        <f>IF(Y21="---","",VLOOKUP(Y21,List1678345679[],2,FALSE))</f>
        <v>0.5</v>
      </c>
      <c r="BW21" s="85">
        <f>IF(Z21="---","",VLOOKUP(Z21,List1678345679[],2,FALSE))</f>
        <v>0.5</v>
      </c>
      <c r="BX21" s="85">
        <f>IF(AA21="---","",VLOOKUP(AA21,List1678345679[],2,FALSE))</f>
        <v>0.5</v>
      </c>
      <c r="BY21" s="85">
        <f>IF(AB21="---","",VLOOKUP(AB21,List1678345679[],2,FALSE))</f>
        <v>0.5</v>
      </c>
      <c r="BZ21" s="85">
        <f>IF(AC21="---","",VLOOKUP(AC21,List1678345679[],2,FALSE))</f>
        <v>1</v>
      </c>
      <c r="CA21" s="85" t="str">
        <f>IF(AD21="---","",VLOOKUP(AD21,List1678345679[],2,FALSE))</f>
        <v/>
      </c>
      <c r="CB21" s="85" t="str">
        <f>IF(AE21="---","",VLOOKUP(AE21,List1678345679[],2,FALSE))</f>
        <v/>
      </c>
      <c r="CC21" s="85" t="str">
        <f>IF(AF21="---","",VLOOKUP(AF21,List1678345679[],2,FALSE))</f>
        <v/>
      </c>
      <c r="CD21" s="85" t="str">
        <f>IF(AG21="---","",VLOOKUP(AG21,List1678345679[],2,FALSE))</f>
        <v/>
      </c>
      <c r="CE21" s="85" t="str">
        <f>IF(AH21="---","",VLOOKUP(AH21,List1678345679[],2,FALSE))</f>
        <v/>
      </c>
      <c r="CF21" s="49"/>
      <c r="CG21" s="42"/>
      <c r="CI21" s="1"/>
      <c r="CK21" s="1"/>
      <c r="CM21" s="1"/>
    </row>
    <row r="22" spans="1:91" s="3" customFormat="1" ht="13.5" customHeight="1" thickBot="1" x14ac:dyDescent="0.35">
      <c r="A22" s="49"/>
      <c r="B22" s="276"/>
      <c r="C22" s="280"/>
      <c r="D22" s="281"/>
      <c r="E22" s="71" t="s">
        <v>143</v>
      </c>
      <c r="F22" s="72"/>
      <c r="G22" s="73"/>
      <c r="H22" s="75" t="s">
        <v>105</v>
      </c>
      <c r="I22" s="75" t="s">
        <v>105</v>
      </c>
      <c r="J22" s="75" t="s">
        <v>105</v>
      </c>
      <c r="K22" s="75" t="s">
        <v>97</v>
      </c>
      <c r="L22" s="75" t="s">
        <v>97</v>
      </c>
      <c r="M22" s="75" t="s">
        <v>97</v>
      </c>
      <c r="N22" s="75" t="s">
        <v>97</v>
      </c>
      <c r="O22" s="75" t="s">
        <v>97</v>
      </c>
      <c r="P22" s="75" t="s">
        <v>97</v>
      </c>
      <c r="Q22" s="75" t="s">
        <v>97</v>
      </c>
      <c r="R22" s="86" t="s">
        <v>97</v>
      </c>
      <c r="S22" s="42"/>
      <c r="T22" s="42"/>
      <c r="U22" s="42"/>
      <c r="V22" s="42"/>
      <c r="W22" s="42"/>
      <c r="X22" s="42"/>
      <c r="Y22" s="75" t="s">
        <v>105</v>
      </c>
      <c r="Z22" s="75" t="s">
        <v>105</v>
      </c>
      <c r="AA22" s="75" t="s">
        <v>105</v>
      </c>
      <c r="AB22" s="75" t="s">
        <v>101</v>
      </c>
      <c r="AC22" s="86" t="s">
        <v>101</v>
      </c>
      <c r="AD22" s="78" t="s">
        <v>97</v>
      </c>
      <c r="AE22" s="78" t="s">
        <v>97</v>
      </c>
      <c r="AF22" s="78" t="s">
        <v>97</v>
      </c>
      <c r="AG22" s="78" t="s">
        <v>97</v>
      </c>
      <c r="AH22" s="78" t="s">
        <v>97</v>
      </c>
      <c r="AI22" s="49"/>
      <c r="AJ22" s="49"/>
      <c r="AK22" s="79" t="str">
        <f t="shared" si="13"/>
        <v>目標通り</v>
      </c>
      <c r="AL22" s="79" t="str">
        <f t="shared" si="0"/>
        <v>目標通り</v>
      </c>
      <c r="AM22" s="79" t="str">
        <f t="shared" si="1"/>
        <v/>
      </c>
      <c r="AN22" s="79" t="str">
        <f t="shared" si="2"/>
        <v/>
      </c>
      <c r="AO22" s="79" t="str">
        <f t="shared" si="3"/>
        <v/>
      </c>
      <c r="AP22" s="79" t="str">
        <f t="shared" si="4"/>
        <v/>
      </c>
      <c r="AQ22" s="79" t="str">
        <f t="shared" si="5"/>
        <v/>
      </c>
      <c r="AR22" s="79" t="str">
        <f t="shared" si="6"/>
        <v/>
      </c>
      <c r="AS22" s="79" t="str">
        <f t="shared" si="7"/>
        <v/>
      </c>
      <c r="AT22" s="79" t="str">
        <f t="shared" si="8"/>
        <v/>
      </c>
      <c r="AU22" s="42"/>
      <c r="AV22" s="80"/>
      <c r="AW22" s="81" t="s">
        <v>144</v>
      </c>
      <c r="AX22" s="82" t="str">
        <f t="shared" si="9"/>
        <v>60-79</v>
      </c>
      <c r="AY22" s="83">
        <f>VALUE(IF(AX22="---","",VLOOKUP(AX22,List1678345679[],2,FALSE)))</f>
        <v>0.5</v>
      </c>
      <c r="AZ22" s="42" t="str">
        <f t="shared" si="10"/>
        <v>60-79</v>
      </c>
      <c r="BA22" s="42">
        <f>VALUE(IF(AZ22="---","",VLOOKUP(AZ22,List1678345679[],2,FALSE)))</f>
        <v>0.5</v>
      </c>
      <c r="BB22" s="42" t="str">
        <f t="shared" si="11"/>
        <v>目標通り</v>
      </c>
      <c r="BC22" s="42" t="str">
        <f t="shared" si="12"/>
        <v>実際値 2年目</v>
      </c>
      <c r="BD22" s="42"/>
      <c r="BE22" s="42"/>
      <c r="BF22" s="42"/>
      <c r="BG22" s="42"/>
      <c r="BH22" s="42"/>
      <c r="BI22" s="81" t="s">
        <v>144</v>
      </c>
      <c r="BJ22" s="85">
        <f>IF(H22="---","",VLOOKUP(H22,List1678345679[],2,FALSE))</f>
        <v>0.5</v>
      </c>
      <c r="BK22" s="85">
        <f>IF(I22="---","",VLOOKUP(I22,List1678345679[],2,FALSE))</f>
        <v>0.5</v>
      </c>
      <c r="BL22" s="85">
        <f>IF(J22="---","",VLOOKUP(J22,List1678345679[],2,FALSE))</f>
        <v>0.5</v>
      </c>
      <c r="BM22" s="85" t="str">
        <f>IF(K22="---","",VLOOKUP(K22,List1678345679[],2,FALSE))</f>
        <v/>
      </c>
      <c r="BN22" s="85" t="str">
        <f>IF(L22="---","",VLOOKUP(L22,List1678345679[],2,FALSE))</f>
        <v/>
      </c>
      <c r="BO22" s="85" t="str">
        <f>IF(M22="---","",VLOOKUP(M22,List1678345679[],2,FALSE))</f>
        <v/>
      </c>
      <c r="BP22" s="85" t="str">
        <f>IF(N22="---","",VLOOKUP(N22,List1678345679[],2,FALSE))</f>
        <v/>
      </c>
      <c r="BQ22" s="85" t="str">
        <f>IF(O22="---","",VLOOKUP(O22,List1678345679[],2,FALSE))</f>
        <v/>
      </c>
      <c r="BR22" s="85" t="str">
        <f>IF(P22="---","",VLOOKUP(P22,List1678345679[],2,FALSE))</f>
        <v/>
      </c>
      <c r="BS22" s="85" t="str">
        <f>IF(Q22="---","",VLOOKUP(Q22,List1678345679[],2,FALSE))</f>
        <v/>
      </c>
      <c r="BT22" s="85" t="str">
        <f>IF(R22="---","",VLOOKUP(R22,List1678345679[],2,FALSE))</f>
        <v/>
      </c>
      <c r="BU22" s="81" t="s">
        <v>144</v>
      </c>
      <c r="BV22" s="85">
        <f>IF(Y22="---","",VLOOKUP(Y22,List1678345679[],2,FALSE))</f>
        <v>0.5</v>
      </c>
      <c r="BW22" s="85">
        <f>IF(Z22="---","",VLOOKUP(Z22,List1678345679[],2,FALSE))</f>
        <v>0.5</v>
      </c>
      <c r="BX22" s="85">
        <f>IF(AA22="---","",VLOOKUP(AA22,List1678345679[],2,FALSE))</f>
        <v>0.5</v>
      </c>
      <c r="BY22" s="85">
        <f>IF(AB22="---","",VLOOKUP(AB22,List1678345679[],2,FALSE))</f>
        <v>1</v>
      </c>
      <c r="BZ22" s="85">
        <f>IF(AC22="---","",VLOOKUP(AC22,List1678345679[],2,FALSE))</f>
        <v>1</v>
      </c>
      <c r="CA22" s="85" t="str">
        <f>IF(AD22="---","",VLOOKUP(AD22,List1678345679[],2,FALSE))</f>
        <v/>
      </c>
      <c r="CB22" s="85" t="str">
        <f>IF(AE22="---","",VLOOKUP(AE22,List1678345679[],2,FALSE))</f>
        <v/>
      </c>
      <c r="CC22" s="85" t="str">
        <f>IF(AF22="---","",VLOOKUP(AF22,List1678345679[],2,FALSE))</f>
        <v/>
      </c>
      <c r="CD22" s="85" t="str">
        <f>IF(AG22="---","",VLOOKUP(AG22,List1678345679[],2,FALSE))</f>
        <v/>
      </c>
      <c r="CE22" s="85" t="str">
        <f>IF(AH22="---","",VLOOKUP(AH22,List1678345679[],2,FALSE))</f>
        <v/>
      </c>
      <c r="CF22" s="49"/>
      <c r="CG22" s="42"/>
      <c r="CI22" s="1"/>
      <c r="CK22" s="1"/>
      <c r="CM22" s="1"/>
    </row>
    <row r="23" spans="1:91" s="3" customFormat="1" ht="13.5" customHeight="1" thickBot="1" x14ac:dyDescent="0.35">
      <c r="A23" s="49"/>
      <c r="B23" s="277"/>
      <c r="C23" s="280"/>
      <c r="D23" s="281"/>
      <c r="E23" s="71" t="s">
        <v>145</v>
      </c>
      <c r="F23" s="72"/>
      <c r="G23" s="73"/>
      <c r="H23" s="75" t="s">
        <v>105</v>
      </c>
      <c r="I23" s="75" t="s">
        <v>105</v>
      </c>
      <c r="J23" s="75" t="s">
        <v>105</v>
      </c>
      <c r="K23" s="75" t="s">
        <v>97</v>
      </c>
      <c r="L23" s="75" t="s">
        <v>97</v>
      </c>
      <c r="M23" s="75" t="s">
        <v>97</v>
      </c>
      <c r="N23" s="75" t="s">
        <v>97</v>
      </c>
      <c r="O23" s="75" t="s">
        <v>97</v>
      </c>
      <c r="P23" s="75" t="s">
        <v>97</v>
      </c>
      <c r="Q23" s="75" t="s">
        <v>97</v>
      </c>
      <c r="R23" s="86" t="s">
        <v>97</v>
      </c>
      <c r="S23" s="42"/>
      <c r="T23" s="42"/>
      <c r="U23" s="42"/>
      <c r="V23" s="42"/>
      <c r="W23" s="42"/>
      <c r="X23" s="42"/>
      <c r="Y23" s="75" t="s">
        <v>105</v>
      </c>
      <c r="Z23" s="75" t="s">
        <v>105</v>
      </c>
      <c r="AA23" s="75" t="s">
        <v>101</v>
      </c>
      <c r="AB23" s="75" t="s">
        <v>101</v>
      </c>
      <c r="AC23" s="86" t="s">
        <v>101</v>
      </c>
      <c r="AD23" s="78" t="s">
        <v>97</v>
      </c>
      <c r="AE23" s="78" t="s">
        <v>97</v>
      </c>
      <c r="AF23" s="78" t="s">
        <v>97</v>
      </c>
      <c r="AG23" s="78" t="s">
        <v>97</v>
      </c>
      <c r="AH23" s="78" t="s">
        <v>97</v>
      </c>
      <c r="AI23" s="49"/>
      <c r="AJ23" s="49"/>
      <c r="AK23" s="79" t="str">
        <f t="shared" si="13"/>
        <v>目標通り</v>
      </c>
      <c r="AL23" s="79" t="str">
        <f t="shared" si="0"/>
        <v>目標通り</v>
      </c>
      <c r="AM23" s="79" t="str">
        <f t="shared" si="1"/>
        <v/>
      </c>
      <c r="AN23" s="79" t="str">
        <f t="shared" si="2"/>
        <v/>
      </c>
      <c r="AO23" s="79" t="str">
        <f t="shared" si="3"/>
        <v/>
      </c>
      <c r="AP23" s="79" t="str">
        <f t="shared" si="4"/>
        <v/>
      </c>
      <c r="AQ23" s="79" t="str">
        <f t="shared" si="5"/>
        <v/>
      </c>
      <c r="AR23" s="79" t="str">
        <f t="shared" si="6"/>
        <v/>
      </c>
      <c r="AS23" s="79" t="str">
        <f t="shared" si="7"/>
        <v/>
      </c>
      <c r="AT23" s="79" t="str">
        <f t="shared" si="8"/>
        <v/>
      </c>
      <c r="AU23" s="42"/>
      <c r="AV23" s="80"/>
      <c r="AW23" s="81" t="s">
        <v>146</v>
      </c>
      <c r="AX23" s="82" t="str">
        <f t="shared" si="9"/>
        <v>60-79</v>
      </c>
      <c r="AY23" s="83">
        <f>VALUE(IF(AX23="---","",VLOOKUP(AX23,List1678345679[],2,FALSE)))</f>
        <v>0.5</v>
      </c>
      <c r="AZ23" s="42" t="str">
        <f t="shared" si="10"/>
        <v>60-79</v>
      </c>
      <c r="BA23" s="42">
        <f>VALUE(IF(AZ23="---","",VLOOKUP(AZ23,List1678345679[],2,FALSE)))</f>
        <v>0.5</v>
      </c>
      <c r="BB23" s="42" t="str">
        <f t="shared" si="11"/>
        <v>目標通り</v>
      </c>
      <c r="BC23" s="42" t="str">
        <f t="shared" si="12"/>
        <v>実際値 2年目</v>
      </c>
      <c r="BD23" s="42"/>
      <c r="BE23" s="42"/>
      <c r="BF23" s="42"/>
      <c r="BG23" s="42"/>
      <c r="BH23" s="42"/>
      <c r="BI23" s="81" t="s">
        <v>146</v>
      </c>
      <c r="BJ23" s="85">
        <f>IF(H23="---","",VLOOKUP(H23,List1678345679[],2,FALSE))</f>
        <v>0.5</v>
      </c>
      <c r="BK23" s="85">
        <f>IF(I23="---","",VLOOKUP(I23,List1678345679[],2,FALSE))</f>
        <v>0.5</v>
      </c>
      <c r="BL23" s="85">
        <f>IF(J23="---","",VLOOKUP(J23,List1678345679[],2,FALSE))</f>
        <v>0.5</v>
      </c>
      <c r="BM23" s="85" t="str">
        <f>IF(K23="---","",VLOOKUP(K23,List1678345679[],2,FALSE))</f>
        <v/>
      </c>
      <c r="BN23" s="85" t="str">
        <f>IF(L23="---","",VLOOKUP(L23,List1678345679[],2,FALSE))</f>
        <v/>
      </c>
      <c r="BO23" s="85" t="str">
        <f>IF(M23="---","",VLOOKUP(M23,List1678345679[],2,FALSE))</f>
        <v/>
      </c>
      <c r="BP23" s="85" t="str">
        <f>IF(N23="---","",VLOOKUP(N23,List1678345679[],2,FALSE))</f>
        <v/>
      </c>
      <c r="BQ23" s="85" t="str">
        <f>IF(O23="---","",VLOOKUP(O23,List1678345679[],2,FALSE))</f>
        <v/>
      </c>
      <c r="BR23" s="85" t="str">
        <f>IF(P23="---","",VLOOKUP(P23,List1678345679[],2,FALSE))</f>
        <v/>
      </c>
      <c r="BS23" s="85" t="str">
        <f>IF(Q23="---","",VLOOKUP(Q23,List1678345679[],2,FALSE))</f>
        <v/>
      </c>
      <c r="BT23" s="85" t="str">
        <f>IF(R23="---","",VLOOKUP(R23,List1678345679[],2,FALSE))</f>
        <v/>
      </c>
      <c r="BU23" s="81" t="s">
        <v>146</v>
      </c>
      <c r="BV23" s="85">
        <f>IF(Y23="---","",VLOOKUP(Y23,List1678345679[],2,FALSE))</f>
        <v>0.5</v>
      </c>
      <c r="BW23" s="85">
        <f>IF(Z23="---","",VLOOKUP(Z23,List1678345679[],2,FALSE))</f>
        <v>0.5</v>
      </c>
      <c r="BX23" s="85">
        <f>IF(AA23="---","",VLOOKUP(AA23,List1678345679[],2,FALSE))</f>
        <v>1</v>
      </c>
      <c r="BY23" s="85">
        <f>IF(AB23="---","",VLOOKUP(AB23,List1678345679[],2,FALSE))</f>
        <v>1</v>
      </c>
      <c r="BZ23" s="85">
        <f>IF(AC23="---","",VLOOKUP(AC23,List1678345679[],2,FALSE))</f>
        <v>1</v>
      </c>
      <c r="CA23" s="85" t="str">
        <f>IF(AD23="---","",VLOOKUP(AD23,List1678345679[],2,FALSE))</f>
        <v/>
      </c>
      <c r="CB23" s="85" t="str">
        <f>IF(AE23="---","",VLOOKUP(AE23,List1678345679[],2,FALSE))</f>
        <v/>
      </c>
      <c r="CC23" s="85" t="str">
        <f>IF(AF23="---","",VLOOKUP(AF23,List1678345679[],2,FALSE))</f>
        <v/>
      </c>
      <c r="CD23" s="85" t="str">
        <f>IF(AG23="---","",VLOOKUP(AG23,List1678345679[],2,FALSE))</f>
        <v/>
      </c>
      <c r="CE23" s="85" t="str">
        <f>IF(AH23="---","",VLOOKUP(AH23,List1678345679[],2,FALSE))</f>
        <v/>
      </c>
      <c r="CF23" s="49"/>
      <c r="CG23" s="42"/>
      <c r="CI23" s="1"/>
      <c r="CK23" s="1"/>
      <c r="CM23" s="1"/>
    </row>
    <row r="24" spans="1:91" s="3" customFormat="1" ht="13.5" customHeight="1" thickBot="1" x14ac:dyDescent="0.35">
      <c r="A24" s="49"/>
      <c r="B24" s="275">
        <v>3</v>
      </c>
      <c r="C24" s="278" t="s">
        <v>147</v>
      </c>
      <c r="D24" s="279"/>
      <c r="E24" s="71" t="s">
        <v>148</v>
      </c>
      <c r="F24" s="72"/>
      <c r="G24" s="73"/>
      <c r="H24" s="75" t="s">
        <v>101</v>
      </c>
      <c r="I24" s="75" t="s">
        <v>101</v>
      </c>
      <c r="J24" s="75" t="s">
        <v>101</v>
      </c>
      <c r="K24" s="75" t="s">
        <v>97</v>
      </c>
      <c r="L24" s="75" t="s">
        <v>97</v>
      </c>
      <c r="M24" s="75" t="s">
        <v>97</v>
      </c>
      <c r="N24" s="75" t="s">
        <v>97</v>
      </c>
      <c r="O24" s="75" t="s">
        <v>97</v>
      </c>
      <c r="P24" s="75" t="s">
        <v>97</v>
      </c>
      <c r="Q24" s="75" t="s">
        <v>97</v>
      </c>
      <c r="R24" s="86" t="s">
        <v>97</v>
      </c>
      <c r="S24" s="42"/>
      <c r="T24" s="42"/>
      <c r="U24" s="42"/>
      <c r="V24" s="42"/>
      <c r="W24" s="42"/>
      <c r="X24" s="42"/>
      <c r="Y24" s="75" t="s">
        <v>101</v>
      </c>
      <c r="Z24" s="75" t="s">
        <v>101</v>
      </c>
      <c r="AA24" s="75" t="s">
        <v>101</v>
      </c>
      <c r="AB24" s="75" t="s">
        <v>101</v>
      </c>
      <c r="AC24" s="86" t="s">
        <v>101</v>
      </c>
      <c r="AD24" s="78" t="s">
        <v>97</v>
      </c>
      <c r="AE24" s="78" t="s">
        <v>97</v>
      </c>
      <c r="AF24" s="78" t="s">
        <v>97</v>
      </c>
      <c r="AG24" s="78" t="s">
        <v>97</v>
      </c>
      <c r="AH24" s="78" t="s">
        <v>97</v>
      </c>
      <c r="AI24" s="49"/>
      <c r="AJ24" s="49"/>
      <c r="AK24" s="79" t="str">
        <f t="shared" si="13"/>
        <v>目標通り</v>
      </c>
      <c r="AL24" s="79" t="str">
        <f t="shared" si="0"/>
        <v>目標通り</v>
      </c>
      <c r="AM24" s="79" t="str">
        <f t="shared" si="1"/>
        <v/>
      </c>
      <c r="AN24" s="79" t="str">
        <f t="shared" si="2"/>
        <v/>
      </c>
      <c r="AO24" s="79" t="str">
        <f t="shared" si="3"/>
        <v/>
      </c>
      <c r="AP24" s="79" t="str">
        <f t="shared" si="4"/>
        <v/>
      </c>
      <c r="AQ24" s="79" t="str">
        <f t="shared" si="5"/>
        <v/>
      </c>
      <c r="AR24" s="79" t="str">
        <f t="shared" si="6"/>
        <v/>
      </c>
      <c r="AS24" s="79" t="str">
        <f t="shared" si="7"/>
        <v/>
      </c>
      <c r="AT24" s="79" t="str">
        <f t="shared" si="8"/>
        <v/>
      </c>
      <c r="AU24" s="42"/>
      <c r="AV24" s="80"/>
      <c r="AW24" s="81" t="s">
        <v>149</v>
      </c>
      <c r="AX24" s="82" t="str">
        <f t="shared" si="9"/>
        <v>≥80</v>
      </c>
      <c r="AY24" s="83">
        <f>VALUE(IF(AX24="---","",VLOOKUP(AX24,List1678345679[],2,FALSE)))</f>
        <v>1</v>
      </c>
      <c r="AZ24" s="42" t="str">
        <f t="shared" si="10"/>
        <v>≥80</v>
      </c>
      <c r="BA24" s="42">
        <f>VALUE(IF(AZ24="---","",VLOOKUP(AZ24,List1678345679[],2,FALSE)))</f>
        <v>1</v>
      </c>
      <c r="BB24" s="42" t="str">
        <f t="shared" si="11"/>
        <v>目標通り</v>
      </c>
      <c r="BC24" s="42" t="str">
        <f t="shared" si="12"/>
        <v>実際値 2年目</v>
      </c>
      <c r="BD24" s="42"/>
      <c r="BE24" s="42"/>
      <c r="BF24" s="42"/>
      <c r="BG24" s="42"/>
      <c r="BH24" s="42"/>
      <c r="BI24" s="81" t="s">
        <v>149</v>
      </c>
      <c r="BJ24" s="85">
        <f>IF(H24="---","",VLOOKUP(H24,List1678345679[],2,FALSE))</f>
        <v>1</v>
      </c>
      <c r="BK24" s="85">
        <f>IF(I24="---","",VLOOKUP(I24,List1678345679[],2,FALSE))</f>
        <v>1</v>
      </c>
      <c r="BL24" s="85">
        <f>IF(J24="---","",VLOOKUP(J24,List1678345679[],2,FALSE))</f>
        <v>1</v>
      </c>
      <c r="BM24" s="85" t="str">
        <f>IF(K24="---","",VLOOKUP(K24,List1678345679[],2,FALSE))</f>
        <v/>
      </c>
      <c r="BN24" s="85" t="str">
        <f>IF(L24="---","",VLOOKUP(L24,List1678345679[],2,FALSE))</f>
        <v/>
      </c>
      <c r="BO24" s="85" t="str">
        <f>IF(M24="---","",VLOOKUP(M24,List1678345679[],2,FALSE))</f>
        <v/>
      </c>
      <c r="BP24" s="85" t="str">
        <f>IF(N24="---","",VLOOKUP(N24,List1678345679[],2,FALSE))</f>
        <v/>
      </c>
      <c r="BQ24" s="85" t="str">
        <f>IF(O24="---","",VLOOKUP(O24,List1678345679[],2,FALSE))</f>
        <v/>
      </c>
      <c r="BR24" s="85" t="str">
        <f>IF(P24="---","",VLOOKUP(P24,List1678345679[],2,FALSE))</f>
        <v/>
      </c>
      <c r="BS24" s="85" t="str">
        <f>IF(Q24="---","",VLOOKUP(Q24,List1678345679[],2,FALSE))</f>
        <v/>
      </c>
      <c r="BT24" s="85" t="str">
        <f>IF(R24="---","",VLOOKUP(R24,List1678345679[],2,FALSE))</f>
        <v/>
      </c>
      <c r="BU24" s="81" t="s">
        <v>149</v>
      </c>
      <c r="BV24" s="85">
        <f>IF(Y24="---","",VLOOKUP(Y24,List1678345679[],2,FALSE))</f>
        <v>1</v>
      </c>
      <c r="BW24" s="85">
        <f>IF(Z24="---","",VLOOKUP(Z24,List1678345679[],2,FALSE))</f>
        <v>1</v>
      </c>
      <c r="BX24" s="85">
        <f>IF(AA24="---","",VLOOKUP(AA24,List1678345679[],2,FALSE))</f>
        <v>1</v>
      </c>
      <c r="BY24" s="85">
        <f>IF(AB24="---","",VLOOKUP(AB24,List1678345679[],2,FALSE))</f>
        <v>1</v>
      </c>
      <c r="BZ24" s="85">
        <f>IF(AC24="---","",VLOOKUP(AC24,List1678345679[],2,FALSE))</f>
        <v>1</v>
      </c>
      <c r="CA24" s="85" t="str">
        <f>IF(AD24="---","",VLOOKUP(AD24,List1678345679[],2,FALSE))</f>
        <v/>
      </c>
      <c r="CB24" s="85" t="str">
        <f>IF(AE24="---","",VLOOKUP(AE24,List1678345679[],2,FALSE))</f>
        <v/>
      </c>
      <c r="CC24" s="85" t="str">
        <f>IF(AF24="---","",VLOOKUP(AF24,List1678345679[],2,FALSE))</f>
        <v/>
      </c>
      <c r="CD24" s="85" t="str">
        <f>IF(AG24="---","",VLOOKUP(AG24,List1678345679[],2,FALSE))</f>
        <v/>
      </c>
      <c r="CE24" s="85" t="str">
        <f>IF(AH24="---","",VLOOKUP(AH24,List1678345679[],2,FALSE))</f>
        <v/>
      </c>
      <c r="CF24" s="49"/>
      <c r="CG24" s="42"/>
      <c r="CI24" s="1"/>
      <c r="CK24" s="1"/>
      <c r="CM24" s="1"/>
    </row>
    <row r="25" spans="1:91" s="3" customFormat="1" ht="14.4" thickBot="1" x14ac:dyDescent="0.35">
      <c r="A25" s="49"/>
      <c r="B25" s="276"/>
      <c r="C25" s="278"/>
      <c r="D25" s="279"/>
      <c r="E25" s="71" t="s">
        <v>150</v>
      </c>
      <c r="F25" s="72"/>
      <c r="G25" s="73"/>
      <c r="H25" s="75" t="s">
        <v>101</v>
      </c>
      <c r="I25" s="75" t="s">
        <v>101</v>
      </c>
      <c r="J25" s="75" t="s">
        <v>101</v>
      </c>
      <c r="K25" s="75" t="s">
        <v>97</v>
      </c>
      <c r="L25" s="75" t="s">
        <v>97</v>
      </c>
      <c r="M25" s="75" t="s">
        <v>97</v>
      </c>
      <c r="N25" s="75" t="s">
        <v>97</v>
      </c>
      <c r="O25" s="75" t="s">
        <v>97</v>
      </c>
      <c r="P25" s="75" t="s">
        <v>97</v>
      </c>
      <c r="Q25" s="75" t="s">
        <v>97</v>
      </c>
      <c r="R25" s="86" t="s">
        <v>97</v>
      </c>
      <c r="S25" s="42"/>
      <c r="T25" s="42"/>
      <c r="U25" s="42"/>
      <c r="V25" s="42"/>
      <c r="W25" s="42"/>
      <c r="X25" s="42"/>
      <c r="Y25" s="75" t="s">
        <v>101</v>
      </c>
      <c r="Z25" s="75" t="s">
        <v>101</v>
      </c>
      <c r="AA25" s="75" t="s">
        <v>101</v>
      </c>
      <c r="AB25" s="75" t="s">
        <v>101</v>
      </c>
      <c r="AC25" s="86" t="s">
        <v>101</v>
      </c>
      <c r="AD25" s="78" t="s">
        <v>97</v>
      </c>
      <c r="AE25" s="78" t="s">
        <v>97</v>
      </c>
      <c r="AF25" s="78" t="s">
        <v>97</v>
      </c>
      <c r="AG25" s="78" t="s">
        <v>97</v>
      </c>
      <c r="AH25" s="78" t="s">
        <v>97</v>
      </c>
      <c r="AI25" s="49"/>
      <c r="AJ25" s="49"/>
      <c r="AK25" s="79" t="str">
        <f t="shared" si="13"/>
        <v>目標通り</v>
      </c>
      <c r="AL25" s="79" t="str">
        <f t="shared" si="0"/>
        <v>目標通り</v>
      </c>
      <c r="AM25" s="79" t="str">
        <f t="shared" si="1"/>
        <v/>
      </c>
      <c r="AN25" s="79" t="str">
        <f t="shared" si="2"/>
        <v/>
      </c>
      <c r="AO25" s="79" t="str">
        <f t="shared" si="3"/>
        <v/>
      </c>
      <c r="AP25" s="79" t="str">
        <f t="shared" si="4"/>
        <v/>
      </c>
      <c r="AQ25" s="79" t="str">
        <f t="shared" si="5"/>
        <v/>
      </c>
      <c r="AR25" s="79" t="str">
        <f t="shared" si="6"/>
        <v/>
      </c>
      <c r="AS25" s="79" t="str">
        <f t="shared" si="7"/>
        <v/>
      </c>
      <c r="AT25" s="79" t="str">
        <f t="shared" si="8"/>
        <v/>
      </c>
      <c r="AU25" s="42"/>
      <c r="AV25" s="80"/>
      <c r="AW25" s="81" t="s">
        <v>151</v>
      </c>
      <c r="AX25" s="82" t="str">
        <f t="shared" si="9"/>
        <v>≥80</v>
      </c>
      <c r="AY25" s="83">
        <f>VALUE(IF(AX25="---","",VLOOKUP(AX25,List1678345679[],2,FALSE)))</f>
        <v>1</v>
      </c>
      <c r="AZ25" s="42" t="str">
        <f t="shared" si="10"/>
        <v>≥80</v>
      </c>
      <c r="BA25" s="42">
        <f>VALUE(IF(AZ25="---","",VLOOKUP(AZ25,List1678345679[],2,FALSE)))</f>
        <v>1</v>
      </c>
      <c r="BB25" s="42" t="str">
        <f t="shared" si="11"/>
        <v>目標通り</v>
      </c>
      <c r="BC25" s="42" t="str">
        <f t="shared" si="12"/>
        <v>実際値 2年目</v>
      </c>
      <c r="BD25" s="42"/>
      <c r="BE25" s="42"/>
      <c r="BF25" s="42"/>
      <c r="BG25" s="42"/>
      <c r="BH25" s="42"/>
      <c r="BI25" s="81" t="s">
        <v>151</v>
      </c>
      <c r="BJ25" s="85">
        <f>IF(H25="---","",VLOOKUP(H25,List1678345679[],2,FALSE))</f>
        <v>1</v>
      </c>
      <c r="BK25" s="85">
        <f>IF(I25="---","",VLOOKUP(I25,List1678345679[],2,FALSE))</f>
        <v>1</v>
      </c>
      <c r="BL25" s="85">
        <f>IF(J25="---","",VLOOKUP(J25,List1678345679[],2,FALSE))</f>
        <v>1</v>
      </c>
      <c r="BM25" s="85" t="str">
        <f>IF(K25="---","",VLOOKUP(K25,List1678345679[],2,FALSE))</f>
        <v/>
      </c>
      <c r="BN25" s="85" t="str">
        <f>IF(L25="---","",VLOOKUP(L25,List1678345679[],2,FALSE))</f>
        <v/>
      </c>
      <c r="BO25" s="85" t="str">
        <f>IF(M25="---","",VLOOKUP(M25,List1678345679[],2,FALSE))</f>
        <v/>
      </c>
      <c r="BP25" s="85" t="str">
        <f>IF(N25="---","",VLOOKUP(N25,List1678345679[],2,FALSE))</f>
        <v/>
      </c>
      <c r="BQ25" s="85" t="str">
        <f>IF(O25="---","",VLOOKUP(O25,List1678345679[],2,FALSE))</f>
        <v/>
      </c>
      <c r="BR25" s="85" t="str">
        <f>IF(P25="---","",VLOOKUP(P25,List1678345679[],2,FALSE))</f>
        <v/>
      </c>
      <c r="BS25" s="85" t="str">
        <f>IF(Q25="---","",VLOOKUP(Q25,List1678345679[],2,FALSE))</f>
        <v/>
      </c>
      <c r="BT25" s="85" t="str">
        <f>IF(R25="---","",VLOOKUP(R25,List1678345679[],2,FALSE))</f>
        <v/>
      </c>
      <c r="BU25" s="81" t="s">
        <v>151</v>
      </c>
      <c r="BV25" s="85">
        <f>IF(Y25="---","",VLOOKUP(Y25,List1678345679[],2,FALSE))</f>
        <v>1</v>
      </c>
      <c r="BW25" s="85">
        <f>IF(Z25="---","",VLOOKUP(Z25,List1678345679[],2,FALSE))</f>
        <v>1</v>
      </c>
      <c r="BX25" s="85">
        <f>IF(AA25="---","",VLOOKUP(AA25,List1678345679[],2,FALSE))</f>
        <v>1</v>
      </c>
      <c r="BY25" s="85">
        <f>IF(AB25="---","",VLOOKUP(AB25,List1678345679[],2,FALSE))</f>
        <v>1</v>
      </c>
      <c r="BZ25" s="85">
        <f>IF(AC25="---","",VLOOKUP(AC25,List1678345679[],2,FALSE))</f>
        <v>1</v>
      </c>
      <c r="CA25" s="85" t="str">
        <f>IF(AD25="---","",VLOOKUP(AD25,List1678345679[],2,FALSE))</f>
        <v/>
      </c>
      <c r="CB25" s="85" t="str">
        <f>IF(AE25="---","",VLOOKUP(AE25,List1678345679[],2,FALSE))</f>
        <v/>
      </c>
      <c r="CC25" s="85" t="str">
        <f>IF(AF25="---","",VLOOKUP(AF25,List1678345679[],2,FALSE))</f>
        <v/>
      </c>
      <c r="CD25" s="85" t="str">
        <f>IF(AG25="---","",VLOOKUP(AG25,List1678345679[],2,FALSE))</f>
        <v/>
      </c>
      <c r="CE25" s="85" t="str">
        <f>IF(AH25="---","",VLOOKUP(AH25,List1678345679[],2,FALSE))</f>
        <v/>
      </c>
      <c r="CF25" s="49"/>
      <c r="CG25" s="42"/>
      <c r="CI25" s="1"/>
      <c r="CK25" s="1"/>
      <c r="CM25" s="1"/>
    </row>
    <row r="26" spans="1:91" s="3" customFormat="1" ht="13.5" customHeight="1" thickBot="1" x14ac:dyDescent="0.35">
      <c r="A26" s="49"/>
      <c r="B26" s="276"/>
      <c r="C26" s="278"/>
      <c r="D26" s="279"/>
      <c r="E26" s="71" t="s">
        <v>152</v>
      </c>
      <c r="F26" s="72"/>
      <c r="G26" s="73"/>
      <c r="H26" s="75" t="s">
        <v>101</v>
      </c>
      <c r="I26" s="75" t="s">
        <v>101</v>
      </c>
      <c r="J26" s="75" t="s">
        <v>101</v>
      </c>
      <c r="K26" s="75" t="s">
        <v>97</v>
      </c>
      <c r="L26" s="75" t="s">
        <v>97</v>
      </c>
      <c r="M26" s="75" t="s">
        <v>97</v>
      </c>
      <c r="N26" s="75" t="s">
        <v>97</v>
      </c>
      <c r="O26" s="75" t="s">
        <v>97</v>
      </c>
      <c r="P26" s="75" t="s">
        <v>97</v>
      </c>
      <c r="Q26" s="75" t="s">
        <v>97</v>
      </c>
      <c r="R26" s="86" t="s">
        <v>97</v>
      </c>
      <c r="S26" s="42"/>
      <c r="T26" s="42"/>
      <c r="U26" s="42"/>
      <c r="V26" s="42"/>
      <c r="W26" s="42"/>
      <c r="X26" s="42"/>
      <c r="Y26" s="75" t="s">
        <v>101</v>
      </c>
      <c r="Z26" s="75" t="s">
        <v>101</v>
      </c>
      <c r="AA26" s="75" t="s">
        <v>101</v>
      </c>
      <c r="AB26" s="75" t="s">
        <v>101</v>
      </c>
      <c r="AC26" s="86" t="s">
        <v>101</v>
      </c>
      <c r="AD26" s="78" t="s">
        <v>97</v>
      </c>
      <c r="AE26" s="78" t="s">
        <v>97</v>
      </c>
      <c r="AF26" s="78" t="s">
        <v>97</v>
      </c>
      <c r="AG26" s="78" t="s">
        <v>97</v>
      </c>
      <c r="AH26" s="78" t="s">
        <v>97</v>
      </c>
      <c r="AI26" s="49"/>
      <c r="AJ26" s="49"/>
      <c r="AK26" s="79" t="str">
        <f t="shared" si="13"/>
        <v>目標通り</v>
      </c>
      <c r="AL26" s="79" t="str">
        <f t="shared" si="0"/>
        <v>目標通り</v>
      </c>
      <c r="AM26" s="79" t="str">
        <f t="shared" si="1"/>
        <v/>
      </c>
      <c r="AN26" s="79" t="str">
        <f t="shared" si="2"/>
        <v/>
      </c>
      <c r="AO26" s="79" t="str">
        <f t="shared" si="3"/>
        <v/>
      </c>
      <c r="AP26" s="79" t="str">
        <f t="shared" si="4"/>
        <v/>
      </c>
      <c r="AQ26" s="79" t="str">
        <f t="shared" si="5"/>
        <v/>
      </c>
      <c r="AR26" s="79" t="str">
        <f t="shared" si="6"/>
        <v/>
      </c>
      <c r="AS26" s="79" t="str">
        <f t="shared" si="7"/>
        <v/>
      </c>
      <c r="AT26" s="79" t="str">
        <f t="shared" si="8"/>
        <v/>
      </c>
      <c r="AU26" s="42"/>
      <c r="AV26" s="80"/>
      <c r="AW26" s="81" t="s">
        <v>153</v>
      </c>
      <c r="AX26" s="82" t="str">
        <f t="shared" si="9"/>
        <v>≥80</v>
      </c>
      <c r="AY26" s="83">
        <f>VALUE(IF(AX26="---","",VLOOKUP(AX26,List1678345679[],2,FALSE)))</f>
        <v>1</v>
      </c>
      <c r="AZ26" s="42" t="str">
        <f t="shared" si="10"/>
        <v>≥80</v>
      </c>
      <c r="BA26" s="42">
        <f>VALUE(IF(AZ26="---","",VLOOKUP(AZ26,List1678345679[],2,FALSE)))</f>
        <v>1</v>
      </c>
      <c r="BB26" s="42" t="str">
        <f t="shared" si="11"/>
        <v>目標通り</v>
      </c>
      <c r="BC26" s="42" t="str">
        <f t="shared" si="12"/>
        <v>実際値 2年目</v>
      </c>
      <c r="BD26" s="42"/>
      <c r="BE26" s="42"/>
      <c r="BF26" s="42"/>
      <c r="BG26" s="42"/>
      <c r="BH26" s="42"/>
      <c r="BI26" s="81" t="s">
        <v>153</v>
      </c>
      <c r="BJ26" s="85">
        <f>IF(H26="---","",VLOOKUP(H26,List1678345679[],2,FALSE))</f>
        <v>1</v>
      </c>
      <c r="BK26" s="85">
        <f>IF(I26="---","",VLOOKUP(I26,List1678345679[],2,FALSE))</f>
        <v>1</v>
      </c>
      <c r="BL26" s="85">
        <f>IF(J26="---","",VLOOKUP(J26,List1678345679[],2,FALSE))</f>
        <v>1</v>
      </c>
      <c r="BM26" s="85" t="str">
        <f>IF(K26="---","",VLOOKUP(K26,List1678345679[],2,FALSE))</f>
        <v/>
      </c>
      <c r="BN26" s="85" t="str">
        <f>IF(L26="---","",VLOOKUP(L26,List1678345679[],2,FALSE))</f>
        <v/>
      </c>
      <c r="BO26" s="85" t="str">
        <f>IF(M26="---","",VLOOKUP(M26,List1678345679[],2,FALSE))</f>
        <v/>
      </c>
      <c r="BP26" s="85" t="str">
        <f>IF(N26="---","",VLOOKUP(N26,List1678345679[],2,FALSE))</f>
        <v/>
      </c>
      <c r="BQ26" s="85" t="str">
        <f>IF(O26="---","",VLOOKUP(O26,List1678345679[],2,FALSE))</f>
        <v/>
      </c>
      <c r="BR26" s="85" t="str">
        <f>IF(P26="---","",VLOOKUP(P26,List1678345679[],2,FALSE))</f>
        <v/>
      </c>
      <c r="BS26" s="85" t="str">
        <f>IF(Q26="---","",VLOOKUP(Q26,List1678345679[],2,FALSE))</f>
        <v/>
      </c>
      <c r="BT26" s="85" t="str">
        <f>IF(R26="---","",VLOOKUP(R26,List1678345679[],2,FALSE))</f>
        <v/>
      </c>
      <c r="BU26" s="81" t="s">
        <v>153</v>
      </c>
      <c r="BV26" s="85">
        <f>IF(Y26="---","",VLOOKUP(Y26,List1678345679[],2,FALSE))</f>
        <v>1</v>
      </c>
      <c r="BW26" s="85">
        <f>IF(Z26="---","",VLOOKUP(Z26,List1678345679[],2,FALSE))</f>
        <v>1</v>
      </c>
      <c r="BX26" s="85">
        <f>IF(AA26="---","",VLOOKUP(AA26,List1678345679[],2,FALSE))</f>
        <v>1</v>
      </c>
      <c r="BY26" s="85">
        <f>IF(AB26="---","",VLOOKUP(AB26,List1678345679[],2,FALSE))</f>
        <v>1</v>
      </c>
      <c r="BZ26" s="85">
        <f>IF(AC26="---","",VLOOKUP(AC26,List1678345679[],2,FALSE))</f>
        <v>1</v>
      </c>
      <c r="CA26" s="85" t="str">
        <f>IF(AD26="---","",VLOOKUP(AD26,List1678345679[],2,FALSE))</f>
        <v/>
      </c>
      <c r="CB26" s="85" t="str">
        <f>IF(AE26="---","",VLOOKUP(AE26,List1678345679[],2,FALSE))</f>
        <v/>
      </c>
      <c r="CC26" s="85" t="str">
        <f>IF(AF26="---","",VLOOKUP(AF26,List1678345679[],2,FALSE))</f>
        <v/>
      </c>
      <c r="CD26" s="85" t="str">
        <f>IF(AG26="---","",VLOOKUP(AG26,List1678345679[],2,FALSE))</f>
        <v/>
      </c>
      <c r="CE26" s="85" t="str">
        <f>IF(AH26="---","",VLOOKUP(AH26,List1678345679[],2,FALSE))</f>
        <v/>
      </c>
      <c r="CF26" s="49"/>
      <c r="CG26" s="42"/>
      <c r="CI26" s="1"/>
      <c r="CK26" s="1"/>
      <c r="CM26" s="1"/>
    </row>
    <row r="27" spans="1:91" s="3" customFormat="1" ht="13.95" customHeight="1" thickBot="1" x14ac:dyDescent="0.35">
      <c r="A27" s="49"/>
      <c r="B27" s="276"/>
      <c r="C27" s="278" t="s">
        <v>154</v>
      </c>
      <c r="D27" s="279"/>
      <c r="E27" s="71" t="s">
        <v>155</v>
      </c>
      <c r="F27" s="72"/>
      <c r="G27" s="73"/>
      <c r="H27" s="75" t="s">
        <v>105</v>
      </c>
      <c r="I27" s="75" t="s">
        <v>105</v>
      </c>
      <c r="J27" s="75" t="s">
        <v>101</v>
      </c>
      <c r="K27" s="75" t="s">
        <v>97</v>
      </c>
      <c r="L27" s="75" t="s">
        <v>97</v>
      </c>
      <c r="M27" s="75" t="s">
        <v>97</v>
      </c>
      <c r="N27" s="75" t="s">
        <v>97</v>
      </c>
      <c r="O27" s="75" t="s">
        <v>97</v>
      </c>
      <c r="P27" s="75" t="s">
        <v>97</v>
      </c>
      <c r="Q27" s="75" t="s">
        <v>97</v>
      </c>
      <c r="R27" s="86" t="s">
        <v>97</v>
      </c>
      <c r="S27" s="42"/>
      <c r="T27" s="42"/>
      <c r="U27" s="42"/>
      <c r="V27" s="42"/>
      <c r="W27" s="42"/>
      <c r="X27" s="42"/>
      <c r="Y27" s="75" t="s">
        <v>105</v>
      </c>
      <c r="Z27" s="75" t="s">
        <v>105</v>
      </c>
      <c r="AA27" s="75" t="s">
        <v>105</v>
      </c>
      <c r="AB27" s="75" t="s">
        <v>105</v>
      </c>
      <c r="AC27" s="86" t="s">
        <v>105</v>
      </c>
      <c r="AD27" s="78" t="s">
        <v>97</v>
      </c>
      <c r="AE27" s="78" t="s">
        <v>97</v>
      </c>
      <c r="AF27" s="78" t="s">
        <v>97</v>
      </c>
      <c r="AG27" s="78" t="s">
        <v>97</v>
      </c>
      <c r="AH27" s="78" t="s">
        <v>97</v>
      </c>
      <c r="AI27" s="49"/>
      <c r="AJ27" s="49"/>
      <c r="AK27" s="79" t="str">
        <f t="shared" si="13"/>
        <v>目標通り</v>
      </c>
      <c r="AL27" s="79" t="str">
        <f t="shared" si="0"/>
        <v>早い</v>
      </c>
      <c r="AM27" s="79" t="str">
        <f t="shared" si="1"/>
        <v/>
      </c>
      <c r="AN27" s="79" t="str">
        <f t="shared" si="2"/>
        <v/>
      </c>
      <c r="AO27" s="79" t="str">
        <f t="shared" si="3"/>
        <v/>
      </c>
      <c r="AP27" s="79" t="str">
        <f t="shared" si="4"/>
        <v/>
      </c>
      <c r="AQ27" s="79" t="str">
        <f t="shared" si="5"/>
        <v/>
      </c>
      <c r="AR27" s="79" t="str">
        <f t="shared" si="6"/>
        <v/>
      </c>
      <c r="AS27" s="79" t="str">
        <f t="shared" si="7"/>
        <v/>
      </c>
      <c r="AT27" s="79" t="str">
        <f t="shared" si="8"/>
        <v/>
      </c>
      <c r="AU27" s="42"/>
      <c r="AV27" s="80"/>
      <c r="AW27" s="81" t="s">
        <v>156</v>
      </c>
      <c r="AX27" s="82" t="str">
        <f t="shared" si="9"/>
        <v>≥80</v>
      </c>
      <c r="AY27" s="83">
        <f>VALUE(IF(AX27="---","",VLOOKUP(AX27,List1678345679[],2,FALSE)))</f>
        <v>1</v>
      </c>
      <c r="AZ27" s="42" t="str">
        <f t="shared" si="10"/>
        <v>60-79</v>
      </c>
      <c r="BA27" s="42">
        <f>VALUE(IF(AZ27="---","",VLOOKUP(AZ27,List1678345679[],2,FALSE)))</f>
        <v>0.5</v>
      </c>
      <c r="BB27" s="42" t="str">
        <f t="shared" si="11"/>
        <v>早い</v>
      </c>
      <c r="BC27" s="42" t="str">
        <f t="shared" si="12"/>
        <v>実際値 2年目</v>
      </c>
      <c r="BD27" s="42"/>
      <c r="BE27" s="42"/>
      <c r="BF27" s="42"/>
      <c r="BG27" s="42"/>
      <c r="BH27" s="42"/>
      <c r="BI27" s="81" t="s">
        <v>156</v>
      </c>
      <c r="BJ27" s="85">
        <f>IF(H27="---","",VLOOKUP(H27,List1678345679[],2,FALSE))</f>
        <v>0.5</v>
      </c>
      <c r="BK27" s="85">
        <f>IF(I27="---","",VLOOKUP(I27,List1678345679[],2,FALSE))</f>
        <v>0.5</v>
      </c>
      <c r="BL27" s="85">
        <f>IF(J27="---","",VLOOKUP(J27,List1678345679[],2,FALSE))</f>
        <v>1</v>
      </c>
      <c r="BM27" s="85" t="str">
        <f>IF(K27="---","",VLOOKUP(K27,List1678345679[],2,FALSE))</f>
        <v/>
      </c>
      <c r="BN27" s="85" t="str">
        <f>IF(L27="---","",VLOOKUP(L27,List1678345679[],2,FALSE))</f>
        <v/>
      </c>
      <c r="BO27" s="85" t="str">
        <f>IF(M27="---","",VLOOKUP(M27,List1678345679[],2,FALSE))</f>
        <v/>
      </c>
      <c r="BP27" s="85" t="str">
        <f>IF(N27="---","",VLOOKUP(N27,List1678345679[],2,FALSE))</f>
        <v/>
      </c>
      <c r="BQ27" s="85" t="str">
        <f>IF(O27="---","",VLOOKUP(O27,List1678345679[],2,FALSE))</f>
        <v/>
      </c>
      <c r="BR27" s="85" t="str">
        <f>IF(P27="---","",VLOOKUP(P27,List1678345679[],2,FALSE))</f>
        <v/>
      </c>
      <c r="BS27" s="85" t="str">
        <f>IF(Q27="---","",VLOOKUP(Q27,List1678345679[],2,FALSE))</f>
        <v/>
      </c>
      <c r="BT27" s="85" t="str">
        <f>IF(R27="---","",VLOOKUP(R27,List1678345679[],2,FALSE))</f>
        <v/>
      </c>
      <c r="BU27" s="81" t="s">
        <v>156</v>
      </c>
      <c r="BV27" s="85">
        <f>IF(Y27="---","",VLOOKUP(Y27,List1678345679[],2,FALSE))</f>
        <v>0.5</v>
      </c>
      <c r="BW27" s="85">
        <f>IF(Z27="---","",VLOOKUP(Z27,List1678345679[],2,FALSE))</f>
        <v>0.5</v>
      </c>
      <c r="BX27" s="85">
        <f>IF(AA27="---","",VLOOKUP(AA27,List1678345679[],2,FALSE))</f>
        <v>0.5</v>
      </c>
      <c r="BY27" s="85">
        <f>IF(AB27="---","",VLOOKUP(AB27,List1678345679[],2,FALSE))</f>
        <v>0.5</v>
      </c>
      <c r="BZ27" s="85">
        <f>IF(AC27="---","",VLOOKUP(AC27,List1678345679[],2,FALSE))</f>
        <v>0.5</v>
      </c>
      <c r="CA27" s="85" t="str">
        <f>IF(AD27="---","",VLOOKUP(AD27,List1678345679[],2,FALSE))</f>
        <v/>
      </c>
      <c r="CB27" s="85" t="str">
        <f>IF(AE27="---","",VLOOKUP(AE27,List1678345679[],2,FALSE))</f>
        <v/>
      </c>
      <c r="CC27" s="85" t="str">
        <f>IF(AF27="---","",VLOOKUP(AF27,List1678345679[],2,FALSE))</f>
        <v/>
      </c>
      <c r="CD27" s="85" t="str">
        <f>IF(AG27="---","",VLOOKUP(AG27,List1678345679[],2,FALSE))</f>
        <v/>
      </c>
      <c r="CE27" s="85" t="str">
        <f>IF(AH27="---","",VLOOKUP(AH27,List1678345679[],2,FALSE))</f>
        <v/>
      </c>
      <c r="CF27" s="49"/>
      <c r="CG27" s="42"/>
      <c r="CI27" s="1"/>
      <c r="CK27" s="1"/>
      <c r="CM27" s="1"/>
    </row>
    <row r="28" spans="1:91" s="3" customFormat="1" ht="13.5" customHeight="1" thickBot="1" x14ac:dyDescent="0.35">
      <c r="A28" s="49"/>
      <c r="B28" s="276"/>
      <c r="C28" s="278"/>
      <c r="D28" s="279"/>
      <c r="E28" s="71" t="s">
        <v>157</v>
      </c>
      <c r="F28" s="72"/>
      <c r="G28" s="73"/>
      <c r="H28" s="75" t="s">
        <v>105</v>
      </c>
      <c r="I28" s="75" t="s">
        <v>105</v>
      </c>
      <c r="J28" s="75" t="s">
        <v>105</v>
      </c>
      <c r="K28" s="75" t="s">
        <v>97</v>
      </c>
      <c r="L28" s="75" t="s">
        <v>97</v>
      </c>
      <c r="M28" s="75" t="s">
        <v>97</v>
      </c>
      <c r="N28" s="75" t="s">
        <v>97</v>
      </c>
      <c r="O28" s="75" t="s">
        <v>97</v>
      </c>
      <c r="P28" s="75" t="s">
        <v>97</v>
      </c>
      <c r="Q28" s="75" t="s">
        <v>97</v>
      </c>
      <c r="R28" s="86" t="s">
        <v>97</v>
      </c>
      <c r="S28" s="42"/>
      <c r="T28" s="42"/>
      <c r="U28" s="42"/>
      <c r="V28" s="42"/>
      <c r="W28" s="42"/>
      <c r="X28" s="42"/>
      <c r="Y28" s="75" t="s">
        <v>105</v>
      </c>
      <c r="Z28" s="75" t="s">
        <v>105</v>
      </c>
      <c r="AA28" s="75" t="s">
        <v>105</v>
      </c>
      <c r="AB28" s="75" t="s">
        <v>101</v>
      </c>
      <c r="AC28" s="86" t="s">
        <v>101</v>
      </c>
      <c r="AD28" s="78" t="s">
        <v>97</v>
      </c>
      <c r="AE28" s="78" t="s">
        <v>97</v>
      </c>
      <c r="AF28" s="78" t="s">
        <v>97</v>
      </c>
      <c r="AG28" s="78" t="s">
        <v>97</v>
      </c>
      <c r="AH28" s="78" t="s">
        <v>97</v>
      </c>
      <c r="AI28" s="49"/>
      <c r="AJ28" s="49"/>
      <c r="AK28" s="79" t="str">
        <f t="shared" si="13"/>
        <v>目標通り</v>
      </c>
      <c r="AL28" s="79" t="str">
        <f t="shared" si="0"/>
        <v>目標通り</v>
      </c>
      <c r="AM28" s="79" t="str">
        <f t="shared" si="1"/>
        <v/>
      </c>
      <c r="AN28" s="79" t="str">
        <f t="shared" si="2"/>
        <v/>
      </c>
      <c r="AO28" s="79" t="str">
        <f t="shared" si="3"/>
        <v/>
      </c>
      <c r="AP28" s="79" t="str">
        <f t="shared" si="4"/>
        <v/>
      </c>
      <c r="AQ28" s="79" t="str">
        <f t="shared" si="5"/>
        <v/>
      </c>
      <c r="AR28" s="79" t="str">
        <f t="shared" si="6"/>
        <v/>
      </c>
      <c r="AS28" s="79" t="str">
        <f t="shared" si="7"/>
        <v/>
      </c>
      <c r="AT28" s="79" t="str">
        <f t="shared" si="8"/>
        <v/>
      </c>
      <c r="AU28" s="42"/>
      <c r="AV28" s="80"/>
      <c r="AW28" s="81" t="s">
        <v>158</v>
      </c>
      <c r="AX28" s="82" t="str">
        <f t="shared" si="9"/>
        <v>60-79</v>
      </c>
      <c r="AY28" s="83">
        <f>VALUE(IF(AX28="---","",VLOOKUP(AX28,List1678345679[],2,FALSE)))</f>
        <v>0.5</v>
      </c>
      <c r="AZ28" s="42" t="str">
        <f t="shared" si="10"/>
        <v>60-79</v>
      </c>
      <c r="BA28" s="42">
        <f>VALUE(IF(AZ28="---","",VLOOKUP(AZ28,List1678345679[],2,FALSE)))</f>
        <v>0.5</v>
      </c>
      <c r="BB28" s="42" t="str">
        <f t="shared" si="11"/>
        <v>目標通り</v>
      </c>
      <c r="BC28" s="42" t="str">
        <f t="shared" si="12"/>
        <v>実際値 2年目</v>
      </c>
      <c r="BD28" s="42"/>
      <c r="BE28" s="42"/>
      <c r="BF28" s="42"/>
      <c r="BG28" s="42"/>
      <c r="BH28" s="42"/>
      <c r="BI28" s="81" t="s">
        <v>158</v>
      </c>
      <c r="BJ28" s="85">
        <f>IF(H28="---","",VLOOKUP(H28,List1678345679[],2,FALSE))</f>
        <v>0.5</v>
      </c>
      <c r="BK28" s="85">
        <f>IF(I28="---","",VLOOKUP(I28,List1678345679[],2,FALSE))</f>
        <v>0.5</v>
      </c>
      <c r="BL28" s="85">
        <f>IF(J28="---","",VLOOKUP(J28,List1678345679[],2,FALSE))</f>
        <v>0.5</v>
      </c>
      <c r="BM28" s="85" t="str">
        <f>IF(K28="---","",VLOOKUP(K28,List1678345679[],2,FALSE))</f>
        <v/>
      </c>
      <c r="BN28" s="85" t="str">
        <f>IF(L28="---","",VLOOKUP(L28,List1678345679[],2,FALSE))</f>
        <v/>
      </c>
      <c r="BO28" s="85" t="str">
        <f>IF(M28="---","",VLOOKUP(M28,List1678345679[],2,FALSE))</f>
        <v/>
      </c>
      <c r="BP28" s="85" t="str">
        <f>IF(N28="---","",VLOOKUP(N28,List1678345679[],2,FALSE))</f>
        <v/>
      </c>
      <c r="BQ28" s="85" t="str">
        <f>IF(O28="---","",VLOOKUP(O28,List1678345679[],2,FALSE))</f>
        <v/>
      </c>
      <c r="BR28" s="85" t="str">
        <f>IF(P28="---","",VLOOKUP(P28,List1678345679[],2,FALSE))</f>
        <v/>
      </c>
      <c r="BS28" s="85" t="str">
        <f>IF(Q28="---","",VLOOKUP(Q28,List1678345679[],2,FALSE))</f>
        <v/>
      </c>
      <c r="BT28" s="85" t="str">
        <f>IF(R28="---","",VLOOKUP(R28,List1678345679[],2,FALSE))</f>
        <v/>
      </c>
      <c r="BU28" s="81" t="s">
        <v>158</v>
      </c>
      <c r="BV28" s="85">
        <f>IF(Y28="---","",VLOOKUP(Y28,List1678345679[],2,FALSE))</f>
        <v>0.5</v>
      </c>
      <c r="BW28" s="85">
        <f>IF(Z28="---","",VLOOKUP(Z28,List1678345679[],2,FALSE))</f>
        <v>0.5</v>
      </c>
      <c r="BX28" s="85">
        <f>IF(AA28="---","",VLOOKUP(AA28,List1678345679[],2,FALSE))</f>
        <v>0.5</v>
      </c>
      <c r="BY28" s="85">
        <f>IF(AB28="---","",VLOOKUP(AB28,List1678345679[],2,FALSE))</f>
        <v>1</v>
      </c>
      <c r="BZ28" s="85">
        <f>IF(AC28="---","",VLOOKUP(AC28,List1678345679[],2,FALSE))</f>
        <v>1</v>
      </c>
      <c r="CA28" s="85" t="str">
        <f>IF(AD28="---","",VLOOKUP(AD28,List1678345679[],2,FALSE))</f>
        <v/>
      </c>
      <c r="CB28" s="85" t="str">
        <f>IF(AE28="---","",VLOOKUP(AE28,List1678345679[],2,FALSE))</f>
        <v/>
      </c>
      <c r="CC28" s="85" t="str">
        <f>IF(AF28="---","",VLOOKUP(AF28,List1678345679[],2,FALSE))</f>
        <v/>
      </c>
      <c r="CD28" s="85" t="str">
        <f>IF(AG28="---","",VLOOKUP(AG28,List1678345679[],2,FALSE))</f>
        <v/>
      </c>
      <c r="CE28" s="85" t="str">
        <f>IF(AH28="---","",VLOOKUP(AH28,List1678345679[],2,FALSE))</f>
        <v/>
      </c>
      <c r="CF28" s="49"/>
      <c r="CG28" s="42"/>
      <c r="CI28" s="1"/>
      <c r="CK28" s="1"/>
      <c r="CM28" s="1"/>
    </row>
    <row r="29" spans="1:91" s="3" customFormat="1" ht="13.5" customHeight="1" thickBot="1" x14ac:dyDescent="0.35">
      <c r="A29" s="49"/>
      <c r="B29" s="276"/>
      <c r="C29" s="278"/>
      <c r="D29" s="279"/>
      <c r="E29" s="71" t="s">
        <v>159</v>
      </c>
      <c r="F29" s="72"/>
      <c r="G29" s="73"/>
      <c r="H29" s="75" t="s">
        <v>107</v>
      </c>
      <c r="I29" s="75" t="s">
        <v>107</v>
      </c>
      <c r="J29" s="75" t="s">
        <v>105</v>
      </c>
      <c r="K29" s="75" t="s">
        <v>97</v>
      </c>
      <c r="L29" s="75" t="s">
        <v>97</v>
      </c>
      <c r="M29" s="75" t="s">
        <v>97</v>
      </c>
      <c r="N29" s="75" t="s">
        <v>97</v>
      </c>
      <c r="O29" s="75" t="s">
        <v>97</v>
      </c>
      <c r="P29" s="75" t="s">
        <v>97</v>
      </c>
      <c r="Q29" s="75" t="s">
        <v>97</v>
      </c>
      <c r="R29" s="86" t="s">
        <v>97</v>
      </c>
      <c r="S29" s="42"/>
      <c r="T29" s="42"/>
      <c r="U29" s="42"/>
      <c r="V29" s="42"/>
      <c r="W29" s="42"/>
      <c r="X29" s="42"/>
      <c r="Y29" s="75" t="s">
        <v>107</v>
      </c>
      <c r="Z29" s="75" t="s">
        <v>107</v>
      </c>
      <c r="AA29" s="75" t="s">
        <v>107</v>
      </c>
      <c r="AB29" s="75" t="s">
        <v>105</v>
      </c>
      <c r="AC29" s="86" t="s">
        <v>101</v>
      </c>
      <c r="AD29" s="78" t="s">
        <v>97</v>
      </c>
      <c r="AE29" s="78" t="s">
        <v>97</v>
      </c>
      <c r="AF29" s="78" t="s">
        <v>97</v>
      </c>
      <c r="AG29" s="78" t="s">
        <v>97</v>
      </c>
      <c r="AH29" s="78" t="s">
        <v>97</v>
      </c>
      <c r="AI29" s="49"/>
      <c r="AJ29" s="49"/>
      <c r="AK29" s="79" t="str">
        <f t="shared" si="13"/>
        <v>目標通り</v>
      </c>
      <c r="AL29" s="79" t="str">
        <f t="shared" si="0"/>
        <v>早い</v>
      </c>
      <c r="AM29" s="79" t="str">
        <f t="shared" si="1"/>
        <v/>
      </c>
      <c r="AN29" s="79" t="str">
        <f t="shared" si="2"/>
        <v/>
      </c>
      <c r="AO29" s="79" t="str">
        <f t="shared" si="3"/>
        <v/>
      </c>
      <c r="AP29" s="79" t="str">
        <f t="shared" si="4"/>
        <v/>
      </c>
      <c r="AQ29" s="79" t="str">
        <f t="shared" si="5"/>
        <v/>
      </c>
      <c r="AR29" s="79" t="str">
        <f t="shared" si="6"/>
        <v/>
      </c>
      <c r="AS29" s="79" t="str">
        <f t="shared" si="7"/>
        <v/>
      </c>
      <c r="AT29" s="79" t="str">
        <f t="shared" si="8"/>
        <v/>
      </c>
      <c r="AU29" s="42"/>
      <c r="AV29" s="80"/>
      <c r="AW29" s="81" t="s">
        <v>160</v>
      </c>
      <c r="AX29" s="82" t="str">
        <f t="shared" si="9"/>
        <v>60-79</v>
      </c>
      <c r="AY29" s="83">
        <f>VALUE(IF(AX29="---","",VLOOKUP(AX29,List1678345679[],2,FALSE)))</f>
        <v>0.5</v>
      </c>
      <c r="AZ29" s="42" t="str">
        <f t="shared" si="10"/>
        <v>&lt;60</v>
      </c>
      <c r="BA29" s="42">
        <f>VALUE(IF(AZ29="---","",VLOOKUP(AZ29,List1678345679[],2,FALSE)))</f>
        <v>0</v>
      </c>
      <c r="BB29" s="42" t="str">
        <f t="shared" si="11"/>
        <v>早い</v>
      </c>
      <c r="BC29" s="42" t="str">
        <f t="shared" si="12"/>
        <v>実際値 2年目</v>
      </c>
      <c r="BD29" s="42"/>
      <c r="BE29" s="42"/>
      <c r="BF29" s="42"/>
      <c r="BG29" s="42"/>
      <c r="BH29" s="42"/>
      <c r="BI29" s="81" t="s">
        <v>160</v>
      </c>
      <c r="BJ29" s="85">
        <f>IF(H29="---","",VLOOKUP(H29,List1678345679[],2,FALSE))</f>
        <v>0</v>
      </c>
      <c r="BK29" s="85">
        <f>IF(I29="---","",VLOOKUP(I29,List1678345679[],2,FALSE))</f>
        <v>0</v>
      </c>
      <c r="BL29" s="85">
        <f>IF(J29="---","",VLOOKUP(J29,List1678345679[],2,FALSE))</f>
        <v>0.5</v>
      </c>
      <c r="BM29" s="85" t="str">
        <f>IF(K29="---","",VLOOKUP(K29,List1678345679[],2,FALSE))</f>
        <v/>
      </c>
      <c r="BN29" s="85" t="str">
        <f>IF(L29="---","",VLOOKUP(L29,List1678345679[],2,FALSE))</f>
        <v/>
      </c>
      <c r="BO29" s="85" t="str">
        <f>IF(M29="---","",VLOOKUP(M29,List1678345679[],2,FALSE))</f>
        <v/>
      </c>
      <c r="BP29" s="85" t="str">
        <f>IF(N29="---","",VLOOKUP(N29,List1678345679[],2,FALSE))</f>
        <v/>
      </c>
      <c r="BQ29" s="85" t="str">
        <f>IF(O29="---","",VLOOKUP(O29,List1678345679[],2,FALSE))</f>
        <v/>
      </c>
      <c r="BR29" s="85" t="str">
        <f>IF(P29="---","",VLOOKUP(P29,List1678345679[],2,FALSE))</f>
        <v/>
      </c>
      <c r="BS29" s="85" t="str">
        <f>IF(Q29="---","",VLOOKUP(Q29,List1678345679[],2,FALSE))</f>
        <v/>
      </c>
      <c r="BT29" s="85" t="str">
        <f>IF(R29="---","",VLOOKUP(R29,List1678345679[],2,FALSE))</f>
        <v/>
      </c>
      <c r="BU29" s="81" t="s">
        <v>160</v>
      </c>
      <c r="BV29" s="85">
        <f>IF(Y29="---","",VLOOKUP(Y29,List1678345679[],2,FALSE))</f>
        <v>0</v>
      </c>
      <c r="BW29" s="85">
        <f>IF(Z29="---","",VLOOKUP(Z29,List1678345679[],2,FALSE))</f>
        <v>0</v>
      </c>
      <c r="BX29" s="85">
        <f>IF(AA29="---","",VLOOKUP(AA29,List1678345679[],2,FALSE))</f>
        <v>0</v>
      </c>
      <c r="BY29" s="85">
        <f>IF(AB29="---","",VLOOKUP(AB29,List1678345679[],2,FALSE))</f>
        <v>0.5</v>
      </c>
      <c r="BZ29" s="85">
        <f>IF(AC29="---","",VLOOKUP(AC29,List1678345679[],2,FALSE))</f>
        <v>1</v>
      </c>
      <c r="CA29" s="85" t="str">
        <f>IF(AD29="---","",VLOOKUP(AD29,List1678345679[],2,FALSE))</f>
        <v/>
      </c>
      <c r="CB29" s="85" t="str">
        <f>IF(AE29="---","",VLOOKUP(AE29,List1678345679[],2,FALSE))</f>
        <v/>
      </c>
      <c r="CC29" s="85" t="str">
        <f>IF(AF29="---","",VLOOKUP(AF29,List1678345679[],2,FALSE))</f>
        <v/>
      </c>
      <c r="CD29" s="85" t="str">
        <f>IF(AG29="---","",VLOOKUP(AG29,List1678345679[],2,FALSE))</f>
        <v/>
      </c>
      <c r="CE29" s="85" t="str">
        <f>IF(AH29="---","",VLOOKUP(AH29,List1678345679[],2,FALSE))</f>
        <v/>
      </c>
      <c r="CF29" s="49"/>
      <c r="CG29" s="42"/>
      <c r="CI29" s="1"/>
      <c r="CK29" s="1"/>
      <c r="CM29" s="1"/>
    </row>
    <row r="30" spans="1:91" s="3" customFormat="1" ht="14.4" thickBot="1" x14ac:dyDescent="0.35">
      <c r="A30" s="49"/>
      <c r="B30" s="277"/>
      <c r="C30" s="278"/>
      <c r="D30" s="279"/>
      <c r="E30" s="195" t="s">
        <v>161</v>
      </c>
      <c r="F30" s="72"/>
      <c r="G30" s="73"/>
      <c r="H30" s="90" t="s">
        <v>105</v>
      </c>
      <c r="I30" s="90" t="s">
        <v>105</v>
      </c>
      <c r="J30" s="90" t="s">
        <v>101</v>
      </c>
      <c r="K30" s="90" t="s">
        <v>97</v>
      </c>
      <c r="L30" s="90" t="s">
        <v>97</v>
      </c>
      <c r="M30" s="90" t="s">
        <v>97</v>
      </c>
      <c r="N30" s="90" t="s">
        <v>97</v>
      </c>
      <c r="O30" s="90" t="s">
        <v>97</v>
      </c>
      <c r="P30" s="90" t="s">
        <v>97</v>
      </c>
      <c r="Q30" s="90" t="s">
        <v>97</v>
      </c>
      <c r="R30" s="91" t="s">
        <v>97</v>
      </c>
      <c r="S30" s="42"/>
      <c r="T30" s="42"/>
      <c r="U30" s="42"/>
      <c r="V30" s="42"/>
      <c r="W30" s="42"/>
      <c r="X30" s="42"/>
      <c r="Y30" s="75" t="s">
        <v>105</v>
      </c>
      <c r="Z30" s="75" t="s">
        <v>101</v>
      </c>
      <c r="AA30" s="75" t="s">
        <v>101</v>
      </c>
      <c r="AB30" s="75" t="s">
        <v>101</v>
      </c>
      <c r="AC30" s="92" t="s">
        <v>101</v>
      </c>
      <c r="AD30" s="78" t="s">
        <v>97</v>
      </c>
      <c r="AE30" s="78" t="s">
        <v>97</v>
      </c>
      <c r="AF30" s="78" t="s">
        <v>97</v>
      </c>
      <c r="AG30" s="78" t="s">
        <v>97</v>
      </c>
      <c r="AH30" s="78" t="s">
        <v>97</v>
      </c>
      <c r="AI30" s="49"/>
      <c r="AJ30" s="49"/>
      <c r="AK30" s="79" t="str">
        <f t="shared" si="13"/>
        <v>目標通り</v>
      </c>
      <c r="AL30" s="79" t="str">
        <f t="shared" si="0"/>
        <v>目標通り</v>
      </c>
      <c r="AM30" s="79" t="str">
        <f t="shared" si="1"/>
        <v/>
      </c>
      <c r="AN30" s="79" t="str">
        <f t="shared" si="2"/>
        <v/>
      </c>
      <c r="AO30" s="79" t="str">
        <f t="shared" si="3"/>
        <v/>
      </c>
      <c r="AP30" s="79" t="str">
        <f t="shared" si="4"/>
        <v/>
      </c>
      <c r="AQ30" s="79" t="str">
        <f t="shared" si="5"/>
        <v/>
      </c>
      <c r="AR30" s="79" t="str">
        <f t="shared" si="6"/>
        <v/>
      </c>
      <c r="AS30" s="79" t="str">
        <f t="shared" si="7"/>
        <v/>
      </c>
      <c r="AT30" s="79" t="str">
        <f t="shared" si="8"/>
        <v/>
      </c>
      <c r="AU30" s="42"/>
      <c r="AV30" s="80"/>
      <c r="AW30" s="81" t="s">
        <v>162</v>
      </c>
      <c r="AX30" s="82" t="str">
        <f t="shared" si="9"/>
        <v>≥80</v>
      </c>
      <c r="AY30" s="83">
        <f>VALUE(IF(AX30="---","",VLOOKUP(AX30,List1678345679[],2,FALSE)))</f>
        <v>1</v>
      </c>
      <c r="AZ30" s="42" t="str">
        <f t="shared" si="10"/>
        <v>≥80</v>
      </c>
      <c r="BA30" s="42">
        <f>VALUE(IF(AZ30="---","",VLOOKUP(AZ30,List1678345679[],2,FALSE)))</f>
        <v>1</v>
      </c>
      <c r="BB30" s="42" t="str">
        <f t="shared" si="11"/>
        <v>目標通り</v>
      </c>
      <c r="BC30" s="42" t="str">
        <f t="shared" si="12"/>
        <v>実際値 2年目</v>
      </c>
      <c r="BD30" s="42"/>
      <c r="BE30" s="42"/>
      <c r="BF30" s="42"/>
      <c r="BG30" s="42"/>
      <c r="BH30" s="42"/>
      <c r="BI30" s="81" t="s">
        <v>162</v>
      </c>
      <c r="BJ30" s="85">
        <f>IF(H30="---","",VLOOKUP(H30,List1678345679[],2,FALSE))</f>
        <v>0.5</v>
      </c>
      <c r="BK30" s="85">
        <f>IF(I30="---","",VLOOKUP(I30,List1678345679[],2,FALSE))</f>
        <v>0.5</v>
      </c>
      <c r="BL30" s="85">
        <f>IF(J30="---","",VLOOKUP(J30,List1678345679[],2,FALSE))</f>
        <v>1</v>
      </c>
      <c r="BM30" s="85" t="str">
        <f>IF(K30="---","",VLOOKUP(K30,List1678345679[],2,FALSE))</f>
        <v/>
      </c>
      <c r="BN30" s="85" t="str">
        <f>IF(L30="---","",VLOOKUP(L30,List1678345679[],2,FALSE))</f>
        <v/>
      </c>
      <c r="BO30" s="85" t="str">
        <f>IF(M30="---","",VLOOKUP(M30,List1678345679[],2,FALSE))</f>
        <v/>
      </c>
      <c r="BP30" s="85" t="str">
        <f>IF(N30="---","",VLOOKUP(N30,List1678345679[],2,FALSE))</f>
        <v/>
      </c>
      <c r="BQ30" s="85" t="str">
        <f>IF(O30="---","",VLOOKUP(O30,List1678345679[],2,FALSE))</f>
        <v/>
      </c>
      <c r="BR30" s="85" t="str">
        <f>IF(P30="---","",VLOOKUP(P30,List1678345679[],2,FALSE))</f>
        <v/>
      </c>
      <c r="BS30" s="85" t="str">
        <f>IF(Q30="---","",VLOOKUP(Q30,List1678345679[],2,FALSE))</f>
        <v/>
      </c>
      <c r="BT30" s="85" t="str">
        <f>IF(R30="---","",VLOOKUP(R30,List1678345679[],2,FALSE))</f>
        <v/>
      </c>
      <c r="BU30" s="81" t="s">
        <v>162</v>
      </c>
      <c r="BV30" s="85">
        <f>IF(Y30="---","",VLOOKUP(Y30,List1678345679[],2,FALSE))</f>
        <v>0.5</v>
      </c>
      <c r="BW30" s="85">
        <f>IF(Z30="---","",VLOOKUP(Z30,List1678345679[],2,FALSE))</f>
        <v>1</v>
      </c>
      <c r="BX30" s="85">
        <f>IF(AA30="---","",VLOOKUP(AA30,List1678345679[],2,FALSE))</f>
        <v>1</v>
      </c>
      <c r="BY30" s="85">
        <f>IF(AB30="---","",VLOOKUP(AB30,List1678345679[],2,FALSE))</f>
        <v>1</v>
      </c>
      <c r="BZ30" s="85">
        <f>IF(AC30="---","",VLOOKUP(AC30,List1678345679[],2,FALSE))</f>
        <v>1</v>
      </c>
      <c r="CA30" s="85" t="str">
        <f>IF(AD30="---","",VLOOKUP(AD30,List1678345679[],2,FALSE))</f>
        <v/>
      </c>
      <c r="CB30" s="85" t="str">
        <f>IF(AE30="---","",VLOOKUP(AE30,List1678345679[],2,FALSE))</f>
        <v/>
      </c>
      <c r="CC30" s="85" t="str">
        <f>IF(AF30="---","",VLOOKUP(AF30,List1678345679[],2,FALSE))</f>
        <v/>
      </c>
      <c r="CD30" s="85" t="str">
        <f>IF(AG30="---","",VLOOKUP(AG30,List1678345679[],2,FALSE))</f>
        <v/>
      </c>
      <c r="CE30" s="85" t="str">
        <f>IF(AH30="---","",VLOOKUP(AH30,List1678345679[],2,FALSE))</f>
        <v/>
      </c>
      <c r="CF30" s="49"/>
      <c r="CG30" s="42"/>
      <c r="CI30" s="1"/>
      <c r="CK30" s="1"/>
      <c r="CM30" s="1"/>
    </row>
    <row r="31" spans="1:91" s="3" customFormat="1" ht="13.5" customHeight="1" thickBot="1" x14ac:dyDescent="0.35">
      <c r="A31" s="49"/>
      <c r="B31" s="272" t="s">
        <v>163</v>
      </c>
      <c r="C31" s="273"/>
      <c r="D31" s="273"/>
      <c r="E31" s="273"/>
      <c r="F31" s="273"/>
      <c r="G31" s="274"/>
      <c r="H31" s="93">
        <f>COUNTIF(Year0Range,BE4)</f>
        <v>3</v>
      </c>
      <c r="I31" s="93">
        <f>IF(COUNTIF(Year1Range,BE4)=0,"",COUNTIF(Year1Range,BE4))</f>
        <v>6</v>
      </c>
      <c r="J31" s="93">
        <f>IF(COUNTIF(Year2Range,BE4)=0,"",COUNTIF(Year2Range,BE4))</f>
        <v>9</v>
      </c>
      <c r="K31" s="93" t="str">
        <f>IF(COUNTIF(Year3Range,BE4)=0,"",COUNTIF(Year3Range,BE4))</f>
        <v/>
      </c>
      <c r="L31" s="93" t="str">
        <f>IF(COUNTIF(Year4Range,BE4)=0,"",COUNTIF(Year4Range,BE4))</f>
        <v/>
      </c>
      <c r="M31" s="93" t="str">
        <f>IF(COUNTIF(Year5Range,BE4)=0,"",COUNTIF(Year5Range,BE4))</f>
        <v/>
      </c>
      <c r="N31" s="93" t="str">
        <f>IF(COUNTIF(Year6Range,BE4)=0,"",COUNTIF(Year6Range,BE4))</f>
        <v/>
      </c>
      <c r="O31" s="93" t="str">
        <f>IF(COUNTIF(Year7Range,BE4)=0,"",COUNTIF(Year7Range,BE4))</f>
        <v/>
      </c>
      <c r="P31" s="93" t="str">
        <f>IF(COUNTIF(Year8Range,BE4)=0,"",COUNTIF(Year8Range,BE4))</f>
        <v/>
      </c>
      <c r="Q31" s="93" t="str">
        <f>IF(COUNTIF(Year9Range,BE4)=0,"",COUNTIF(Year9Range,BE4))</f>
        <v/>
      </c>
      <c r="R31" s="93" t="str">
        <f>IF(COUNTIF(Year10Range,BE4)=0,"",COUNTIF(Year10Range,BE4))</f>
        <v/>
      </c>
      <c r="S31" s="42"/>
      <c r="T31" s="42"/>
      <c r="U31" s="42"/>
      <c r="V31" s="42"/>
      <c r="W31" s="42"/>
      <c r="X31" s="42"/>
      <c r="Y31" s="93">
        <f>COUNTIF(Year1Expected,$BE$4)</f>
        <v>7</v>
      </c>
      <c r="Z31" s="93">
        <f>IF(COUNTIF(Year2Expected,$BE$4)=0,"",COUNTIF(Year2Expected,$BE$4))</f>
        <v>9</v>
      </c>
      <c r="AA31" s="93">
        <f>IF(COUNTIF(Year3Expected,$BE$4)=0,"",COUNTIF(Year3Expected,$BE$4))</f>
        <v>12</v>
      </c>
      <c r="AB31" s="93">
        <f>IF(COUNTIF(Year4Expected,$BE$4)=0,"",COUNTIF(Year4Expected,$BE$4))</f>
        <v>18</v>
      </c>
      <c r="AC31" s="93">
        <f>IF(COUNTIF(Year5Expected,$BE$4)=0,"",COUNTIF(Year5Expected,$BE$4))</f>
        <v>25</v>
      </c>
      <c r="AD31" s="93" t="str">
        <f>IF(COUNTIF(Year6Expected,$BE$4)=0,"",COUNTIF(Year6Expected,$BE$4))</f>
        <v/>
      </c>
      <c r="AE31" s="93" t="str">
        <f>IF(COUNTIF(Year7Expected,$BE$4)=0,"",COUNTIF(Year7Expected,$BE$4))</f>
        <v/>
      </c>
      <c r="AF31" s="93" t="str">
        <f>IF(COUNTIF(Year8Expected,$BE$4)=0,"",COUNTIF(Year8Expected,$BE$4))</f>
        <v/>
      </c>
      <c r="AG31" s="93" t="str">
        <f>IF(COUNTIF(Year9Expected,$BE$4)=0,"",COUNTIF(Year9Expected,$BE$4))</f>
        <v/>
      </c>
      <c r="AH31" s="93" t="str">
        <f>IF(COUNTIF(Year10Expected,$BE$4)=0,"",COUNTIF(Year10Expected,$BE$4))</f>
        <v/>
      </c>
      <c r="AI31" s="49"/>
      <c r="AJ31" s="49"/>
      <c r="AK31" s="42"/>
      <c r="AL31" s="42"/>
      <c r="AM31" s="42"/>
      <c r="AN31" s="42"/>
      <c r="AO31" s="42"/>
      <c r="AP31" s="42"/>
      <c r="AQ31" s="42"/>
      <c r="AR31" s="42"/>
      <c r="AS31" s="42"/>
      <c r="AT31" s="42"/>
      <c r="AU31" s="42"/>
      <c r="AV31" s="42"/>
      <c r="AW31" s="42"/>
      <c r="AX31" s="42" t="str">
        <f>LOOKUP(2,1/(H34:R34&lt;&gt;""),H$2:R$2)</f>
        <v>実際値 2年目</v>
      </c>
      <c r="AY31" s="42"/>
      <c r="AZ31" s="42" t="str">
        <f>AX31</f>
        <v>実際値 2年目</v>
      </c>
      <c r="BA31" s="42"/>
      <c r="BB31" s="42"/>
      <c r="BC31" s="42"/>
      <c r="BD31" s="42"/>
      <c r="BE31" s="42"/>
      <c r="BF31" s="42"/>
      <c r="BG31" s="42"/>
      <c r="BH31" s="42"/>
      <c r="BI31" s="81" t="s">
        <v>164</v>
      </c>
      <c r="BJ31" s="94">
        <f t="shared" ref="BJ31:BT31" si="14">COUNTIF(BJ3:BJ30,1)</f>
        <v>3</v>
      </c>
      <c r="BK31" s="94">
        <f t="shared" si="14"/>
        <v>6</v>
      </c>
      <c r="BL31" s="94">
        <f t="shared" si="14"/>
        <v>9</v>
      </c>
      <c r="BM31" s="94">
        <f t="shared" si="14"/>
        <v>0</v>
      </c>
      <c r="BN31" s="94">
        <f t="shared" si="14"/>
        <v>0</v>
      </c>
      <c r="BO31" s="94">
        <f t="shared" si="14"/>
        <v>0</v>
      </c>
      <c r="BP31" s="94">
        <f t="shared" si="14"/>
        <v>0</v>
      </c>
      <c r="BQ31" s="94">
        <f t="shared" si="14"/>
        <v>0</v>
      </c>
      <c r="BR31" s="94">
        <f t="shared" si="14"/>
        <v>0</v>
      </c>
      <c r="BS31" s="94">
        <f t="shared" si="14"/>
        <v>0</v>
      </c>
      <c r="BT31" s="94">
        <f t="shared" si="14"/>
        <v>0</v>
      </c>
      <c r="BU31" s="81" t="s">
        <v>164</v>
      </c>
      <c r="BV31" s="95">
        <f t="shared" ref="BV31:CE31" si="15">COUNTIF(BV3:BV30,1)</f>
        <v>7</v>
      </c>
      <c r="BW31" s="95">
        <f t="shared" si="15"/>
        <v>9</v>
      </c>
      <c r="BX31" s="95">
        <f t="shared" si="15"/>
        <v>12</v>
      </c>
      <c r="BY31" s="95">
        <f t="shared" si="15"/>
        <v>18</v>
      </c>
      <c r="BZ31" s="95">
        <f t="shared" si="15"/>
        <v>25</v>
      </c>
      <c r="CA31" s="95">
        <f t="shared" si="15"/>
        <v>0</v>
      </c>
      <c r="CB31" s="95">
        <f t="shared" si="15"/>
        <v>0</v>
      </c>
      <c r="CC31" s="95">
        <f t="shared" si="15"/>
        <v>0</v>
      </c>
      <c r="CD31" s="95">
        <f t="shared" si="15"/>
        <v>0</v>
      </c>
      <c r="CE31" s="95">
        <f t="shared" si="15"/>
        <v>0</v>
      </c>
      <c r="CF31" s="49"/>
      <c r="CG31" s="42"/>
      <c r="CI31" s="1"/>
      <c r="CK31" s="1"/>
      <c r="CM31" s="1"/>
    </row>
    <row r="32" spans="1:91" s="3" customFormat="1" ht="13.5" customHeight="1" thickBot="1" x14ac:dyDescent="0.35">
      <c r="A32" s="49"/>
      <c r="B32" s="272" t="s">
        <v>165</v>
      </c>
      <c r="C32" s="273"/>
      <c r="D32" s="273"/>
      <c r="E32" s="273"/>
      <c r="F32" s="273"/>
      <c r="G32" s="274"/>
      <c r="H32" s="93">
        <f>COUNTIF(Year0Range,BE5)</f>
        <v>19</v>
      </c>
      <c r="I32" s="96">
        <f>IF(COUNTIF(Year1Range,BE5)=0,"",COUNTIF(Year1Range,BE5))</f>
        <v>18</v>
      </c>
      <c r="J32" s="96">
        <f>IF(COUNTIF(Year2Range,BE5)=0,"",COUNTIF(Year2Range,BE5))</f>
        <v>18</v>
      </c>
      <c r="K32" s="96" t="str">
        <f>IF(COUNTIF(Year3Range,BE5)=0,"",COUNTIF(Year3Range,BE5))</f>
        <v/>
      </c>
      <c r="L32" s="96" t="str">
        <f>IF(COUNTIF(Year4Range,BE5)=0,"",COUNTIF(Year4Range,BE5))</f>
        <v/>
      </c>
      <c r="M32" s="96" t="str">
        <f>IF(COUNTIF(Year5Range,BE5)=0,"",COUNTIF(Year5Range,BE5))</f>
        <v/>
      </c>
      <c r="N32" s="96" t="str">
        <f>IF(COUNTIF(Year6Range,BE5)=0,"",COUNTIF(Year6Range,BE5))</f>
        <v/>
      </c>
      <c r="O32" s="96" t="str">
        <f>IF(COUNTIF(Year7Range,BE5)=0,"",COUNTIF(Year7Range,BE5))</f>
        <v/>
      </c>
      <c r="P32" s="96" t="str">
        <f>IF(COUNTIF(Year8Range,BE5)=0,"",COUNTIF(Year8Range,BE5))</f>
        <v/>
      </c>
      <c r="Q32" s="96" t="str">
        <f>IF(COUNTIF(Year9Range,BE5)=0,"",COUNTIF(Year9Range,BE5))</f>
        <v/>
      </c>
      <c r="R32" s="96" t="str">
        <f>IF(COUNTIF(Year10Range,BE5)=0,"",COUNTIF(Year10Range,BE5))</f>
        <v/>
      </c>
      <c r="S32" s="42"/>
      <c r="T32" s="42"/>
      <c r="U32" s="42"/>
      <c r="V32" s="42"/>
      <c r="W32" s="42"/>
      <c r="X32" s="42"/>
      <c r="Y32" s="93">
        <f>COUNTIF(Year1Expected,$BE$5)</f>
        <v>16</v>
      </c>
      <c r="Z32" s="93">
        <f>IF(COUNTIF(Year2Expected,$BE$5)=0,"",COUNTIF(Year2Expected,$BE$5))</f>
        <v>16</v>
      </c>
      <c r="AA32" s="93">
        <f>IF(COUNTIF(Year3Expected,$BE$5)=0,"",COUNTIF(Year3Expected,$BE$5))</f>
        <v>14</v>
      </c>
      <c r="AB32" s="93">
        <f>IF(COUNTIF(Year4Expected,$BE$5)=0,"",COUNTIF(Year4Expected,$BE$5))</f>
        <v>10</v>
      </c>
      <c r="AC32" s="93">
        <f>IF(COUNTIF(Year5Expected,$BE$5)=0,"",COUNTIF(Year5Expected,$BE$5))</f>
        <v>3</v>
      </c>
      <c r="AD32" s="93" t="str">
        <f>IF(COUNTIF(Year6Expected,$BE$5)=0,"",COUNTIF(Year6Expected,$BE$5))</f>
        <v/>
      </c>
      <c r="AE32" s="93" t="str">
        <f>IF(COUNTIF(Year7Expected,$BE$5)=0,"",COUNTIF(Year7Expected,$BE$5))</f>
        <v/>
      </c>
      <c r="AF32" s="93" t="str">
        <f>IF(COUNTIF(Year8Expected,$BE$5)=0,"",COUNTIF(Year8Expected,$BE$5))</f>
        <v/>
      </c>
      <c r="AG32" s="93" t="str">
        <f>IF(COUNTIF(Year9Expected,$BE$5)=0,"",COUNTIF(Year9Expected,$BE$5))</f>
        <v/>
      </c>
      <c r="AH32" s="93" t="str">
        <f>IF(COUNTIF(Year10Expected,$BE$5)=0,"",COUNTIF(Year10Expected,$BE$5))</f>
        <v/>
      </c>
      <c r="AI32" s="49"/>
      <c r="AJ32" s="49"/>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81" t="s">
        <v>166</v>
      </c>
      <c r="BJ32" s="94">
        <f t="shared" ref="BJ32:BT32" si="16">COUNTIF(BJ3:BJ30,0.5)</f>
        <v>19</v>
      </c>
      <c r="BK32" s="94">
        <f t="shared" si="16"/>
        <v>18</v>
      </c>
      <c r="BL32" s="94">
        <f t="shared" si="16"/>
        <v>18</v>
      </c>
      <c r="BM32" s="94">
        <f t="shared" si="16"/>
        <v>0</v>
      </c>
      <c r="BN32" s="94">
        <f t="shared" si="16"/>
        <v>0</v>
      </c>
      <c r="BO32" s="94">
        <f t="shared" si="16"/>
        <v>0</v>
      </c>
      <c r="BP32" s="94">
        <f t="shared" si="16"/>
        <v>0</v>
      </c>
      <c r="BQ32" s="94">
        <f t="shared" si="16"/>
        <v>0</v>
      </c>
      <c r="BR32" s="94">
        <f t="shared" si="16"/>
        <v>0</v>
      </c>
      <c r="BS32" s="94">
        <f t="shared" si="16"/>
        <v>0</v>
      </c>
      <c r="BT32" s="94">
        <f t="shared" si="16"/>
        <v>0</v>
      </c>
      <c r="BU32" s="81" t="s">
        <v>166</v>
      </c>
      <c r="BV32" s="95">
        <f t="shared" ref="BV32:CE32" si="17">COUNTIF(BV3:BV30,0.5)</f>
        <v>16</v>
      </c>
      <c r="BW32" s="95">
        <f t="shared" si="17"/>
        <v>16</v>
      </c>
      <c r="BX32" s="95">
        <f t="shared" si="17"/>
        <v>14</v>
      </c>
      <c r="BY32" s="95">
        <f t="shared" si="17"/>
        <v>10</v>
      </c>
      <c r="BZ32" s="95">
        <f t="shared" si="17"/>
        <v>3</v>
      </c>
      <c r="CA32" s="95">
        <f t="shared" si="17"/>
        <v>0</v>
      </c>
      <c r="CB32" s="95">
        <f t="shared" si="17"/>
        <v>0</v>
      </c>
      <c r="CC32" s="95">
        <f t="shared" si="17"/>
        <v>0</v>
      </c>
      <c r="CD32" s="95">
        <f t="shared" si="17"/>
        <v>0</v>
      </c>
      <c r="CE32" s="95">
        <f t="shared" si="17"/>
        <v>0</v>
      </c>
      <c r="CF32" s="49"/>
      <c r="CG32" s="42"/>
      <c r="CI32" s="1"/>
      <c r="CK32" s="1"/>
      <c r="CM32" s="1"/>
    </row>
    <row r="33" spans="1:92" ht="13.5" customHeight="1" thickBot="1" x14ac:dyDescent="0.35">
      <c r="B33" s="272" t="s">
        <v>167</v>
      </c>
      <c r="C33" s="273"/>
      <c r="D33" s="273"/>
      <c r="E33" s="273"/>
      <c r="F33" s="273"/>
      <c r="G33" s="274"/>
      <c r="H33" s="93">
        <f>COUNTIF(Year0Range,"*60")</f>
        <v>6</v>
      </c>
      <c r="I33" s="96">
        <f>IF(COUNTIF(Year1Range,"*60")=0,"",COUNTIF(Year1Range,"*60"))</f>
        <v>4</v>
      </c>
      <c r="J33" s="96">
        <f>IF(COUNTIF(Year2Range,"*60")=0,"",COUNTIF(Year2Range,"*60"))</f>
        <v>1</v>
      </c>
      <c r="K33" s="96" t="str">
        <f>IF(COUNTIF(Year3Range,"*60")=0,"",COUNTIF(Year3Range,"*60"))</f>
        <v/>
      </c>
      <c r="L33" s="96" t="str">
        <f>IF(COUNTIF(Year4Range,"*60")=0,"",COUNTIF(Year4Range,"*60"))</f>
        <v/>
      </c>
      <c r="M33" s="96" t="str">
        <f>IF(COUNTIF(Year5Range,"*60")=0,"",COUNTIF(Year5Range,"*60"))</f>
        <v/>
      </c>
      <c r="N33" s="96" t="str">
        <f>IF(COUNTIF(Year6Range,"*60")=0,"",COUNTIF(Year6Range,"*60"))</f>
        <v/>
      </c>
      <c r="O33" s="96" t="str">
        <f>IF(COUNTIF(Year7Range,"*60")=0,"",COUNTIF(Year7Range,"*60"))</f>
        <v/>
      </c>
      <c r="P33" s="96" t="str">
        <f>IF(COUNTIF(Year8Range,"*60")=0,"",COUNTIF(Year8Range,"*60"))</f>
        <v/>
      </c>
      <c r="Q33" s="96" t="str">
        <f>IF(COUNTIF(Year9Range,"*60")=0,"",COUNTIF(Year9Range,"*60"))</f>
        <v/>
      </c>
      <c r="R33" s="96" t="str">
        <f>IF(COUNTIF(Year10Range,"*60")=0,"",COUNTIF(Year10Range,"*60"))</f>
        <v/>
      </c>
      <c r="Y33" s="93">
        <f>COUNTIF(Year1Expected,"*60")</f>
        <v>5</v>
      </c>
      <c r="Z33" s="93">
        <f>IF(COUNTIF(Year2Expected,"*60")=0,"",COUNTIF(Year2Expected,"*60"))</f>
        <v>3</v>
      </c>
      <c r="AA33" s="93">
        <f>IF(COUNTIF(Year3Expected,"*60")=0,"",COUNTIF(Year3Expected,"*60"))</f>
        <v>2</v>
      </c>
      <c r="AB33" s="93" t="str">
        <f>IF(COUNTIF(Year4Expected,"*60")=0,"",COUNTIF(Year4Expected,"*60"))</f>
        <v/>
      </c>
      <c r="AC33" s="93" t="str">
        <f>IF(COUNTIF(Year5Expected,"*60")=0,"",COUNTIF(Year5Expected,"*60"))</f>
        <v/>
      </c>
      <c r="AD33" s="93" t="str">
        <f>IF(COUNTIF(Year6Expected,"*60")=0,"",COUNTIF(Year6Expected,"*60"))</f>
        <v/>
      </c>
      <c r="AE33" s="93" t="str">
        <f>IF(COUNTIF(Year7Expected,"*60")=0,"",COUNTIF(Year7Expected,"*60"))</f>
        <v/>
      </c>
      <c r="AF33" s="93" t="str">
        <f>IF(COUNTIF(Year8Expected,"*60")=0,"",COUNTIF(Year8Expected,"*60"))</f>
        <v/>
      </c>
      <c r="AG33" s="93" t="str">
        <f>IF(COUNTIF(Year9Expected,"*60")=0,"",COUNTIF(Year9Expected,"*60"))</f>
        <v/>
      </c>
      <c r="AH33" s="93" t="str">
        <f>IF(COUNTIF(Year10Expected,"*60")=0,"",COUNTIF(Year10Expected,"*60"))</f>
        <v/>
      </c>
      <c r="BI33" s="81" t="s">
        <v>168</v>
      </c>
      <c r="BJ33" s="94">
        <f t="shared" ref="BJ33:BT33" si="18">COUNTIF(BJ3:BJ30,0)</f>
        <v>6</v>
      </c>
      <c r="BK33" s="94">
        <f t="shared" si="18"/>
        <v>4</v>
      </c>
      <c r="BL33" s="94">
        <f t="shared" si="18"/>
        <v>1</v>
      </c>
      <c r="BM33" s="94">
        <f t="shared" si="18"/>
        <v>0</v>
      </c>
      <c r="BN33" s="94">
        <f t="shared" si="18"/>
        <v>0</v>
      </c>
      <c r="BO33" s="94">
        <f t="shared" si="18"/>
        <v>0</v>
      </c>
      <c r="BP33" s="94">
        <f t="shared" si="18"/>
        <v>0</v>
      </c>
      <c r="BQ33" s="94">
        <f t="shared" si="18"/>
        <v>0</v>
      </c>
      <c r="BR33" s="94">
        <f t="shared" si="18"/>
        <v>0</v>
      </c>
      <c r="BS33" s="94">
        <f t="shared" si="18"/>
        <v>0</v>
      </c>
      <c r="BT33" s="94">
        <f t="shared" si="18"/>
        <v>0</v>
      </c>
      <c r="BU33" s="81" t="s">
        <v>168</v>
      </c>
      <c r="BV33" s="95">
        <f t="shared" ref="BV33:CE33" si="19">COUNTIF(BV3:BV30,0)</f>
        <v>5</v>
      </c>
      <c r="BW33" s="95">
        <f t="shared" si="19"/>
        <v>3</v>
      </c>
      <c r="BX33" s="95">
        <f t="shared" si="19"/>
        <v>2</v>
      </c>
      <c r="BY33" s="95">
        <f t="shared" si="19"/>
        <v>0</v>
      </c>
      <c r="BZ33" s="95">
        <f t="shared" si="19"/>
        <v>0</v>
      </c>
      <c r="CA33" s="95">
        <f t="shared" si="19"/>
        <v>0</v>
      </c>
      <c r="CB33" s="95">
        <f t="shared" si="19"/>
        <v>0</v>
      </c>
      <c r="CC33" s="95">
        <f t="shared" si="19"/>
        <v>0</v>
      </c>
      <c r="CD33" s="95">
        <f t="shared" si="19"/>
        <v>0</v>
      </c>
      <c r="CE33" s="95">
        <f t="shared" si="19"/>
        <v>0</v>
      </c>
    </row>
    <row r="34" spans="1:92" ht="13.5" customHeight="1" thickBot="1" x14ac:dyDescent="0.35">
      <c r="B34" s="298" t="s">
        <v>169</v>
      </c>
      <c r="C34" s="299"/>
      <c r="D34" s="299"/>
      <c r="E34" s="299"/>
      <c r="F34" s="300"/>
      <c r="G34" s="97"/>
      <c r="H34" s="98">
        <f t="shared" ref="H34:R34" si="20">IF(ISERROR(AVERAGE(BJ24:BJ30,BJ9:BJ23, BJ3:BJ8)),"",AVERAGE(BJ24:BJ30,BJ9:BJ23, BJ3:BJ8))</f>
        <v>0.44642857142857145</v>
      </c>
      <c r="I34" s="98">
        <f t="shared" si="20"/>
        <v>0.5357142857142857</v>
      </c>
      <c r="J34" s="98">
        <f t="shared" si="20"/>
        <v>0.6428571428571429</v>
      </c>
      <c r="K34" s="98" t="str">
        <f>IF(ISERROR(AVERAGE(BM24:BM30,BM9:BM23, BM3:BM8)),"",AVERAGE(BM24:BM30,BM9:BM23, BM3:BM8))</f>
        <v/>
      </c>
      <c r="L34" s="98" t="str">
        <f t="shared" si="20"/>
        <v/>
      </c>
      <c r="M34" s="98" t="str">
        <f t="shared" si="20"/>
        <v/>
      </c>
      <c r="N34" s="98" t="str">
        <f t="shared" si="20"/>
        <v/>
      </c>
      <c r="O34" s="98" t="str">
        <f t="shared" si="20"/>
        <v/>
      </c>
      <c r="P34" s="98" t="str">
        <f t="shared" si="20"/>
        <v/>
      </c>
      <c r="Q34" s="98" t="str">
        <f t="shared" si="20"/>
        <v/>
      </c>
      <c r="R34" s="98" t="str">
        <f t="shared" si="20"/>
        <v/>
      </c>
      <c r="Y34" s="98">
        <f t="shared" ref="Y34:AH34" si="21">IF(ISERROR(AVERAGE(BV24:BV30,BV9:BV23, BV3:BV8)),"",AVERAGE(BV24:BV30,BV9:BV23, BV3:BV8))</f>
        <v>0.5357142857142857</v>
      </c>
      <c r="Z34" s="98">
        <f t="shared" si="21"/>
        <v>0.6071428571428571</v>
      </c>
      <c r="AA34" s="98">
        <f t="shared" si="21"/>
        <v>0.6785714285714286</v>
      </c>
      <c r="AB34" s="98">
        <f t="shared" si="21"/>
        <v>0.8214285714285714</v>
      </c>
      <c r="AC34" s="98">
        <f t="shared" si="21"/>
        <v>0.9464285714285714</v>
      </c>
      <c r="AD34" s="98" t="str">
        <f t="shared" si="21"/>
        <v/>
      </c>
      <c r="AE34" s="98" t="str">
        <f t="shared" si="21"/>
        <v/>
      </c>
      <c r="AF34" s="98" t="str">
        <f t="shared" si="21"/>
        <v/>
      </c>
      <c r="AG34" s="98" t="str">
        <f t="shared" si="21"/>
        <v/>
      </c>
      <c r="AH34" s="98" t="str">
        <f t="shared" si="21"/>
        <v/>
      </c>
      <c r="AI34" s="42"/>
      <c r="AJ34" s="42"/>
      <c r="BB34" s="99"/>
      <c r="BC34" s="99"/>
      <c r="BD34" s="99"/>
      <c r="BE34" s="99"/>
      <c r="BG34" s="49"/>
      <c r="BH34" s="49"/>
      <c r="BI34" s="81" t="s">
        <v>170</v>
      </c>
      <c r="BJ34" s="100">
        <f>IF(ISERROR(AVERAGE(BJ24:BJ30,BJ9:BJ23,BJ3:BJ8)),"",(AVERAGE(BJ24:BJ30,BJ9:BJ23,BJ3:BJ8)))</f>
        <v>0.44642857142857145</v>
      </c>
      <c r="BK34" s="100">
        <f t="shared" ref="BK34:BT34" si="22">IF(ISERROR(AVERAGE(BK24:BK30,BK9:BK23,BK3:BK8)),"",(AVERAGE(BK24:BK30,BK9:BK23,BK3:BK8)))</f>
        <v>0.5357142857142857</v>
      </c>
      <c r="BL34" s="100">
        <f t="shared" si="22"/>
        <v>0.6428571428571429</v>
      </c>
      <c r="BM34" s="100" t="str">
        <f t="shared" si="22"/>
        <v/>
      </c>
      <c r="BN34" s="100" t="str">
        <f t="shared" si="22"/>
        <v/>
      </c>
      <c r="BO34" s="100" t="str">
        <f t="shared" si="22"/>
        <v/>
      </c>
      <c r="BP34" s="100" t="str">
        <f t="shared" si="22"/>
        <v/>
      </c>
      <c r="BQ34" s="100" t="str">
        <f t="shared" si="22"/>
        <v/>
      </c>
      <c r="BR34" s="100" t="str">
        <f t="shared" si="22"/>
        <v/>
      </c>
      <c r="BS34" s="100" t="str">
        <f t="shared" si="22"/>
        <v/>
      </c>
      <c r="BT34" s="100" t="str">
        <f t="shared" si="22"/>
        <v/>
      </c>
      <c r="BU34" s="81" t="s">
        <v>170</v>
      </c>
      <c r="BV34" s="100">
        <f t="shared" ref="BV34:CE34" si="23">IF(ISERROR(AVERAGE(BV24:BV30,BV9:BV23,BV3:BV8)),"",(AVERAGE(BV24:BV30,BV9:BV23,BV3:BV8)))</f>
        <v>0.5357142857142857</v>
      </c>
      <c r="BW34" s="100">
        <f t="shared" si="23"/>
        <v>0.6071428571428571</v>
      </c>
      <c r="BX34" s="100">
        <f t="shared" si="23"/>
        <v>0.6785714285714286</v>
      </c>
      <c r="BY34" s="100">
        <f t="shared" si="23"/>
        <v>0.8214285714285714</v>
      </c>
      <c r="BZ34" s="100">
        <f t="shared" si="23"/>
        <v>0.9464285714285714</v>
      </c>
      <c r="CA34" s="100" t="str">
        <f t="shared" si="23"/>
        <v/>
      </c>
      <c r="CB34" s="100" t="str">
        <f t="shared" si="23"/>
        <v/>
      </c>
      <c r="CC34" s="100" t="str">
        <f t="shared" si="23"/>
        <v/>
      </c>
      <c r="CD34" s="100" t="str">
        <f t="shared" si="23"/>
        <v/>
      </c>
      <c r="CE34" s="100" t="str">
        <f t="shared" si="23"/>
        <v/>
      </c>
      <c r="CF34" s="42"/>
      <c r="CH34" s="1"/>
      <c r="CJ34" s="1"/>
      <c r="CL34" s="1"/>
      <c r="CN34" s="1"/>
    </row>
    <row r="35" spans="1:92" ht="13.5" customHeight="1" thickBot="1" x14ac:dyDescent="0.35">
      <c r="B35" s="101"/>
      <c r="C35" s="101"/>
      <c r="D35" s="102"/>
      <c r="E35" s="102"/>
      <c r="F35" s="102"/>
      <c r="G35" s="102"/>
      <c r="H35" s="102"/>
      <c r="I35" s="102"/>
      <c r="J35" s="102"/>
      <c r="K35" s="102"/>
      <c r="L35" s="102"/>
      <c r="M35" s="102"/>
      <c r="N35" s="102"/>
      <c r="O35" s="102"/>
      <c r="P35" s="102"/>
      <c r="AA35" s="102"/>
      <c r="AD35" s="102"/>
      <c r="AE35" s="102"/>
      <c r="AF35" s="102"/>
      <c r="AG35" s="102"/>
      <c r="AH35" s="102"/>
      <c r="AI35" s="102"/>
      <c r="AJ35" s="102"/>
      <c r="AX35" s="103" t="s">
        <v>101</v>
      </c>
      <c r="AY35" s="104" t="s">
        <v>105</v>
      </c>
      <c r="AZ35" s="105" t="s">
        <v>107</v>
      </c>
      <c r="BA35" s="42" t="s">
        <v>171</v>
      </c>
      <c r="BI35" s="81" t="s">
        <v>172</v>
      </c>
      <c r="BJ35" s="106">
        <f>IF(ISERROR(AVERAGE(BJ3:BJ8)),"",(AVERAGE(BJ3:BJ8)))</f>
        <v>0.16666666666666666</v>
      </c>
      <c r="BK35" s="106">
        <f t="shared" ref="BK35:BT35" si="24">IF(ISERROR(AVERAGE(BK3:BK8)),"",(AVERAGE(BK3:BK8)))</f>
        <v>0.33333333333333331</v>
      </c>
      <c r="BL35" s="106">
        <f t="shared" si="24"/>
        <v>0.41666666666666669</v>
      </c>
      <c r="BM35" s="106" t="str">
        <f t="shared" si="24"/>
        <v/>
      </c>
      <c r="BN35" s="106" t="str">
        <f t="shared" si="24"/>
        <v/>
      </c>
      <c r="BO35" s="106" t="str">
        <f t="shared" si="24"/>
        <v/>
      </c>
      <c r="BP35" s="106" t="str">
        <f t="shared" si="24"/>
        <v/>
      </c>
      <c r="BQ35" s="106" t="str">
        <f t="shared" si="24"/>
        <v/>
      </c>
      <c r="BR35" s="106" t="str">
        <f t="shared" si="24"/>
        <v/>
      </c>
      <c r="BS35" s="106" t="str">
        <f t="shared" si="24"/>
        <v/>
      </c>
      <c r="BT35" s="106" t="str">
        <f t="shared" si="24"/>
        <v/>
      </c>
      <c r="BU35" s="81" t="s">
        <v>172</v>
      </c>
      <c r="BV35" s="106">
        <f t="shared" ref="BV35:CE35" si="25">IF(ISERROR(AVERAGE(BV3:BV8)),"",(AVERAGE(BV3:BV8)))</f>
        <v>0.16666666666666666</v>
      </c>
      <c r="BW35" s="106">
        <f t="shared" si="25"/>
        <v>0.41666666666666669</v>
      </c>
      <c r="BX35" s="106">
        <f t="shared" si="25"/>
        <v>0.66666666666666663</v>
      </c>
      <c r="BY35" s="106">
        <f t="shared" si="25"/>
        <v>0.75</v>
      </c>
      <c r="BZ35" s="106">
        <f t="shared" si="25"/>
        <v>0.91666666666666663</v>
      </c>
      <c r="CA35" s="106" t="str">
        <f t="shared" si="25"/>
        <v/>
      </c>
      <c r="CB35" s="106" t="str">
        <f t="shared" si="25"/>
        <v/>
      </c>
      <c r="CC35" s="106" t="str">
        <f t="shared" si="25"/>
        <v/>
      </c>
      <c r="CD35" s="106" t="str">
        <f t="shared" si="25"/>
        <v/>
      </c>
      <c r="CE35" s="106" t="str">
        <f t="shared" si="25"/>
        <v/>
      </c>
      <c r="CF35" s="102"/>
      <c r="CH35" s="4"/>
      <c r="CJ35" s="4"/>
      <c r="CL35" s="4"/>
      <c r="CN35" s="4"/>
    </row>
    <row r="36" spans="1:92" ht="14.4" thickBot="1" x14ac:dyDescent="0.35">
      <c r="B36" s="301" t="s">
        <v>173</v>
      </c>
      <c r="C36" s="301"/>
      <c r="M36" s="102"/>
      <c r="N36" s="102"/>
      <c r="O36" s="102"/>
      <c r="P36" s="102"/>
      <c r="AA36" s="102"/>
      <c r="AD36" s="102"/>
      <c r="AE36" s="102"/>
      <c r="AF36" s="102"/>
      <c r="AG36" s="102"/>
      <c r="AH36" s="102"/>
      <c r="AI36" s="102"/>
      <c r="AJ36" s="102"/>
      <c r="AW36" s="107" t="s">
        <v>174</v>
      </c>
      <c r="AX36" s="83">
        <f>COUNTIF(AY3:AY8,BF4)</f>
        <v>0</v>
      </c>
      <c r="AY36" s="83">
        <f>VALUE(COUNTIF(AY3:AY8,BF5))</f>
        <v>5</v>
      </c>
      <c r="AZ36" s="83">
        <f>VALUE(COUNTIF(AY3:AY8,0))</f>
        <v>1</v>
      </c>
      <c r="BA36" s="83">
        <f>AVERAGEIF(AY3:AY8,"&gt;=0")</f>
        <v>0.41666666666666669</v>
      </c>
      <c r="BI36" s="81" t="s">
        <v>175</v>
      </c>
      <c r="BJ36" s="108">
        <f>IF(ISERROR(AVERAGE(BJ9:BJ23)),"",(AVERAGE(BJ9:BJ23)))</f>
        <v>0.46666666666666667</v>
      </c>
      <c r="BK36" s="108">
        <f t="shared" ref="BK36:BT36" si="26">IF(ISERROR(AVERAGE(BK9:BK23)),"",(AVERAGE(BK9:BK23)))</f>
        <v>0.56666666666666665</v>
      </c>
      <c r="BL36" s="108">
        <f t="shared" si="26"/>
        <v>0.6333333333333333</v>
      </c>
      <c r="BM36" s="108" t="str">
        <f t="shared" si="26"/>
        <v/>
      </c>
      <c r="BN36" s="108" t="str">
        <f t="shared" si="26"/>
        <v/>
      </c>
      <c r="BO36" s="108" t="str">
        <f t="shared" si="26"/>
        <v/>
      </c>
      <c r="BP36" s="108" t="str">
        <f t="shared" si="26"/>
        <v/>
      </c>
      <c r="BQ36" s="108" t="str">
        <f t="shared" si="26"/>
        <v/>
      </c>
      <c r="BR36" s="108" t="str">
        <f t="shared" si="26"/>
        <v/>
      </c>
      <c r="BS36" s="108" t="str">
        <f t="shared" si="26"/>
        <v/>
      </c>
      <c r="BT36" s="108" t="str">
        <f t="shared" si="26"/>
        <v/>
      </c>
      <c r="BU36" s="81" t="s">
        <v>175</v>
      </c>
      <c r="BV36" s="108">
        <f>IF(ISERROR(AVERAGE(BV9:BV23)),"",(AVERAGE(BV9:BV23)))</f>
        <v>0.6333333333333333</v>
      </c>
      <c r="BW36" s="108">
        <f t="shared" ref="BW36:CE36" si="27">IF(ISERROR(AVERAGE(BW9:BW23)),"",(AVERAGE(BW9:BW23)))</f>
        <v>0.6333333333333333</v>
      </c>
      <c r="BX36" s="108">
        <f t="shared" si="27"/>
        <v>0.66666666666666663</v>
      </c>
      <c r="BY36" s="108">
        <f t="shared" si="27"/>
        <v>0.83333333333333337</v>
      </c>
      <c r="BZ36" s="108">
        <f t="shared" si="27"/>
        <v>0.96666666666666667</v>
      </c>
      <c r="CA36" s="108" t="str">
        <f t="shared" si="27"/>
        <v/>
      </c>
      <c r="CB36" s="108" t="str">
        <f t="shared" si="27"/>
        <v/>
      </c>
      <c r="CC36" s="108" t="str">
        <f t="shared" si="27"/>
        <v/>
      </c>
      <c r="CD36" s="108" t="str">
        <f t="shared" si="27"/>
        <v/>
      </c>
      <c r="CE36" s="108" t="str">
        <f t="shared" si="27"/>
        <v/>
      </c>
      <c r="CF36" s="102"/>
      <c r="CH36" s="4"/>
      <c r="CJ36" s="4"/>
      <c r="CL36" s="4"/>
      <c r="CN36" s="4"/>
    </row>
    <row r="37" spans="1:92" ht="13.5" customHeight="1" thickBot="1" x14ac:dyDescent="0.35">
      <c r="B37" s="301"/>
      <c r="C37" s="301"/>
      <c r="D37" s="109"/>
      <c r="E37" s="109"/>
      <c r="F37" s="49"/>
      <c r="G37" s="49"/>
      <c r="AW37" s="107" t="s">
        <v>176</v>
      </c>
      <c r="AX37" s="83">
        <f>COUNTIF(AY9:AY23,BF4)</f>
        <v>4</v>
      </c>
      <c r="AY37" s="83">
        <f>VALUE(COUNTIF(AY9:AY23,BF5))</f>
        <v>11</v>
      </c>
      <c r="AZ37" s="83">
        <f>VALUE(COUNTIF(AY9:AY23,0))</f>
        <v>0</v>
      </c>
      <c r="BA37" s="83">
        <f>AVERAGEIF(AY9:AY23,"&gt;=0")</f>
        <v>0.6333333333333333</v>
      </c>
      <c r="BI37" s="81" t="s">
        <v>177</v>
      </c>
      <c r="BJ37" s="110">
        <f>IF(ISERROR(AVERAGE(BJ24:BJ30)),"",(AVERAGE(BJ24:BJ30)))</f>
        <v>0.6428571428571429</v>
      </c>
      <c r="BK37" s="110">
        <f t="shared" ref="BK37:BT37" si="28">IF(ISERROR(AVERAGE(BK24:BK30)),"",(AVERAGE(BK24:BK30)))</f>
        <v>0.6428571428571429</v>
      </c>
      <c r="BL37" s="110">
        <f t="shared" si="28"/>
        <v>0.8571428571428571</v>
      </c>
      <c r="BM37" s="110" t="str">
        <f t="shared" si="28"/>
        <v/>
      </c>
      <c r="BN37" s="110" t="str">
        <f t="shared" si="28"/>
        <v/>
      </c>
      <c r="BO37" s="110" t="str">
        <f t="shared" si="28"/>
        <v/>
      </c>
      <c r="BP37" s="110" t="str">
        <f t="shared" si="28"/>
        <v/>
      </c>
      <c r="BQ37" s="110" t="str">
        <f t="shared" si="28"/>
        <v/>
      </c>
      <c r="BR37" s="110" t="str">
        <f t="shared" si="28"/>
        <v/>
      </c>
      <c r="BS37" s="110" t="str">
        <f t="shared" si="28"/>
        <v/>
      </c>
      <c r="BT37" s="110" t="str">
        <f t="shared" si="28"/>
        <v/>
      </c>
      <c r="BU37" s="81" t="s">
        <v>177</v>
      </c>
      <c r="BV37" s="110">
        <f t="shared" ref="BV37:CE37" si="29">IF(ISERROR(AVERAGE(BV24:BV30)),"",(AVERAGE(BV24:BV30)))</f>
        <v>0.6428571428571429</v>
      </c>
      <c r="BW37" s="110">
        <f t="shared" si="29"/>
        <v>0.7142857142857143</v>
      </c>
      <c r="BX37" s="110">
        <f t="shared" si="29"/>
        <v>0.7142857142857143</v>
      </c>
      <c r="BY37" s="110">
        <f t="shared" si="29"/>
        <v>0.8571428571428571</v>
      </c>
      <c r="BZ37" s="110">
        <f t="shared" si="29"/>
        <v>0.9285714285714286</v>
      </c>
      <c r="CA37" s="110" t="str">
        <f t="shared" si="29"/>
        <v/>
      </c>
      <c r="CB37" s="110" t="str">
        <f t="shared" si="29"/>
        <v/>
      </c>
      <c r="CC37" s="110" t="str">
        <f t="shared" si="29"/>
        <v/>
      </c>
      <c r="CD37" s="110" t="str">
        <f t="shared" si="29"/>
        <v/>
      </c>
      <c r="CE37" s="110" t="str">
        <f t="shared" si="29"/>
        <v/>
      </c>
    </row>
    <row r="38" spans="1:92" ht="22.95" customHeight="1" x14ac:dyDescent="0.3">
      <c r="B38" s="305" t="s">
        <v>178</v>
      </c>
      <c r="C38" s="306"/>
      <c r="D38" s="306"/>
      <c r="E38" s="306"/>
      <c r="F38" s="306"/>
      <c r="G38" s="306"/>
      <c r="H38" s="306"/>
      <c r="I38" s="306"/>
      <c r="J38" s="306"/>
      <c r="K38" s="307"/>
      <c r="AW38" s="107" t="s">
        <v>179</v>
      </c>
      <c r="AX38" s="83">
        <f>COUNTIF(AY24:AY30,BF4)</f>
        <v>5</v>
      </c>
      <c r="AY38" s="83">
        <f>COUNTIF(AY24:AY30,BF5)</f>
        <v>2</v>
      </c>
      <c r="AZ38" s="83">
        <f>VALUE(COUNTIF(AY24:AY30,0))</f>
        <v>0</v>
      </c>
      <c r="BA38" s="83">
        <f>AVERAGEIF(AY24:AY30,"&gt;=0")</f>
        <v>0.8571428571428571</v>
      </c>
      <c r="BG38" s="49"/>
      <c r="BH38" s="49"/>
      <c r="BI38" s="49"/>
      <c r="BJ38" s="49"/>
      <c r="BK38" s="49"/>
      <c r="BO38" s="42"/>
      <c r="BP38" s="42"/>
      <c r="BQ38" s="42"/>
      <c r="BR38" s="42"/>
      <c r="BS38" s="42"/>
      <c r="BT38" s="42"/>
      <c r="CB38" s="42"/>
    </row>
    <row r="39" spans="1:92" ht="21" customHeight="1" x14ac:dyDescent="0.3">
      <c r="A39" s="49"/>
      <c r="B39" s="308" t="s">
        <v>4</v>
      </c>
      <c r="C39" s="309"/>
      <c r="D39" s="310"/>
      <c r="E39" s="311" t="s">
        <v>269</v>
      </c>
      <c r="F39" s="312"/>
      <c r="G39" s="312"/>
      <c r="H39" s="313"/>
      <c r="I39" s="311" t="s">
        <v>180</v>
      </c>
      <c r="J39" s="312"/>
      <c r="K39" s="313"/>
      <c r="AW39" s="42" t="s">
        <v>181</v>
      </c>
      <c r="AX39" s="83">
        <f>VALUE(SUM(AX36:AX38))</f>
        <v>9</v>
      </c>
      <c r="AY39" s="83">
        <f>VALUE(SUM(AY36:AY38))</f>
        <v>18</v>
      </c>
      <c r="AZ39" s="83">
        <f>VALUE(SUM(AZ36:AZ38))</f>
        <v>1</v>
      </c>
      <c r="BA39" s="83">
        <f>AVERAGEIF(AY3:AY30,"&gt;=0")</f>
        <v>0.6428571428571429</v>
      </c>
    </row>
    <row r="40" spans="1:92" ht="22.2" customHeight="1" x14ac:dyDescent="0.3">
      <c r="A40" s="49"/>
      <c r="B40" s="314"/>
      <c r="C40" s="315"/>
      <c r="D40" s="316"/>
      <c r="E40" s="317"/>
      <c r="F40" s="318"/>
      <c r="G40" s="318"/>
      <c r="H40" s="319"/>
      <c r="I40" s="320"/>
      <c r="J40" s="318"/>
      <c r="K40" s="319"/>
      <c r="AW40" s="107" t="s">
        <v>182</v>
      </c>
      <c r="BA40" s="83">
        <f>IF(ISERROR(AVERAGE(AY24:AY30,AY9:AY23,AY3:AY8)),"",(AVERAGE(AY24:AY30,AY9:AY23,AY3:AY8)))</f>
        <v>0.6428571428571429</v>
      </c>
      <c r="BK40" s="49"/>
      <c r="CB40" s="42"/>
    </row>
    <row r="41" spans="1:92" x14ac:dyDescent="0.3">
      <c r="A41" s="49"/>
      <c r="B41" s="49"/>
      <c r="C41" s="49"/>
      <c r="D41" s="49"/>
      <c r="E41" s="49"/>
      <c r="F41" s="49"/>
      <c r="G41" s="49"/>
      <c r="AK41" s="107"/>
      <c r="AX41" s="103" t="s">
        <v>101</v>
      </c>
      <c r="AY41" s="104" t="s">
        <v>105</v>
      </c>
      <c r="AZ41" s="105" t="s">
        <v>107</v>
      </c>
      <c r="BA41" s="42" t="s">
        <v>171</v>
      </c>
      <c r="BK41" s="49"/>
      <c r="CB41" s="42"/>
    </row>
    <row r="42" spans="1:92" ht="19.2" customHeight="1" x14ac:dyDescent="0.3">
      <c r="B42" s="111" t="s">
        <v>183</v>
      </c>
      <c r="C42" s="112"/>
      <c r="D42" s="113"/>
      <c r="E42" s="113"/>
      <c r="F42" s="113"/>
      <c r="G42" s="113"/>
      <c r="H42" s="113"/>
      <c r="AW42" s="107" t="s">
        <v>184</v>
      </c>
      <c r="AX42" s="83">
        <f>COUNTIF(BA3:BA8,BF4)</f>
        <v>1</v>
      </c>
      <c r="AY42" s="83">
        <f>COUNTIF(BA3:BA8,BF5)</f>
        <v>3</v>
      </c>
      <c r="AZ42" s="83">
        <f>COUNTIF(BA3:BA8,0)</f>
        <v>2</v>
      </c>
      <c r="BA42" s="83">
        <f>AVERAGEIF(AY9:AY14,"&gt;=0")</f>
        <v>0.5</v>
      </c>
      <c r="BK42" s="49"/>
      <c r="CB42" s="42"/>
    </row>
    <row r="43" spans="1:92" ht="15" thickBot="1" x14ac:dyDescent="0.35">
      <c r="B43" s="114" t="s">
        <v>185</v>
      </c>
      <c r="C43" s="114"/>
      <c r="D43" s="115" t="str">
        <f>_xlfn.IFNA(AX31,"")</f>
        <v>実際値 2年目</v>
      </c>
      <c r="E43" s="115"/>
      <c r="F43" s="113"/>
      <c r="G43" s="116"/>
      <c r="H43" s="116"/>
      <c r="AW43" s="107" t="s">
        <v>186</v>
      </c>
      <c r="AX43" s="83">
        <f>COUNTIF(BA9:BA23,BF4)</f>
        <v>4</v>
      </c>
      <c r="AY43" s="83">
        <f>COUNTIF(BA9:BA23,BF5)</f>
        <v>11</v>
      </c>
      <c r="AZ43" s="83">
        <f>COUNTIF(BA9:BA23,0)</f>
        <v>0</v>
      </c>
      <c r="BA43" s="83">
        <f>AVERAGEIF(BA9:BA23,"&gt;=0")</f>
        <v>0.6333333333333333</v>
      </c>
      <c r="BK43" s="49"/>
      <c r="CB43" s="42"/>
    </row>
    <row r="44" spans="1:92" ht="14.4" x14ac:dyDescent="0.3">
      <c r="B44" s="117"/>
      <c r="C44" s="118"/>
      <c r="D44" s="119" t="s">
        <v>187</v>
      </c>
      <c r="E44" s="120"/>
      <c r="F44" s="121" t="s">
        <v>240</v>
      </c>
      <c r="G44" s="122"/>
      <c r="H44" s="121" t="s">
        <v>189</v>
      </c>
      <c r="I44" s="122"/>
      <c r="J44" s="121" t="s">
        <v>190</v>
      </c>
      <c r="K44" s="123"/>
      <c r="AW44" s="107" t="s">
        <v>191</v>
      </c>
      <c r="AX44" s="83">
        <f>COUNTIF(BA24:BA30,BF4)</f>
        <v>4</v>
      </c>
      <c r="AY44" s="83">
        <f>COUNTIF(BA24:BA30,BF5)</f>
        <v>2</v>
      </c>
      <c r="AZ44" s="83">
        <f>COUNTIF(BA24:BA30,0)</f>
        <v>1</v>
      </c>
      <c r="BA44" s="83">
        <f>AVERAGEIF(BA24:BA30,"&gt;=0")</f>
        <v>0.7142857142857143</v>
      </c>
      <c r="BK44" s="49"/>
      <c r="CB44" s="42"/>
    </row>
    <row r="45" spans="1:92" ht="14.4" x14ac:dyDescent="0.3">
      <c r="B45" s="124" t="s">
        <v>192</v>
      </c>
      <c r="C45" s="125"/>
      <c r="D45" s="126"/>
      <c r="E45" s="127"/>
      <c r="F45" s="128" t="s">
        <v>193</v>
      </c>
      <c r="G45" s="129"/>
      <c r="H45" s="128" t="s">
        <v>193</v>
      </c>
      <c r="I45" s="129"/>
      <c r="J45" s="128" t="s">
        <v>193</v>
      </c>
      <c r="K45" s="130"/>
      <c r="AW45" s="42" t="s">
        <v>194</v>
      </c>
      <c r="AX45" s="83">
        <f>SUM(AX42:AX44)</f>
        <v>9</v>
      </c>
      <c r="AY45" s="83">
        <f>SUM(AY42:AY44)</f>
        <v>16</v>
      </c>
      <c r="AZ45" s="83">
        <f>SUM(AZ42:AZ44)</f>
        <v>3</v>
      </c>
      <c r="BA45" s="83"/>
      <c r="BK45" s="49"/>
      <c r="CB45" s="42"/>
    </row>
    <row r="46" spans="1:92" ht="14.4" x14ac:dyDescent="0.3">
      <c r="B46" s="131" t="str">
        <f>BE4</f>
        <v>≥80</v>
      </c>
      <c r="C46" s="132"/>
      <c r="D46" s="133">
        <f>IF(AX39=0,NA(),AX39)</f>
        <v>9</v>
      </c>
      <c r="E46" s="133"/>
      <c r="F46" s="133" t="e">
        <f>IF(AX36=0,NA(),AX36)</f>
        <v>#N/A</v>
      </c>
      <c r="G46" s="133"/>
      <c r="H46" s="133">
        <f>IF(AX37=0,NA(),AX37)</f>
        <v>4</v>
      </c>
      <c r="I46" s="133"/>
      <c r="J46" s="133">
        <f>IF(AX38=0,NA(),AX38)</f>
        <v>5</v>
      </c>
      <c r="K46" s="133"/>
      <c r="AW46" s="107" t="s">
        <v>195</v>
      </c>
      <c r="AX46" s="83"/>
      <c r="AY46" s="83"/>
      <c r="AZ46" s="83"/>
      <c r="BA46" s="83">
        <f>IF(ISERROR(AVERAGE(BA24:BA30,BA9:BA23,BA3:BA8)),"",(AVERAGE(BA24:BA30,BA9:BA23,BA3:BA8)))</f>
        <v>0.6071428571428571</v>
      </c>
      <c r="BK46" s="49"/>
      <c r="CB46" s="42"/>
    </row>
    <row r="47" spans="1:92" ht="14.4" x14ac:dyDescent="0.3">
      <c r="B47" s="134" t="str">
        <f>BE5</f>
        <v>60-79</v>
      </c>
      <c r="C47" s="135"/>
      <c r="D47" s="133">
        <f>IF(AY39=0,NA(),AY39)</f>
        <v>18</v>
      </c>
      <c r="E47" s="133"/>
      <c r="F47" s="133">
        <f>IF(AY36=0,NA(),AY36)</f>
        <v>5</v>
      </c>
      <c r="G47" s="133"/>
      <c r="H47" s="133">
        <f>IF(AY37=0,NA(),AY37)</f>
        <v>11</v>
      </c>
      <c r="I47" s="133"/>
      <c r="J47" s="133">
        <f>IF(AY38=0,NA(),AY38)</f>
        <v>2</v>
      </c>
      <c r="K47" s="133"/>
      <c r="AQ47" s="49"/>
      <c r="BK47" s="49"/>
      <c r="CB47" s="42"/>
    </row>
    <row r="48" spans="1:92" ht="14.4" x14ac:dyDescent="0.3">
      <c r="B48" s="136" t="str">
        <f>BE6</f>
        <v>&lt;60</v>
      </c>
      <c r="C48" s="137"/>
      <c r="D48" s="133">
        <f>IF(AZ39=0,NA(),AZ39)</f>
        <v>1</v>
      </c>
      <c r="E48" s="133"/>
      <c r="F48" s="133">
        <f>IF(AZ36=0,NA(),AZ36)</f>
        <v>1</v>
      </c>
      <c r="G48" s="133"/>
      <c r="H48" s="133" t="e">
        <f>IF(AZ37=0,NA(),AZ37)</f>
        <v>#N/A</v>
      </c>
      <c r="I48" s="133"/>
      <c r="J48" s="133" t="e">
        <f>IF(AZ38=0,NA(),AZ38)</f>
        <v>#N/A</v>
      </c>
      <c r="K48" s="133"/>
      <c r="AQ48" s="49"/>
      <c r="BK48" s="49"/>
      <c r="CB48" s="42"/>
    </row>
    <row r="49" spans="1:91" s="3" customFormat="1" ht="15" thickBot="1" x14ac:dyDescent="0.35">
      <c r="A49" s="49"/>
      <c r="B49" s="138" t="s">
        <v>196</v>
      </c>
      <c r="C49" s="139"/>
      <c r="D49" s="140">
        <f>IFERROR(BA39,"n/a")</f>
        <v>0.6428571428571429</v>
      </c>
      <c r="E49" s="141"/>
      <c r="F49" s="140">
        <f>IFERROR(BA36,"n/a")</f>
        <v>0.41666666666666669</v>
      </c>
      <c r="G49" s="141"/>
      <c r="H49" s="140">
        <f>IFERROR(BA37,"n/a")</f>
        <v>0.6333333333333333</v>
      </c>
      <c r="I49" s="141"/>
      <c r="J49" s="140">
        <f>IFERROR(BA38,"n/a")</f>
        <v>0.8571428571428571</v>
      </c>
      <c r="K49" s="142"/>
      <c r="L49" s="49"/>
      <c r="M49" s="49"/>
      <c r="N49" s="49"/>
      <c r="O49" s="49"/>
      <c r="P49" s="49"/>
      <c r="Q49" s="42"/>
      <c r="R49" s="42"/>
      <c r="S49" s="42"/>
      <c r="T49" s="42"/>
      <c r="U49" s="42"/>
      <c r="V49" s="42"/>
      <c r="W49" s="42"/>
      <c r="X49" s="42"/>
      <c r="Y49" s="42"/>
      <c r="Z49" s="42"/>
      <c r="AA49" s="49"/>
      <c r="AB49" s="42"/>
      <c r="AC49" s="42"/>
      <c r="AD49" s="49"/>
      <c r="AE49" s="49"/>
      <c r="AF49" s="49"/>
      <c r="AG49" s="49"/>
      <c r="AH49" s="49"/>
      <c r="AI49" s="49"/>
      <c r="AJ49" s="49"/>
      <c r="AK49" s="42"/>
      <c r="AL49" s="42"/>
      <c r="AM49" s="42"/>
      <c r="AN49" s="42"/>
      <c r="AO49" s="42"/>
      <c r="AP49" s="42"/>
      <c r="AQ49" s="49"/>
      <c r="AR49" s="42"/>
      <c r="AS49" s="42"/>
      <c r="AT49" s="42"/>
      <c r="AU49" s="42"/>
      <c r="AV49" s="42"/>
      <c r="AW49" s="42"/>
      <c r="AX49" s="42"/>
      <c r="AY49" s="42"/>
      <c r="AZ49" s="42"/>
      <c r="BA49" s="42"/>
      <c r="BB49" s="42"/>
      <c r="BC49" s="42"/>
      <c r="BD49" s="42"/>
      <c r="BE49" s="42"/>
      <c r="BF49" s="42"/>
      <c r="BG49" s="42"/>
      <c r="BH49" s="42"/>
      <c r="BI49" s="42"/>
      <c r="BJ49" s="42"/>
      <c r="BK49" s="49"/>
      <c r="BL49" s="49"/>
      <c r="BM49" s="49"/>
      <c r="BN49" s="49"/>
      <c r="BO49" s="49"/>
      <c r="BP49" s="49"/>
      <c r="BQ49" s="49"/>
      <c r="BR49" s="49"/>
      <c r="BS49" s="49"/>
      <c r="BT49" s="49"/>
      <c r="BU49" s="49"/>
      <c r="BV49" s="49"/>
      <c r="BW49" s="49"/>
      <c r="BX49" s="49"/>
      <c r="BY49" s="49"/>
      <c r="BZ49" s="49"/>
      <c r="CA49" s="49"/>
      <c r="CB49" s="42"/>
      <c r="CC49" s="49"/>
      <c r="CD49" s="49"/>
      <c r="CE49" s="49"/>
      <c r="CF49" s="49"/>
      <c r="CG49" s="42"/>
      <c r="CI49" s="1"/>
      <c r="CK49" s="1"/>
      <c r="CM49" s="1"/>
    </row>
    <row r="50" spans="1:91" s="3" customFormat="1" x14ac:dyDescent="0.3">
      <c r="A50" s="49"/>
      <c r="B50" s="102"/>
      <c r="C50" s="102"/>
      <c r="D50" s="42"/>
      <c r="E50" s="42"/>
      <c r="F50" s="42"/>
      <c r="G50" s="42"/>
      <c r="H50" s="49"/>
      <c r="I50" s="49"/>
      <c r="J50" s="49"/>
      <c r="K50" s="49"/>
      <c r="L50" s="102"/>
      <c r="M50" s="49"/>
      <c r="N50" s="49"/>
      <c r="O50" s="49"/>
      <c r="P50" s="49"/>
      <c r="Q50" s="42"/>
      <c r="R50" s="42"/>
      <c r="S50" s="42"/>
      <c r="T50" s="42"/>
      <c r="U50" s="42"/>
      <c r="V50" s="42"/>
      <c r="W50" s="42"/>
      <c r="X50" s="42"/>
      <c r="Y50" s="42"/>
      <c r="Z50" s="42"/>
      <c r="AA50" s="49"/>
      <c r="AB50" s="42"/>
      <c r="AC50" s="42"/>
      <c r="AD50" s="49"/>
      <c r="AE50" s="49"/>
      <c r="AF50" s="49"/>
      <c r="AG50" s="49"/>
      <c r="AH50" s="49"/>
      <c r="AI50" s="49"/>
      <c r="AJ50" s="49"/>
      <c r="AK50" s="42"/>
      <c r="AL50" s="42"/>
      <c r="AM50" s="42"/>
      <c r="AN50" s="42"/>
      <c r="AO50" s="42"/>
      <c r="AP50" s="42"/>
      <c r="AQ50" s="49"/>
      <c r="AR50" s="42"/>
      <c r="AS50" s="42"/>
      <c r="AT50" s="42"/>
      <c r="AU50" s="42"/>
      <c r="AV50" s="42"/>
      <c r="AW50" s="42"/>
      <c r="AX50" s="42"/>
      <c r="AY50" s="42"/>
      <c r="AZ50" s="42"/>
      <c r="BA50" s="42"/>
      <c r="BB50" s="42"/>
      <c r="BC50" s="42"/>
      <c r="BD50" s="42"/>
      <c r="BE50" s="42"/>
      <c r="BF50" s="42"/>
      <c r="BG50" s="42"/>
      <c r="BH50" s="42"/>
      <c r="BI50" s="42"/>
      <c r="BJ50" s="42"/>
      <c r="BK50" s="49"/>
      <c r="BL50" s="49"/>
      <c r="BM50" s="49"/>
      <c r="BN50" s="49"/>
      <c r="BO50" s="49"/>
      <c r="BP50" s="49"/>
      <c r="BQ50" s="49"/>
      <c r="BR50" s="49"/>
      <c r="BS50" s="49"/>
      <c r="BT50" s="49"/>
      <c r="BU50" s="49"/>
      <c r="BV50" s="49"/>
      <c r="BW50" s="49"/>
      <c r="BX50" s="49"/>
      <c r="BY50" s="49"/>
      <c r="BZ50" s="49"/>
      <c r="CA50" s="49"/>
      <c r="CB50" s="42"/>
      <c r="CC50" s="49"/>
      <c r="CD50" s="49"/>
      <c r="CE50" s="49"/>
      <c r="CF50" s="49"/>
      <c r="CG50" s="42"/>
      <c r="CI50" s="1"/>
      <c r="CK50" s="1"/>
      <c r="CM50" s="1"/>
    </row>
    <row r="51" spans="1:91" s="3" customFormat="1" x14ac:dyDescent="0.3">
      <c r="A51" s="49"/>
      <c r="B51" s="42"/>
      <c r="C51" s="42"/>
      <c r="D51" s="42"/>
      <c r="E51" s="42"/>
      <c r="F51" s="42"/>
      <c r="G51" s="42"/>
      <c r="H51" s="49"/>
      <c r="I51" s="49"/>
      <c r="J51" s="49"/>
      <c r="K51" s="49"/>
      <c r="L51" s="49"/>
      <c r="M51" s="49"/>
      <c r="N51" s="49"/>
      <c r="O51" s="49"/>
      <c r="P51" s="49"/>
      <c r="Q51" s="42"/>
      <c r="R51" s="42"/>
      <c r="S51" s="42"/>
      <c r="T51" s="42"/>
      <c r="U51" s="42"/>
      <c r="V51" s="42"/>
      <c r="W51" s="42"/>
      <c r="X51" s="42"/>
      <c r="Y51" s="42"/>
      <c r="Z51" s="42"/>
      <c r="AA51" s="49"/>
      <c r="AB51" s="42"/>
      <c r="AC51" s="42"/>
      <c r="AD51" s="49"/>
      <c r="AE51" s="49"/>
      <c r="AF51" s="49"/>
      <c r="AG51" s="49"/>
      <c r="AH51" s="49"/>
      <c r="AI51" s="49"/>
      <c r="AJ51" s="49"/>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9"/>
      <c r="BL51" s="49"/>
      <c r="BM51" s="49"/>
      <c r="BN51" s="49"/>
      <c r="BO51" s="49"/>
      <c r="BP51" s="49"/>
      <c r="BQ51" s="49"/>
      <c r="BR51" s="49"/>
      <c r="BS51" s="49"/>
      <c r="BT51" s="49"/>
      <c r="BU51" s="49"/>
      <c r="BV51" s="49"/>
      <c r="BW51" s="49"/>
      <c r="BX51" s="49"/>
      <c r="BY51" s="49"/>
      <c r="BZ51" s="49"/>
      <c r="CA51" s="49"/>
      <c r="CB51" s="42"/>
      <c r="CC51" s="49"/>
      <c r="CD51" s="49"/>
      <c r="CE51" s="49"/>
      <c r="CF51" s="49"/>
      <c r="CG51" s="42"/>
      <c r="CI51" s="1"/>
      <c r="CK51" s="1"/>
      <c r="CM51" s="1"/>
    </row>
    <row r="52" spans="1:91" s="3" customFormat="1" x14ac:dyDescent="0.3">
      <c r="A52" s="49"/>
      <c r="B52" s="42"/>
      <c r="C52" s="42"/>
      <c r="D52" s="42"/>
      <c r="E52" s="42"/>
      <c r="F52" s="42"/>
      <c r="G52" s="42"/>
      <c r="H52" s="49"/>
      <c r="I52" s="49"/>
      <c r="J52" s="49"/>
      <c r="K52" s="49"/>
      <c r="L52" s="49"/>
      <c r="M52" s="49"/>
      <c r="N52" s="49"/>
      <c r="O52" s="49"/>
      <c r="P52" s="49"/>
      <c r="Q52" s="42"/>
      <c r="R52" s="42"/>
      <c r="S52" s="42"/>
      <c r="T52" s="42"/>
      <c r="U52" s="42"/>
      <c r="V52" s="42"/>
      <c r="W52" s="42"/>
      <c r="X52" s="42"/>
      <c r="Y52" s="42"/>
      <c r="Z52" s="42"/>
      <c r="AA52" s="49"/>
      <c r="AB52" s="42"/>
      <c r="AC52" s="42"/>
      <c r="AD52" s="49"/>
      <c r="AE52" s="49"/>
      <c r="AF52" s="49"/>
      <c r="AG52" s="49"/>
      <c r="AH52" s="49"/>
      <c r="AI52" s="49"/>
      <c r="AJ52" s="49"/>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9"/>
      <c r="BL52" s="49"/>
      <c r="BM52" s="49"/>
      <c r="BN52" s="49"/>
      <c r="BO52" s="49"/>
      <c r="BP52" s="49"/>
      <c r="BQ52" s="49"/>
      <c r="BR52" s="49"/>
      <c r="BS52" s="49"/>
      <c r="BT52" s="49"/>
      <c r="BU52" s="49"/>
      <c r="BV52" s="49"/>
      <c r="BW52" s="49"/>
      <c r="BX52" s="49"/>
      <c r="BY52" s="49"/>
      <c r="BZ52" s="49"/>
      <c r="CA52" s="49"/>
      <c r="CB52" s="42"/>
      <c r="CC52" s="49"/>
      <c r="CD52" s="49"/>
      <c r="CE52" s="49"/>
      <c r="CF52" s="49"/>
      <c r="CG52" s="42"/>
      <c r="CI52" s="1"/>
      <c r="CK52" s="1"/>
      <c r="CM52" s="1"/>
    </row>
    <row r="53" spans="1:91" s="3" customFormat="1" x14ac:dyDescent="0.3">
      <c r="A53" s="49"/>
      <c r="B53" s="42"/>
      <c r="C53" s="42"/>
      <c r="D53" s="42"/>
      <c r="E53" s="42"/>
      <c r="F53" s="42"/>
      <c r="G53" s="42"/>
      <c r="H53" s="49"/>
      <c r="I53" s="49"/>
      <c r="J53" s="49"/>
      <c r="K53" s="49"/>
      <c r="L53" s="49"/>
      <c r="M53" s="49"/>
      <c r="N53" s="49"/>
      <c r="O53" s="49"/>
      <c r="P53" s="49"/>
      <c r="Q53" s="42"/>
      <c r="R53" s="42"/>
      <c r="S53" s="42"/>
      <c r="T53" s="42"/>
      <c r="U53" s="42"/>
      <c r="V53" s="42"/>
      <c r="W53" s="42"/>
      <c r="X53" s="42"/>
      <c r="Y53" s="42"/>
      <c r="Z53" s="42"/>
      <c r="AA53" s="49"/>
      <c r="AB53" s="42"/>
      <c r="AC53" s="42"/>
      <c r="AD53" s="49"/>
      <c r="AE53" s="49"/>
      <c r="AF53" s="49"/>
      <c r="AG53" s="49"/>
      <c r="AH53" s="49"/>
      <c r="AI53" s="49"/>
      <c r="AJ53" s="49"/>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9"/>
      <c r="BL53" s="49"/>
      <c r="BM53" s="49"/>
      <c r="BN53" s="49"/>
      <c r="BO53" s="49"/>
      <c r="BP53" s="49"/>
      <c r="BQ53" s="49"/>
      <c r="BR53" s="49"/>
      <c r="BS53" s="49"/>
      <c r="BT53" s="49"/>
      <c r="BU53" s="49"/>
      <c r="BV53" s="49"/>
      <c r="BW53" s="49"/>
      <c r="BX53" s="49"/>
      <c r="BY53" s="49"/>
      <c r="BZ53" s="49"/>
      <c r="CA53" s="49"/>
      <c r="CB53" s="42"/>
      <c r="CC53" s="49"/>
      <c r="CD53" s="49"/>
      <c r="CE53" s="49"/>
      <c r="CF53" s="49"/>
      <c r="CG53" s="42"/>
      <c r="CI53" s="1"/>
      <c r="CK53" s="1"/>
      <c r="CM53" s="1"/>
    </row>
    <row r="54" spans="1:91" s="3" customFormat="1" x14ac:dyDescent="0.3">
      <c r="A54" s="49"/>
      <c r="B54" s="42"/>
      <c r="C54" s="42"/>
      <c r="D54" s="42"/>
      <c r="E54" s="42"/>
      <c r="F54" s="42"/>
      <c r="G54" s="42"/>
      <c r="H54" s="49"/>
      <c r="I54" s="49"/>
      <c r="J54" s="49"/>
      <c r="K54" s="49"/>
      <c r="L54" s="49"/>
      <c r="M54" s="49"/>
      <c r="N54" s="49"/>
      <c r="O54" s="49"/>
      <c r="P54" s="49"/>
      <c r="Q54" s="42"/>
      <c r="R54" s="42"/>
      <c r="S54" s="42"/>
      <c r="T54" s="42"/>
      <c r="U54" s="42"/>
      <c r="V54" s="42"/>
      <c r="W54" s="42"/>
      <c r="X54" s="42"/>
      <c r="Y54" s="42"/>
      <c r="Z54" s="42"/>
      <c r="AA54" s="49"/>
      <c r="AB54" s="42"/>
      <c r="AC54" s="42"/>
      <c r="AD54" s="49"/>
      <c r="AE54" s="49"/>
      <c r="AF54" s="49"/>
      <c r="AG54" s="49"/>
      <c r="AH54" s="49"/>
      <c r="AI54" s="49"/>
      <c r="AJ54" s="49"/>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9"/>
      <c r="BL54" s="49"/>
      <c r="BM54" s="49"/>
      <c r="BN54" s="49"/>
      <c r="BO54" s="49"/>
      <c r="BP54" s="49"/>
      <c r="BQ54" s="49"/>
      <c r="BR54" s="49"/>
      <c r="BS54" s="49"/>
      <c r="BT54" s="49"/>
      <c r="BU54" s="49"/>
      <c r="BV54" s="49"/>
      <c r="BW54" s="49"/>
      <c r="BX54" s="49"/>
      <c r="BY54" s="49"/>
      <c r="BZ54" s="49"/>
      <c r="CA54" s="49"/>
      <c r="CB54" s="42"/>
      <c r="CC54" s="49"/>
      <c r="CD54" s="49"/>
      <c r="CE54" s="49"/>
      <c r="CF54" s="49"/>
      <c r="CG54" s="42"/>
      <c r="CI54" s="1"/>
      <c r="CK54" s="1"/>
      <c r="CM54" s="1"/>
    </row>
    <row r="55" spans="1:91" s="3" customFormat="1" x14ac:dyDescent="0.3">
      <c r="A55" s="49"/>
      <c r="B55" s="42"/>
      <c r="C55" s="42"/>
      <c r="D55" s="42"/>
      <c r="E55" s="42"/>
      <c r="F55" s="42"/>
      <c r="G55" s="42"/>
      <c r="H55" s="49"/>
      <c r="I55" s="49"/>
      <c r="J55" s="49"/>
      <c r="K55" s="49"/>
      <c r="L55" s="49"/>
      <c r="M55" s="49"/>
      <c r="N55" s="49"/>
      <c r="O55" s="49"/>
      <c r="P55" s="49"/>
      <c r="Q55" s="42"/>
      <c r="R55" s="42"/>
      <c r="S55" s="42"/>
      <c r="T55" s="42"/>
      <c r="U55" s="42"/>
      <c r="V55" s="42"/>
      <c r="W55" s="42"/>
      <c r="X55" s="42"/>
      <c r="Y55" s="107"/>
      <c r="Z55" s="42"/>
      <c r="AA55" s="42"/>
      <c r="AB55" s="42"/>
      <c r="AC55" s="42"/>
      <c r="AD55" s="49"/>
      <c r="AE55" s="49"/>
      <c r="AF55" s="49"/>
      <c r="AG55" s="49"/>
      <c r="AH55" s="49"/>
      <c r="AI55" s="49"/>
      <c r="AJ55" s="49"/>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9"/>
      <c r="BL55" s="49"/>
      <c r="BM55" s="49"/>
      <c r="BN55" s="49"/>
      <c r="BO55" s="49"/>
      <c r="BP55" s="49"/>
      <c r="BQ55" s="49"/>
      <c r="BR55" s="49"/>
      <c r="BS55" s="49"/>
      <c r="BT55" s="49"/>
      <c r="BU55" s="49"/>
      <c r="BV55" s="49"/>
      <c r="BW55" s="49"/>
      <c r="BX55" s="49"/>
      <c r="BY55" s="49"/>
      <c r="BZ55" s="49"/>
      <c r="CA55" s="49"/>
      <c r="CB55" s="42"/>
      <c r="CC55" s="49"/>
      <c r="CD55" s="49"/>
      <c r="CE55" s="49"/>
      <c r="CF55" s="49"/>
      <c r="CG55" s="42"/>
      <c r="CI55" s="1"/>
      <c r="CK55" s="1"/>
      <c r="CM55" s="1"/>
    </row>
    <row r="56" spans="1:91" s="3" customFormat="1" x14ac:dyDescent="0.3">
      <c r="A56" s="49"/>
      <c r="B56" s="42"/>
      <c r="C56" s="42"/>
      <c r="D56" s="42"/>
      <c r="E56" s="42"/>
      <c r="F56" s="42"/>
      <c r="G56" s="42"/>
      <c r="H56" s="49"/>
      <c r="I56" s="49"/>
      <c r="J56" s="49"/>
      <c r="K56" s="49"/>
      <c r="L56" s="49"/>
      <c r="M56" s="49"/>
      <c r="N56" s="49"/>
      <c r="O56" s="49"/>
      <c r="P56" s="49"/>
      <c r="Q56" s="42"/>
      <c r="R56" s="42"/>
      <c r="S56" s="42"/>
      <c r="T56" s="42"/>
      <c r="U56" s="42"/>
      <c r="V56" s="42"/>
      <c r="W56" s="42"/>
      <c r="X56" s="42"/>
      <c r="Y56" s="42"/>
      <c r="Z56" s="42"/>
      <c r="AA56" s="49"/>
      <c r="AB56" s="42"/>
      <c r="AC56" s="42"/>
      <c r="AD56" s="49"/>
      <c r="AE56" s="49"/>
      <c r="AF56" s="49"/>
      <c r="AG56" s="49"/>
      <c r="AH56" s="49"/>
      <c r="AI56" s="49"/>
      <c r="AJ56" s="49"/>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9"/>
      <c r="BL56" s="49"/>
      <c r="BM56" s="49"/>
      <c r="BN56" s="49"/>
      <c r="BO56" s="49"/>
      <c r="BP56" s="49"/>
      <c r="BQ56" s="49"/>
      <c r="BR56" s="49"/>
      <c r="BS56" s="49"/>
      <c r="BT56" s="49"/>
      <c r="BU56" s="49"/>
      <c r="BV56" s="49"/>
      <c r="BW56" s="49"/>
      <c r="BX56" s="49"/>
      <c r="BY56" s="49"/>
      <c r="BZ56" s="49"/>
      <c r="CA56" s="49"/>
      <c r="CB56" s="42"/>
      <c r="CC56" s="49"/>
      <c r="CD56" s="49"/>
      <c r="CE56" s="49"/>
      <c r="CF56" s="49"/>
      <c r="CG56" s="42"/>
      <c r="CI56" s="1"/>
      <c r="CK56" s="1"/>
      <c r="CM56" s="1"/>
    </row>
    <row r="57" spans="1:91" s="3" customFormat="1" x14ac:dyDescent="0.3">
      <c r="A57" s="49"/>
      <c r="B57" s="42"/>
      <c r="C57" s="42"/>
      <c r="D57" s="42"/>
      <c r="E57" s="42"/>
      <c r="F57" s="42"/>
      <c r="G57" s="42"/>
      <c r="H57" s="49"/>
      <c r="I57" s="49"/>
      <c r="J57" s="49"/>
      <c r="K57" s="49"/>
      <c r="L57" s="49"/>
      <c r="M57" s="49"/>
      <c r="N57" s="49"/>
      <c r="O57" s="49"/>
      <c r="P57" s="49"/>
      <c r="Q57" s="42"/>
      <c r="R57" s="42"/>
      <c r="S57" s="42"/>
      <c r="T57" s="42"/>
      <c r="U57" s="42"/>
      <c r="V57" s="42"/>
      <c r="W57" s="42"/>
      <c r="X57" s="42"/>
      <c r="Y57" s="42"/>
      <c r="Z57" s="42"/>
      <c r="AA57" s="49"/>
      <c r="AB57" s="42"/>
      <c r="AC57" s="42"/>
      <c r="AD57" s="49"/>
      <c r="AE57" s="49"/>
      <c r="AF57" s="49"/>
      <c r="AG57" s="49"/>
      <c r="AH57" s="49"/>
      <c r="AI57" s="49"/>
      <c r="AJ57" s="49"/>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9"/>
      <c r="BL57" s="49"/>
      <c r="BM57" s="49"/>
      <c r="BN57" s="49"/>
      <c r="BO57" s="49"/>
      <c r="BP57" s="49"/>
      <c r="BQ57" s="49"/>
      <c r="BR57" s="49"/>
      <c r="BS57" s="49"/>
      <c r="BT57" s="49"/>
      <c r="BU57" s="49"/>
      <c r="BV57" s="49"/>
      <c r="BW57" s="49"/>
      <c r="BX57" s="49"/>
      <c r="BY57" s="49"/>
      <c r="BZ57" s="49"/>
      <c r="CA57" s="49"/>
      <c r="CB57" s="42"/>
      <c r="CC57" s="49"/>
      <c r="CD57" s="49"/>
      <c r="CE57" s="49"/>
      <c r="CF57" s="49"/>
      <c r="CG57" s="42"/>
      <c r="CI57" s="1"/>
      <c r="CK57" s="1"/>
      <c r="CM57" s="1"/>
    </row>
    <row r="58" spans="1:91" s="3" customFormat="1" x14ac:dyDescent="0.3">
      <c r="A58" s="49"/>
      <c r="B58" s="42"/>
      <c r="C58" s="42"/>
      <c r="D58" s="49"/>
      <c r="E58" s="49"/>
      <c r="F58" s="42"/>
      <c r="G58" s="42"/>
      <c r="H58" s="42"/>
      <c r="I58" s="42"/>
      <c r="J58" s="42"/>
      <c r="K58" s="42"/>
      <c r="L58" s="49"/>
      <c r="M58" s="49"/>
      <c r="N58" s="49"/>
      <c r="O58" s="49"/>
      <c r="P58" s="49"/>
      <c r="Q58" s="42"/>
      <c r="R58" s="42"/>
      <c r="S58" s="42"/>
      <c r="T58" s="42"/>
      <c r="U58" s="42"/>
      <c r="V58" s="42"/>
      <c r="W58" s="42"/>
      <c r="X58" s="42"/>
      <c r="Y58" s="42"/>
      <c r="Z58" s="42"/>
      <c r="AA58" s="49"/>
      <c r="AB58" s="42"/>
      <c r="AC58" s="42"/>
      <c r="AD58" s="49"/>
      <c r="AE58" s="49"/>
      <c r="AF58" s="49"/>
      <c r="AG58" s="49"/>
      <c r="AH58" s="49"/>
      <c r="AI58" s="49"/>
      <c r="AJ58" s="49"/>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9"/>
      <c r="BL58" s="49"/>
      <c r="BM58" s="49"/>
      <c r="BN58" s="49"/>
      <c r="BO58" s="49"/>
      <c r="BP58" s="49"/>
      <c r="BQ58" s="49"/>
      <c r="BR58" s="49"/>
      <c r="BS58" s="49"/>
      <c r="BT58" s="49"/>
      <c r="BU58" s="49"/>
      <c r="BV58" s="49"/>
      <c r="BW58" s="49"/>
      <c r="BX58" s="49"/>
      <c r="BY58" s="49"/>
      <c r="BZ58" s="49"/>
      <c r="CA58" s="49"/>
      <c r="CB58" s="42"/>
      <c r="CC58" s="49"/>
      <c r="CD58" s="49"/>
      <c r="CE58" s="49"/>
      <c r="CF58" s="49"/>
      <c r="CG58" s="42"/>
      <c r="CI58" s="1"/>
      <c r="CK58" s="1"/>
      <c r="CM58" s="1"/>
    </row>
    <row r="59" spans="1:91" s="3" customFormat="1" x14ac:dyDescent="0.3">
      <c r="A59" s="49"/>
      <c r="B59" s="42"/>
      <c r="C59" s="42"/>
      <c r="D59" s="49"/>
      <c r="E59" s="49"/>
      <c r="F59" s="49"/>
      <c r="G59" s="49"/>
      <c r="H59" s="49"/>
      <c r="I59" s="42"/>
      <c r="J59" s="42"/>
      <c r="K59" s="42"/>
      <c r="L59" s="42"/>
      <c r="M59" s="42"/>
      <c r="N59" s="49"/>
      <c r="O59" s="49"/>
      <c r="P59" s="49"/>
      <c r="Q59" s="42"/>
      <c r="R59" s="42"/>
      <c r="S59" s="42"/>
      <c r="T59" s="42"/>
      <c r="U59" s="42"/>
      <c r="V59" s="42"/>
      <c r="W59" s="42"/>
      <c r="X59" s="42"/>
      <c r="Y59" s="42"/>
      <c r="Z59" s="42"/>
      <c r="AA59" s="49"/>
      <c r="AB59" s="42"/>
      <c r="AC59" s="42"/>
      <c r="AD59" s="49"/>
      <c r="AE59" s="49"/>
      <c r="AF59" s="49"/>
      <c r="AG59" s="49"/>
      <c r="AH59" s="49"/>
      <c r="AI59" s="49"/>
      <c r="AJ59" s="49"/>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9"/>
      <c r="BL59" s="49"/>
      <c r="BM59" s="49"/>
      <c r="BN59" s="49"/>
      <c r="BO59" s="49"/>
      <c r="BP59" s="49"/>
      <c r="BQ59" s="49"/>
      <c r="BR59" s="49"/>
      <c r="BS59" s="49"/>
      <c r="BT59" s="49"/>
      <c r="BU59" s="49"/>
      <c r="BV59" s="49"/>
      <c r="BW59" s="49"/>
      <c r="BX59" s="49"/>
      <c r="BY59" s="49"/>
      <c r="BZ59" s="49"/>
      <c r="CA59" s="49"/>
      <c r="CB59" s="42"/>
      <c r="CC59" s="49"/>
      <c r="CD59" s="49"/>
      <c r="CE59" s="49"/>
      <c r="CF59" s="49"/>
      <c r="CG59" s="42"/>
      <c r="CI59" s="1"/>
      <c r="CK59" s="1"/>
      <c r="CM59" s="1"/>
    </row>
    <row r="60" spans="1:91" s="3" customFormat="1" x14ac:dyDescent="0.3">
      <c r="A60" s="49"/>
      <c r="B60" s="42"/>
      <c r="C60" s="42"/>
      <c r="D60" s="49"/>
      <c r="E60" s="49"/>
      <c r="F60" s="49"/>
      <c r="G60" s="49"/>
      <c r="H60" s="49"/>
      <c r="I60" s="42"/>
      <c r="J60" s="42"/>
      <c r="K60" s="42"/>
      <c r="L60" s="42"/>
      <c r="M60" s="42"/>
      <c r="N60" s="49"/>
      <c r="O60" s="49"/>
      <c r="P60" s="49"/>
      <c r="Q60" s="42"/>
      <c r="R60" s="42"/>
      <c r="S60" s="42"/>
      <c r="T60" s="42"/>
      <c r="U60" s="42"/>
      <c r="V60" s="42"/>
      <c r="W60" s="42"/>
      <c r="X60" s="42"/>
      <c r="Y60" s="42"/>
      <c r="Z60" s="42"/>
      <c r="AA60" s="49"/>
      <c r="AB60" s="42"/>
      <c r="AC60" s="42"/>
      <c r="AD60" s="49"/>
      <c r="AE60" s="49"/>
      <c r="AF60" s="49"/>
      <c r="AG60" s="49"/>
      <c r="AH60" s="49"/>
      <c r="AI60" s="49"/>
      <c r="AJ60" s="49"/>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9"/>
      <c r="BL60" s="49"/>
      <c r="BM60" s="49"/>
      <c r="BN60" s="49"/>
      <c r="BO60" s="49"/>
      <c r="BP60" s="49"/>
      <c r="BQ60" s="49"/>
      <c r="BR60" s="49"/>
      <c r="BS60" s="49"/>
      <c r="BT60" s="49"/>
      <c r="BU60" s="49"/>
      <c r="BV60" s="49"/>
      <c r="BW60" s="49"/>
      <c r="BX60" s="49"/>
      <c r="BY60" s="49"/>
      <c r="BZ60" s="49"/>
      <c r="CA60" s="49"/>
      <c r="CB60" s="42"/>
      <c r="CC60" s="49"/>
      <c r="CD60" s="49"/>
      <c r="CE60" s="49"/>
      <c r="CF60" s="49"/>
      <c r="CG60" s="42"/>
      <c r="CI60" s="1"/>
      <c r="CK60" s="1"/>
      <c r="CM60" s="1"/>
    </row>
    <row r="61" spans="1:91" s="3" customFormat="1" ht="17.399999999999999" x14ac:dyDescent="0.3">
      <c r="A61" s="49"/>
      <c r="B61" s="42"/>
      <c r="C61" s="42"/>
      <c r="D61" s="49"/>
      <c r="E61" s="49"/>
      <c r="F61" s="143"/>
      <c r="G61" s="143"/>
      <c r="H61" s="42"/>
      <c r="I61" s="49"/>
      <c r="J61" s="49"/>
      <c r="K61" s="49"/>
      <c r="L61" s="49"/>
      <c r="M61" s="49"/>
      <c r="N61" s="49"/>
      <c r="O61" s="49"/>
      <c r="P61" s="49"/>
      <c r="Q61" s="42"/>
      <c r="R61" s="42"/>
      <c r="S61" s="42"/>
      <c r="T61" s="42"/>
      <c r="U61" s="42"/>
      <c r="V61" s="42"/>
      <c r="W61" s="42"/>
      <c r="X61" s="42"/>
      <c r="Y61" s="42"/>
      <c r="Z61" s="42"/>
      <c r="AA61" s="49"/>
      <c r="AB61" s="42"/>
      <c r="AC61" s="42"/>
      <c r="AD61" s="49"/>
      <c r="AE61" s="49"/>
      <c r="AF61" s="49"/>
      <c r="AG61" s="49"/>
      <c r="AH61" s="49"/>
      <c r="AI61" s="49"/>
      <c r="AJ61" s="49"/>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9"/>
      <c r="BL61" s="49"/>
      <c r="BM61" s="49"/>
      <c r="BN61" s="49"/>
      <c r="BO61" s="49"/>
      <c r="BP61" s="49"/>
      <c r="BQ61" s="49"/>
      <c r="BR61" s="49"/>
      <c r="BS61" s="49"/>
      <c r="BT61" s="49"/>
      <c r="BU61" s="49"/>
      <c r="BV61" s="49"/>
      <c r="BW61" s="49"/>
      <c r="BX61" s="49"/>
      <c r="BY61" s="49"/>
      <c r="BZ61" s="49"/>
      <c r="CA61" s="49"/>
      <c r="CB61" s="42"/>
      <c r="CC61" s="49"/>
      <c r="CD61" s="49"/>
      <c r="CE61" s="49"/>
      <c r="CF61" s="49"/>
      <c r="CG61" s="42"/>
      <c r="CI61" s="1"/>
      <c r="CK61" s="1"/>
      <c r="CM61" s="1"/>
    </row>
    <row r="62" spans="1:91" s="3" customFormat="1" x14ac:dyDescent="0.3">
      <c r="A62" s="49"/>
      <c r="B62" s="42"/>
      <c r="C62" s="42"/>
      <c r="D62" s="49"/>
      <c r="E62" s="49"/>
      <c r="F62" s="42"/>
      <c r="G62" s="42"/>
      <c r="H62" s="42"/>
      <c r="I62" s="49"/>
      <c r="J62" s="49"/>
      <c r="K62" s="49"/>
      <c r="L62" s="49"/>
      <c r="M62" s="49"/>
      <c r="N62" s="49"/>
      <c r="O62" s="49"/>
      <c r="P62" s="49"/>
      <c r="Q62" s="42"/>
      <c r="R62" s="42"/>
      <c r="S62" s="42"/>
      <c r="T62" s="42"/>
      <c r="U62" s="42"/>
      <c r="V62" s="42"/>
      <c r="W62" s="42"/>
      <c r="X62" s="42"/>
      <c r="Y62" s="42"/>
      <c r="Z62" s="42"/>
      <c r="AA62" s="49"/>
      <c r="AB62" s="42"/>
      <c r="AC62" s="42"/>
      <c r="AD62" s="49"/>
      <c r="AE62" s="49"/>
      <c r="AF62" s="49"/>
      <c r="AG62" s="49"/>
      <c r="AH62" s="49"/>
      <c r="AI62" s="49"/>
      <c r="AJ62" s="49"/>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9"/>
      <c r="BL62" s="49"/>
      <c r="BM62" s="49"/>
      <c r="BN62" s="49"/>
      <c r="BO62" s="49"/>
      <c r="BP62" s="49"/>
      <c r="BQ62" s="49"/>
      <c r="BR62" s="49"/>
      <c r="BS62" s="49"/>
      <c r="BT62" s="49"/>
      <c r="BU62" s="49"/>
      <c r="BV62" s="49"/>
      <c r="BW62" s="49"/>
      <c r="BX62" s="49"/>
      <c r="BY62" s="49"/>
      <c r="BZ62" s="49"/>
      <c r="CA62" s="49"/>
      <c r="CB62" s="42"/>
      <c r="CC62" s="49"/>
      <c r="CD62" s="49"/>
      <c r="CE62" s="49"/>
      <c r="CF62" s="49"/>
      <c r="CG62" s="42"/>
      <c r="CI62" s="1"/>
      <c r="CK62" s="1"/>
      <c r="CM62" s="1"/>
    </row>
    <row r="63" spans="1:91" s="3" customFormat="1" x14ac:dyDescent="0.3">
      <c r="A63" s="49"/>
      <c r="B63" s="42"/>
      <c r="C63" s="42"/>
      <c r="D63" s="49"/>
      <c r="E63" s="49"/>
      <c r="F63" s="42"/>
      <c r="G63" s="42"/>
      <c r="H63" s="42"/>
      <c r="I63" s="49"/>
      <c r="J63" s="49"/>
      <c r="K63" s="49"/>
      <c r="L63" s="49"/>
      <c r="M63" s="49"/>
      <c r="N63" s="49"/>
      <c r="O63" s="49"/>
      <c r="P63" s="49"/>
      <c r="Q63" s="42"/>
      <c r="R63" s="42"/>
      <c r="S63" s="42"/>
      <c r="T63" s="42"/>
      <c r="U63" s="42"/>
      <c r="V63" s="42"/>
      <c r="W63" s="42"/>
      <c r="X63" s="42"/>
      <c r="Y63" s="42"/>
      <c r="Z63" s="42"/>
      <c r="AA63" s="49"/>
      <c r="AB63" s="42"/>
      <c r="AC63" s="42"/>
      <c r="AD63" s="49"/>
      <c r="AE63" s="49"/>
      <c r="AF63" s="49"/>
      <c r="AG63" s="49"/>
      <c r="AH63" s="49"/>
      <c r="AI63" s="49"/>
      <c r="AJ63" s="49"/>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9"/>
      <c r="BL63" s="49"/>
      <c r="BM63" s="49"/>
      <c r="BN63" s="49"/>
      <c r="BO63" s="49"/>
      <c r="BP63" s="49"/>
      <c r="BQ63" s="49"/>
      <c r="BR63" s="49"/>
      <c r="BS63" s="49"/>
      <c r="BT63" s="49"/>
      <c r="BU63" s="49"/>
      <c r="BV63" s="49"/>
      <c r="BW63" s="49"/>
      <c r="BX63" s="49"/>
      <c r="BY63" s="49"/>
      <c r="BZ63" s="49"/>
      <c r="CA63" s="49"/>
      <c r="CB63" s="42"/>
      <c r="CC63" s="49"/>
      <c r="CD63" s="49"/>
      <c r="CE63" s="49"/>
      <c r="CF63" s="49"/>
      <c r="CG63" s="42"/>
      <c r="CI63" s="1"/>
      <c r="CK63" s="1"/>
      <c r="CM63" s="1"/>
    </row>
    <row r="64" spans="1:91" s="3" customFormat="1" x14ac:dyDescent="0.3">
      <c r="A64" s="49"/>
      <c r="B64" s="42"/>
      <c r="C64" s="42"/>
      <c r="D64" s="49"/>
      <c r="E64" s="49"/>
      <c r="F64" s="42"/>
      <c r="G64" s="42"/>
      <c r="H64" s="42"/>
      <c r="I64" s="49"/>
      <c r="J64" s="49"/>
      <c r="K64" s="49"/>
      <c r="L64" s="49"/>
      <c r="M64" s="49"/>
      <c r="N64" s="49"/>
      <c r="O64" s="49"/>
      <c r="P64" s="49"/>
      <c r="Q64" s="42"/>
      <c r="R64" s="42"/>
      <c r="S64" s="42"/>
      <c r="T64" s="42"/>
      <c r="U64" s="42"/>
      <c r="V64" s="42"/>
      <c r="W64" s="42"/>
      <c r="X64" s="42"/>
      <c r="Y64" s="42"/>
      <c r="Z64" s="42"/>
      <c r="AA64" s="49"/>
      <c r="AB64" s="42"/>
      <c r="AC64" s="42"/>
      <c r="AD64" s="49"/>
      <c r="AE64" s="49"/>
      <c r="AF64" s="49"/>
      <c r="AG64" s="49"/>
      <c r="AH64" s="49"/>
      <c r="AI64" s="49"/>
      <c r="AJ64" s="49"/>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9"/>
      <c r="BL64" s="49"/>
      <c r="BM64" s="49"/>
      <c r="BN64" s="49"/>
      <c r="BO64" s="49"/>
      <c r="BP64" s="49"/>
      <c r="BQ64" s="49"/>
      <c r="BR64" s="49"/>
      <c r="BS64" s="49"/>
      <c r="BT64" s="49"/>
      <c r="BU64" s="49"/>
      <c r="BV64" s="49"/>
      <c r="BW64" s="49"/>
      <c r="BX64" s="49"/>
      <c r="BY64" s="49"/>
      <c r="BZ64" s="49"/>
      <c r="CA64" s="49"/>
      <c r="CB64" s="42"/>
      <c r="CC64" s="49"/>
      <c r="CD64" s="49"/>
      <c r="CE64" s="49"/>
      <c r="CF64" s="49"/>
      <c r="CG64" s="42"/>
      <c r="CI64" s="1"/>
      <c r="CK64" s="1"/>
      <c r="CM64" s="1"/>
    </row>
    <row r="65" spans="1:91" s="3" customFormat="1" x14ac:dyDescent="0.3">
      <c r="A65" s="49"/>
      <c r="B65" s="42"/>
      <c r="C65" s="42"/>
      <c r="D65" s="49"/>
      <c r="E65" s="49"/>
      <c r="F65" s="42"/>
      <c r="G65" s="42"/>
      <c r="H65" s="42"/>
      <c r="I65" s="49"/>
      <c r="J65" s="49"/>
      <c r="K65" s="49"/>
      <c r="L65" s="49"/>
      <c r="M65" s="49"/>
      <c r="N65" s="49"/>
      <c r="O65" s="49"/>
      <c r="P65" s="49"/>
      <c r="Q65" s="42"/>
      <c r="R65" s="42"/>
      <c r="S65" s="42"/>
      <c r="T65" s="42"/>
      <c r="U65" s="42"/>
      <c r="V65" s="42"/>
      <c r="W65" s="42"/>
      <c r="X65" s="42"/>
      <c r="Y65" s="42"/>
      <c r="Z65" s="42"/>
      <c r="AA65" s="49"/>
      <c r="AB65" s="42"/>
      <c r="AC65" s="42"/>
      <c r="AD65" s="49"/>
      <c r="AE65" s="49"/>
      <c r="AF65" s="49"/>
      <c r="AG65" s="49"/>
      <c r="AH65" s="49"/>
      <c r="AI65" s="49"/>
      <c r="AJ65" s="49"/>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9"/>
      <c r="BL65" s="49"/>
      <c r="BM65" s="49"/>
      <c r="BN65" s="49"/>
      <c r="BO65" s="49"/>
      <c r="BP65" s="49"/>
      <c r="BQ65" s="49"/>
      <c r="BR65" s="49"/>
      <c r="BS65" s="49"/>
      <c r="BT65" s="49"/>
      <c r="BU65" s="49"/>
      <c r="BV65" s="49"/>
      <c r="BW65" s="49"/>
      <c r="BX65" s="49"/>
      <c r="BY65" s="49"/>
      <c r="BZ65" s="49"/>
      <c r="CA65" s="49"/>
      <c r="CB65" s="42"/>
      <c r="CC65" s="49"/>
      <c r="CD65" s="49"/>
      <c r="CE65" s="49"/>
      <c r="CF65" s="49"/>
      <c r="CG65" s="42"/>
      <c r="CI65" s="1"/>
      <c r="CK65" s="1"/>
      <c r="CM65" s="1"/>
    </row>
    <row r="66" spans="1:91" s="3" customFormat="1" x14ac:dyDescent="0.3">
      <c r="A66" s="49"/>
      <c r="B66" s="42"/>
      <c r="C66" s="42"/>
      <c r="D66" s="49"/>
      <c r="E66" s="49"/>
      <c r="F66" s="42"/>
      <c r="G66" s="42"/>
      <c r="H66" s="42"/>
      <c r="I66" s="49"/>
      <c r="J66" s="49"/>
      <c r="K66" s="49"/>
      <c r="L66" s="49"/>
      <c r="M66" s="49"/>
      <c r="N66" s="49"/>
      <c r="O66" s="49"/>
      <c r="P66" s="49"/>
      <c r="Q66" s="42"/>
      <c r="R66" s="42"/>
      <c r="S66" s="42"/>
      <c r="T66" s="42"/>
      <c r="U66" s="42"/>
      <c r="V66" s="42"/>
      <c r="W66" s="42"/>
      <c r="X66" s="42"/>
      <c r="Y66" s="42"/>
      <c r="Z66" s="42"/>
      <c r="AA66" s="49"/>
      <c r="AB66" s="42"/>
      <c r="AC66" s="42"/>
      <c r="AD66" s="49"/>
      <c r="AE66" s="49"/>
      <c r="AF66" s="49"/>
      <c r="AG66" s="49"/>
      <c r="AH66" s="49"/>
      <c r="AI66" s="49"/>
      <c r="AJ66" s="49"/>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9"/>
      <c r="BL66" s="49"/>
      <c r="BM66" s="49"/>
      <c r="BN66" s="49"/>
      <c r="BO66" s="49"/>
      <c r="BP66" s="49"/>
      <c r="BQ66" s="49"/>
      <c r="BR66" s="49"/>
      <c r="BS66" s="49"/>
      <c r="BT66" s="49"/>
      <c r="BU66" s="49"/>
      <c r="BV66" s="49"/>
      <c r="BW66" s="49"/>
      <c r="BX66" s="49"/>
      <c r="BY66" s="49"/>
      <c r="BZ66" s="49"/>
      <c r="CA66" s="49"/>
      <c r="CB66" s="42"/>
      <c r="CC66" s="49"/>
      <c r="CD66" s="49"/>
      <c r="CE66" s="49"/>
      <c r="CF66" s="49"/>
      <c r="CG66" s="42"/>
      <c r="CI66" s="1"/>
      <c r="CK66" s="1"/>
      <c r="CM66" s="1"/>
    </row>
    <row r="67" spans="1:91" s="3" customFormat="1" x14ac:dyDescent="0.3">
      <c r="A67" s="49"/>
      <c r="B67" s="42"/>
      <c r="C67" s="42"/>
      <c r="D67" s="49"/>
      <c r="E67" s="49"/>
      <c r="F67" s="42"/>
      <c r="G67" s="42"/>
      <c r="H67" s="42"/>
      <c r="I67" s="49"/>
      <c r="J67" s="49"/>
      <c r="K67" s="49"/>
      <c r="L67" s="49"/>
      <c r="M67" s="49"/>
      <c r="N67" s="49"/>
      <c r="O67" s="49"/>
      <c r="P67" s="49"/>
      <c r="Q67" s="42"/>
      <c r="R67" s="42"/>
      <c r="S67" s="42"/>
      <c r="T67" s="42"/>
      <c r="U67" s="42"/>
      <c r="V67" s="42"/>
      <c r="W67" s="42"/>
      <c r="X67" s="42"/>
      <c r="Y67" s="42"/>
      <c r="Z67" s="42"/>
      <c r="AA67" s="49"/>
      <c r="AB67" s="42"/>
      <c r="AC67" s="42"/>
      <c r="AD67" s="49"/>
      <c r="AE67" s="49"/>
      <c r="AF67" s="49"/>
      <c r="AG67" s="49"/>
      <c r="AH67" s="49"/>
      <c r="AI67" s="49"/>
      <c r="AJ67" s="49"/>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K67" s="1"/>
      <c r="CM67" s="1"/>
    </row>
    <row r="68" spans="1:91" s="3" customFormat="1" x14ac:dyDescent="0.3">
      <c r="A68" s="49"/>
      <c r="B68" s="42"/>
      <c r="C68" s="42"/>
      <c r="D68" s="49"/>
      <c r="E68" s="49"/>
      <c r="F68" s="42"/>
      <c r="G68" s="42"/>
      <c r="H68" s="42"/>
      <c r="I68" s="49"/>
      <c r="J68" s="49"/>
      <c r="K68" s="49"/>
      <c r="L68" s="49"/>
      <c r="M68" s="49"/>
      <c r="N68" s="49"/>
      <c r="O68" s="49"/>
      <c r="P68" s="49"/>
      <c r="Q68" s="42"/>
      <c r="R68" s="42"/>
      <c r="S68" s="42"/>
      <c r="T68" s="42"/>
      <c r="U68" s="42"/>
      <c r="V68" s="42"/>
      <c r="W68" s="42"/>
      <c r="X68" s="42"/>
      <c r="Y68" s="42"/>
      <c r="Z68" s="42"/>
      <c r="AA68" s="49"/>
      <c r="AB68" s="42"/>
      <c r="AC68" s="42"/>
      <c r="AD68" s="49"/>
      <c r="AE68" s="49"/>
      <c r="AF68" s="49"/>
      <c r="AG68" s="49"/>
      <c r="AH68" s="49"/>
      <c r="AI68" s="49"/>
      <c r="AJ68" s="49"/>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K68" s="1"/>
      <c r="CM68" s="1"/>
    </row>
    <row r="69" spans="1:91" s="3" customFormat="1" x14ac:dyDescent="0.3">
      <c r="A69" s="49"/>
      <c r="B69" s="42"/>
      <c r="C69" s="42"/>
      <c r="D69" s="49"/>
      <c r="E69" s="49"/>
      <c r="F69" s="42"/>
      <c r="G69" s="42"/>
      <c r="H69" s="42"/>
      <c r="I69" s="49"/>
      <c r="J69" s="49"/>
      <c r="K69" s="49"/>
      <c r="L69" s="49"/>
      <c r="M69" s="49"/>
      <c r="N69" s="49"/>
      <c r="O69" s="49"/>
      <c r="P69" s="49"/>
      <c r="Q69" s="42"/>
      <c r="R69" s="42"/>
      <c r="S69" s="42"/>
      <c r="T69" s="42"/>
      <c r="U69" s="42"/>
      <c r="V69" s="42"/>
      <c r="W69" s="42"/>
      <c r="X69" s="42"/>
      <c r="Y69" s="42"/>
      <c r="Z69" s="42"/>
      <c r="AA69" s="49"/>
      <c r="AB69" s="42"/>
      <c r="AC69" s="42"/>
      <c r="AD69" s="49"/>
      <c r="AE69" s="49"/>
      <c r="AF69" s="49"/>
      <c r="AG69" s="49"/>
      <c r="AH69" s="49"/>
      <c r="AI69" s="49"/>
      <c r="AJ69" s="49"/>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9"/>
      <c r="BM69" s="49"/>
      <c r="BN69" s="49"/>
      <c r="BO69" s="49"/>
      <c r="BP69" s="49"/>
      <c r="BQ69" s="49"/>
      <c r="BR69" s="49"/>
      <c r="BS69" s="49"/>
      <c r="BT69" s="49"/>
      <c r="BU69" s="49"/>
      <c r="BV69" s="49"/>
      <c r="BW69" s="49"/>
      <c r="BX69" s="49"/>
      <c r="BY69" s="49"/>
      <c r="BZ69" s="49"/>
      <c r="CA69" s="49"/>
      <c r="CB69" s="49"/>
      <c r="CC69" s="49"/>
      <c r="CD69" s="49"/>
      <c r="CE69" s="49"/>
      <c r="CF69" s="49"/>
      <c r="CG69" s="49"/>
      <c r="CK69" s="1"/>
      <c r="CM69" s="1"/>
    </row>
    <row r="70" spans="1:91" s="3" customFormat="1" x14ac:dyDescent="0.3">
      <c r="A70" s="49"/>
      <c r="B70" s="42"/>
      <c r="C70" s="42"/>
      <c r="D70" s="49"/>
      <c r="E70" s="49"/>
      <c r="F70" s="42"/>
      <c r="G70" s="42"/>
      <c r="H70" s="42"/>
      <c r="I70" s="49"/>
      <c r="J70" s="49"/>
      <c r="K70" s="49"/>
      <c r="L70" s="49"/>
      <c r="M70" s="49"/>
      <c r="N70" s="49"/>
      <c r="O70" s="49"/>
      <c r="P70" s="49"/>
      <c r="Q70" s="42"/>
      <c r="R70" s="42"/>
      <c r="S70" s="42"/>
      <c r="T70" s="42"/>
      <c r="U70" s="42"/>
      <c r="V70" s="42"/>
      <c r="W70" s="42"/>
      <c r="X70" s="42"/>
      <c r="Y70" s="42"/>
      <c r="Z70" s="42"/>
      <c r="AA70" s="49"/>
      <c r="AB70" s="42"/>
      <c r="AC70" s="42"/>
      <c r="AD70" s="49"/>
      <c r="AE70" s="49"/>
      <c r="AF70" s="49"/>
      <c r="AG70" s="49"/>
      <c r="AH70" s="49"/>
      <c r="AI70" s="49"/>
      <c r="AJ70" s="49"/>
      <c r="AK70" s="42"/>
      <c r="AL70" s="42"/>
      <c r="AM70" s="42"/>
      <c r="AN70" s="42"/>
      <c r="AO70" s="42"/>
      <c r="AP70" s="42"/>
      <c r="AQ70" s="49"/>
      <c r="AR70" s="42"/>
      <c r="AS70" s="42"/>
      <c r="AT70" s="42"/>
      <c r="AU70" s="107"/>
      <c r="AV70" s="107"/>
      <c r="AW70" s="107"/>
      <c r="AX70" s="42"/>
      <c r="AY70" s="42"/>
      <c r="AZ70" s="42"/>
      <c r="BA70" s="42"/>
      <c r="BB70" s="42"/>
      <c r="BC70" s="42"/>
      <c r="BD70" s="144"/>
      <c r="BE70" s="42"/>
      <c r="BF70" s="42"/>
      <c r="BG70" s="42"/>
      <c r="BH70" s="42"/>
      <c r="BI70" s="42"/>
      <c r="BJ70" s="42"/>
      <c r="BK70" s="42"/>
      <c r="BL70" s="49"/>
      <c r="BM70" s="49"/>
      <c r="BN70" s="49"/>
      <c r="BO70" s="49"/>
      <c r="BP70" s="49"/>
      <c r="BQ70" s="49"/>
      <c r="BR70" s="49"/>
      <c r="BS70" s="49"/>
      <c r="BT70" s="49"/>
      <c r="BU70" s="49"/>
      <c r="BV70" s="49"/>
      <c r="BW70" s="49"/>
      <c r="BX70" s="49"/>
      <c r="BY70" s="49"/>
      <c r="BZ70" s="49"/>
      <c r="CA70" s="49"/>
      <c r="CB70" s="49"/>
      <c r="CC70" s="49"/>
      <c r="CD70" s="49"/>
      <c r="CE70" s="49"/>
      <c r="CF70" s="49"/>
      <c r="CG70" s="49"/>
      <c r="CK70" s="1"/>
      <c r="CM70" s="1"/>
    </row>
    <row r="71" spans="1:91" s="3" customFormat="1" x14ac:dyDescent="0.3">
      <c r="A71" s="49"/>
      <c r="B71" s="42"/>
      <c r="C71" s="42"/>
      <c r="D71" s="49"/>
      <c r="E71" s="49"/>
      <c r="F71" s="42"/>
      <c r="G71" s="42"/>
      <c r="H71" s="42"/>
      <c r="I71" s="49"/>
      <c r="J71" s="49"/>
      <c r="K71" s="49"/>
      <c r="L71" s="49"/>
      <c r="M71" s="49"/>
      <c r="N71" s="49"/>
      <c r="O71" s="49"/>
      <c r="P71" s="49"/>
      <c r="Q71" s="42"/>
      <c r="R71" s="42"/>
      <c r="S71" s="42"/>
      <c r="T71" s="42"/>
      <c r="U71" s="42"/>
      <c r="V71" s="42"/>
      <c r="W71" s="42"/>
      <c r="X71" s="42"/>
      <c r="Y71" s="42"/>
      <c r="Z71" s="42"/>
      <c r="AA71" s="49"/>
      <c r="AB71" s="42"/>
      <c r="AC71" s="42"/>
      <c r="AD71" s="49"/>
      <c r="AE71" s="49"/>
      <c r="AF71" s="49"/>
      <c r="AG71" s="49"/>
      <c r="AH71" s="49"/>
      <c r="AI71" s="49"/>
      <c r="AJ71" s="49"/>
      <c r="AK71" s="42"/>
      <c r="AL71" s="42"/>
      <c r="AM71" s="42"/>
      <c r="AN71" s="42"/>
      <c r="AO71" s="42"/>
      <c r="AP71" s="42"/>
      <c r="AQ71" s="49"/>
      <c r="AR71" s="42"/>
      <c r="AS71" s="42"/>
      <c r="AT71" s="42"/>
      <c r="AU71" s="83"/>
      <c r="AV71" s="42"/>
      <c r="AW71" s="42"/>
      <c r="AX71" s="42"/>
      <c r="AY71" s="42"/>
      <c r="AZ71" s="144"/>
      <c r="BA71" s="144"/>
      <c r="BB71" s="144"/>
      <c r="BC71" s="144"/>
      <c r="BD71" s="144"/>
      <c r="BE71" s="42"/>
      <c r="BF71" s="42"/>
      <c r="BG71" s="42"/>
      <c r="BH71" s="42"/>
      <c r="BI71" s="42"/>
      <c r="BJ71" s="42"/>
      <c r="BK71" s="42"/>
      <c r="BL71" s="49"/>
      <c r="BM71" s="49"/>
      <c r="BN71" s="49"/>
      <c r="BO71" s="49"/>
      <c r="BP71" s="49"/>
      <c r="BQ71" s="49"/>
      <c r="BR71" s="49"/>
      <c r="BS71" s="49"/>
      <c r="BT71" s="49"/>
      <c r="BU71" s="49"/>
      <c r="BV71" s="49"/>
      <c r="BW71" s="49"/>
      <c r="BX71" s="49"/>
      <c r="BY71" s="49"/>
      <c r="BZ71" s="49"/>
      <c r="CA71" s="49"/>
      <c r="CB71" s="49"/>
      <c r="CC71" s="49"/>
      <c r="CD71" s="49"/>
      <c r="CE71" s="49"/>
      <c r="CF71" s="49"/>
      <c r="CG71" s="49"/>
      <c r="CK71" s="1"/>
      <c r="CM71" s="1"/>
    </row>
    <row r="72" spans="1:91" s="3" customFormat="1" x14ac:dyDescent="0.3">
      <c r="A72" s="49"/>
      <c r="B72" s="42"/>
      <c r="C72" s="42"/>
      <c r="D72" s="49"/>
      <c r="E72" s="49"/>
      <c r="F72" s="42"/>
      <c r="G72" s="42"/>
      <c r="H72" s="42"/>
      <c r="I72" s="49"/>
      <c r="J72" s="49"/>
      <c r="K72" s="49"/>
      <c r="L72" s="49"/>
      <c r="M72" s="49"/>
      <c r="N72" s="49"/>
      <c r="O72" s="49"/>
      <c r="P72" s="49"/>
      <c r="Q72" s="42"/>
      <c r="R72" s="42"/>
      <c r="S72" s="42"/>
      <c r="T72" s="42"/>
      <c r="U72" s="42"/>
      <c r="V72" s="42"/>
      <c r="W72" s="42"/>
      <c r="X72" s="42"/>
      <c r="Y72" s="42"/>
      <c r="Z72" s="42"/>
      <c r="AA72" s="49"/>
      <c r="AB72" s="42"/>
      <c r="AC72" s="42"/>
      <c r="AD72" s="49"/>
      <c r="AE72" s="49"/>
      <c r="AF72" s="49"/>
      <c r="AG72" s="49"/>
      <c r="AH72" s="49"/>
      <c r="AI72" s="49"/>
      <c r="AJ72" s="49"/>
      <c r="AK72" s="42"/>
      <c r="AL72" s="42"/>
      <c r="AM72" s="42"/>
      <c r="AN72" s="42"/>
      <c r="AO72" s="42"/>
      <c r="AP72" s="42"/>
      <c r="AQ72" s="49"/>
      <c r="AR72" s="42"/>
      <c r="AS72" s="42"/>
      <c r="AT72" s="42"/>
      <c r="AU72" s="83"/>
      <c r="AV72" s="42"/>
      <c r="AW72" s="42"/>
      <c r="AX72" s="42"/>
      <c r="AY72" s="42"/>
      <c r="AZ72" s="42"/>
      <c r="BA72" s="42"/>
      <c r="BB72" s="42"/>
      <c r="BC72" s="42"/>
      <c r="BD72" s="42"/>
      <c r="BE72" s="42"/>
      <c r="BF72" s="42"/>
      <c r="BG72" s="42"/>
      <c r="BH72" s="42"/>
      <c r="BI72" s="42"/>
      <c r="BJ72" s="42"/>
      <c r="BK72" s="42"/>
      <c r="BL72" s="49"/>
      <c r="BM72" s="49"/>
      <c r="BN72" s="49"/>
      <c r="BO72" s="49"/>
      <c r="BP72" s="49"/>
      <c r="BQ72" s="49"/>
      <c r="BR72" s="49"/>
      <c r="BS72" s="49"/>
      <c r="BT72" s="49"/>
      <c r="BU72" s="49"/>
      <c r="BV72" s="49"/>
      <c r="BW72" s="49"/>
      <c r="BX72" s="49"/>
      <c r="BY72" s="49"/>
      <c r="BZ72" s="49"/>
      <c r="CA72" s="49"/>
      <c r="CB72" s="49"/>
      <c r="CC72" s="49"/>
      <c r="CD72" s="49"/>
      <c r="CE72" s="49"/>
      <c r="CF72" s="49"/>
      <c r="CG72" s="49"/>
      <c r="CK72" s="1"/>
      <c r="CM72" s="1"/>
    </row>
    <row r="73" spans="1:91" s="3" customFormat="1" x14ac:dyDescent="0.3">
      <c r="A73" s="49"/>
      <c r="B73" s="42"/>
      <c r="C73" s="42"/>
      <c r="D73" s="49"/>
      <c r="E73" s="49"/>
      <c r="F73" s="42"/>
      <c r="G73" s="42"/>
      <c r="H73" s="42"/>
      <c r="I73" s="49"/>
      <c r="J73" s="49"/>
      <c r="K73" s="49"/>
      <c r="L73" s="49"/>
      <c r="M73" s="49"/>
      <c r="N73" s="49"/>
      <c r="O73" s="49"/>
      <c r="P73" s="49"/>
      <c r="Q73" s="42"/>
      <c r="R73" s="42"/>
      <c r="S73" s="42"/>
      <c r="T73" s="42"/>
      <c r="U73" s="42"/>
      <c r="V73" s="42"/>
      <c r="W73" s="42"/>
      <c r="X73" s="42"/>
      <c r="Y73" s="42"/>
      <c r="Z73" s="42"/>
      <c r="AA73" s="49"/>
      <c r="AB73" s="42"/>
      <c r="AC73" s="42"/>
      <c r="AD73" s="49"/>
      <c r="AE73" s="49"/>
      <c r="AF73" s="49"/>
      <c r="AG73" s="49"/>
      <c r="AH73" s="49"/>
      <c r="AI73" s="49"/>
      <c r="AJ73" s="49"/>
      <c r="AK73" s="42"/>
      <c r="AL73" s="42"/>
      <c r="AM73" s="42"/>
      <c r="AN73" s="42"/>
      <c r="AO73" s="42"/>
      <c r="AP73" s="42"/>
      <c r="AQ73" s="49"/>
      <c r="AR73" s="42"/>
      <c r="AS73" s="42"/>
      <c r="AT73" s="42"/>
      <c r="AU73" s="83"/>
      <c r="AV73" s="42"/>
      <c r="AW73" s="42"/>
      <c r="AX73" s="42"/>
      <c r="AY73" s="42"/>
      <c r="AZ73" s="42"/>
      <c r="BA73" s="42"/>
      <c r="BB73" s="42"/>
      <c r="BC73" s="42"/>
      <c r="BD73" s="42"/>
      <c r="BE73" s="42"/>
      <c r="BF73" s="42"/>
      <c r="BG73" s="42"/>
      <c r="BH73" s="42"/>
      <c r="BI73" s="42"/>
      <c r="BJ73" s="42"/>
      <c r="BK73" s="42"/>
      <c r="BL73" s="49"/>
      <c r="BM73" s="49"/>
      <c r="BN73" s="49"/>
      <c r="BO73" s="49"/>
      <c r="BP73" s="49"/>
      <c r="BQ73" s="49"/>
      <c r="BR73" s="49"/>
      <c r="BS73" s="49"/>
      <c r="BT73" s="49"/>
      <c r="BU73" s="49"/>
      <c r="BV73" s="49"/>
      <c r="BW73" s="49"/>
      <c r="BX73" s="49"/>
      <c r="BY73" s="49"/>
      <c r="BZ73" s="49"/>
      <c r="CA73" s="49"/>
      <c r="CB73" s="49"/>
      <c r="CC73" s="49"/>
      <c r="CD73" s="49"/>
      <c r="CE73" s="49"/>
      <c r="CF73" s="49"/>
      <c r="CG73" s="49"/>
      <c r="CK73" s="1"/>
      <c r="CM73" s="1"/>
    </row>
    <row r="74" spans="1:91" s="3" customFormat="1" ht="16.8" thickBot="1" x14ac:dyDescent="0.35">
      <c r="A74" s="49"/>
      <c r="B74" s="111" t="s">
        <v>197</v>
      </c>
      <c r="C74" s="112"/>
      <c r="D74" s="113"/>
      <c r="E74" s="113"/>
      <c r="F74" s="113"/>
      <c r="G74" s="113"/>
      <c r="H74" s="113"/>
      <c r="I74" s="113"/>
      <c r="J74" s="113"/>
      <c r="K74" s="49"/>
      <c r="L74" s="49"/>
      <c r="M74" s="49"/>
      <c r="N74" s="49"/>
      <c r="O74" s="49"/>
      <c r="P74" s="49"/>
      <c r="Q74" s="42"/>
      <c r="R74" s="42"/>
      <c r="S74" s="42"/>
      <c r="T74" s="42"/>
      <c r="U74" s="42"/>
      <c r="V74" s="42"/>
      <c r="W74" s="42"/>
      <c r="X74" s="42"/>
      <c r="Y74" s="42"/>
      <c r="Z74" s="42"/>
      <c r="AA74" s="42"/>
      <c r="AB74" s="42"/>
      <c r="AC74" s="42"/>
      <c r="AD74" s="49"/>
      <c r="AE74" s="49"/>
      <c r="AF74" s="49"/>
      <c r="AG74" s="49"/>
      <c r="AH74" s="49"/>
      <c r="AI74" s="49"/>
      <c r="AJ74" s="49"/>
      <c r="AK74" s="42"/>
      <c r="AL74" s="42"/>
      <c r="AM74" s="42"/>
      <c r="AN74" s="42"/>
      <c r="AO74" s="42"/>
      <c r="AP74" s="42"/>
      <c r="AQ74" s="49"/>
      <c r="AR74" s="42"/>
      <c r="AS74" s="42"/>
      <c r="AT74" s="42"/>
      <c r="AU74" s="83"/>
      <c r="AV74" s="42"/>
      <c r="AW74" s="42"/>
      <c r="AX74" s="42"/>
      <c r="AY74" s="42"/>
      <c r="AZ74" s="42"/>
      <c r="BA74" s="42"/>
      <c r="BB74" s="42"/>
      <c r="BC74" s="42"/>
      <c r="BD74" s="42"/>
      <c r="BE74" s="42"/>
      <c r="BF74" s="42"/>
      <c r="BG74" s="42"/>
      <c r="BH74" s="42"/>
      <c r="BI74" s="42"/>
      <c r="BJ74" s="42"/>
      <c r="BK74" s="42"/>
      <c r="BL74" s="49"/>
      <c r="BM74" s="49"/>
      <c r="BN74" s="49"/>
      <c r="BO74" s="49"/>
      <c r="BP74" s="49"/>
      <c r="BQ74" s="49"/>
      <c r="BR74" s="49"/>
      <c r="BS74" s="49"/>
      <c r="BT74" s="49"/>
      <c r="BU74" s="49"/>
      <c r="BV74" s="49"/>
      <c r="BW74" s="49"/>
      <c r="BX74" s="49"/>
      <c r="BY74" s="49"/>
      <c r="BZ74" s="49"/>
      <c r="CA74" s="49"/>
      <c r="CB74" s="49"/>
      <c r="CC74" s="49"/>
      <c r="CD74" s="49"/>
      <c r="CE74" s="49"/>
      <c r="CF74" s="49"/>
      <c r="CG74" s="42"/>
      <c r="CI74" s="1"/>
      <c r="CK74" s="1"/>
      <c r="CM74" s="1"/>
    </row>
    <row r="75" spans="1:91" s="3" customFormat="1" ht="14.4" x14ac:dyDescent="0.3">
      <c r="A75" s="49"/>
      <c r="B75" s="145"/>
      <c r="C75" s="146"/>
      <c r="D75" s="146"/>
      <c r="E75" s="147" t="s">
        <v>198</v>
      </c>
      <c r="F75" s="146"/>
      <c r="G75" s="148" t="s">
        <v>199</v>
      </c>
      <c r="H75" s="148"/>
      <c r="I75" s="148"/>
      <c r="J75" s="148"/>
      <c r="K75" s="149"/>
      <c r="L75" s="49"/>
      <c r="M75" s="49"/>
      <c r="N75" s="49"/>
      <c r="O75" s="49"/>
      <c r="P75" s="49"/>
      <c r="Q75" s="42"/>
      <c r="R75" s="42"/>
      <c r="S75" s="42"/>
      <c r="T75" s="42"/>
      <c r="U75" s="42"/>
      <c r="V75" s="42"/>
      <c r="W75" s="42"/>
      <c r="X75" s="42"/>
      <c r="Y75" s="42"/>
      <c r="Z75" s="42"/>
      <c r="AA75" s="42"/>
      <c r="AB75" s="42"/>
      <c r="AC75" s="42"/>
      <c r="AD75" s="49"/>
      <c r="AE75" s="49"/>
      <c r="AF75" s="49"/>
      <c r="AG75" s="49"/>
      <c r="AH75" s="49"/>
      <c r="AI75" s="49"/>
      <c r="AJ75" s="49"/>
      <c r="AK75" s="42"/>
      <c r="AL75" s="42"/>
      <c r="AM75" s="42"/>
      <c r="AN75" s="42"/>
      <c r="AO75" s="42"/>
      <c r="AP75" s="42"/>
      <c r="AQ75" s="49"/>
      <c r="AR75" s="42"/>
      <c r="AS75" s="42"/>
      <c r="AT75" s="42"/>
      <c r="AU75" s="83"/>
      <c r="AV75" s="42"/>
      <c r="AW75" s="42"/>
      <c r="AX75" s="42"/>
      <c r="AY75" s="42"/>
      <c r="AZ75" s="42"/>
      <c r="BA75" s="42"/>
      <c r="BB75" s="42"/>
      <c r="BC75" s="42"/>
      <c r="BD75" s="42"/>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2"/>
      <c r="CI75" s="1"/>
      <c r="CK75" s="1"/>
      <c r="CM75" s="1"/>
    </row>
    <row r="76" spans="1:91" s="3" customFormat="1" ht="14.4" x14ac:dyDescent="0.3">
      <c r="A76" s="49"/>
      <c r="B76" s="150"/>
      <c r="C76" s="151"/>
      <c r="D76" s="152"/>
      <c r="E76" s="153"/>
      <c r="F76" s="153" t="s">
        <v>200</v>
      </c>
      <c r="G76" s="153" t="s">
        <v>201</v>
      </c>
      <c r="H76" s="153" t="s">
        <v>202</v>
      </c>
      <c r="I76" s="153" t="s">
        <v>203</v>
      </c>
      <c r="J76" s="153" t="s">
        <v>204</v>
      </c>
      <c r="K76" s="154" t="s">
        <v>205</v>
      </c>
      <c r="L76" s="49"/>
      <c r="M76" s="49"/>
      <c r="N76" s="49"/>
      <c r="O76" s="49"/>
      <c r="P76" s="49"/>
      <c r="Q76" s="42"/>
      <c r="R76" s="42"/>
      <c r="S76" s="42"/>
      <c r="T76" s="42"/>
      <c r="U76" s="42"/>
      <c r="V76" s="42"/>
      <c r="W76" s="42"/>
      <c r="X76" s="42"/>
      <c r="Y76" s="42"/>
      <c r="Z76" s="42"/>
      <c r="AA76" s="42"/>
      <c r="AB76" s="42"/>
      <c r="AC76" s="42"/>
      <c r="AD76" s="49"/>
      <c r="AE76" s="49"/>
      <c r="AF76" s="49"/>
      <c r="AG76" s="49"/>
      <c r="AH76" s="49"/>
      <c r="AI76" s="49"/>
      <c r="AJ76" s="49"/>
      <c r="AK76" s="42"/>
      <c r="AL76" s="42"/>
      <c r="AM76" s="42"/>
      <c r="AN76" s="42"/>
      <c r="AO76" s="42"/>
      <c r="AP76" s="42"/>
      <c r="AQ76" s="49"/>
      <c r="AR76" s="42"/>
      <c r="AS76" s="42"/>
      <c r="AT76" s="42"/>
      <c r="AU76" s="83"/>
      <c r="AV76" s="42"/>
      <c r="AW76" s="42"/>
      <c r="AX76" s="42"/>
      <c r="AY76" s="42"/>
      <c r="AZ76" s="42"/>
      <c r="BA76" s="42"/>
      <c r="BB76" s="42"/>
      <c r="BC76" s="42"/>
      <c r="BD76" s="42"/>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2"/>
      <c r="CI76" s="1"/>
      <c r="CK76" s="1"/>
      <c r="CM76" s="1"/>
    </row>
    <row r="77" spans="1:91" s="3" customFormat="1" ht="17.55" customHeight="1" x14ac:dyDescent="0.3">
      <c r="A77" s="49"/>
      <c r="B77" s="155" t="s">
        <v>206</v>
      </c>
      <c r="C77" s="156"/>
      <c r="D77" s="157"/>
      <c r="E77" s="158" t="s">
        <v>207</v>
      </c>
      <c r="F77" s="158">
        <f>_xlfn.IFNA(S89,"")</f>
        <v>0.16666666666666666</v>
      </c>
      <c r="G77" s="158">
        <f>_xlfn.IFNA(S90,"")</f>
        <v>0.33333333333333331</v>
      </c>
      <c r="H77" s="158">
        <f>_xlfn.IFNA(S91,"")</f>
        <v>0.41666666666666669</v>
      </c>
      <c r="I77" s="158" t="str">
        <f>_xlfn.IFNA(S92,"")</f>
        <v/>
      </c>
      <c r="J77" s="158" t="str">
        <f>_xlfn.IFNA(S93,"")</f>
        <v/>
      </c>
      <c r="K77" s="158" t="str">
        <f>_xlfn.IFNA(S94,"")</f>
        <v/>
      </c>
      <c r="L77" s="49"/>
      <c r="M77" s="49"/>
      <c r="N77" s="49"/>
      <c r="O77" s="49"/>
      <c r="P77" s="49"/>
      <c r="Q77" s="42"/>
      <c r="R77" s="42"/>
      <c r="S77" s="42"/>
      <c r="T77" s="42"/>
      <c r="U77" s="42"/>
      <c r="V77" s="42"/>
      <c r="W77" s="42"/>
      <c r="X77" s="42"/>
      <c r="Y77" s="42"/>
      <c r="Z77" s="42"/>
      <c r="AA77" s="42"/>
      <c r="AB77" s="42"/>
      <c r="AC77" s="42"/>
      <c r="AD77" s="49"/>
      <c r="AE77" s="49"/>
      <c r="AF77" s="49"/>
      <c r="AG77" s="49"/>
      <c r="AH77" s="49"/>
      <c r="AI77" s="49"/>
      <c r="AJ77" s="49"/>
      <c r="AK77" s="42"/>
      <c r="AL77" s="42"/>
      <c r="AM77" s="42"/>
      <c r="AN77" s="42"/>
      <c r="AO77" s="42"/>
      <c r="AP77" s="42"/>
      <c r="AQ77" s="42"/>
      <c r="AR77" s="42"/>
      <c r="AS77" s="49"/>
      <c r="AT77" s="42"/>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2"/>
      <c r="CI77" s="1"/>
      <c r="CK77" s="1"/>
      <c r="CM77" s="1"/>
    </row>
    <row r="78" spans="1:91" s="3" customFormat="1" ht="17.55" customHeight="1" x14ac:dyDescent="0.3">
      <c r="A78" s="49"/>
      <c r="B78" s="159"/>
      <c r="C78" s="160"/>
      <c r="D78" s="161"/>
      <c r="E78" s="162" t="s">
        <v>208</v>
      </c>
      <c r="F78" s="162"/>
      <c r="G78" s="163">
        <f>_xlfn.IFNA(R90,"")</f>
        <v>0.16666666666666666</v>
      </c>
      <c r="H78" s="163">
        <f>_xlfn.IFNA(R91,"")</f>
        <v>0.41666666666666669</v>
      </c>
      <c r="I78" s="163">
        <f>_xlfn.IFNA(R92,"")</f>
        <v>0.66666666666666663</v>
      </c>
      <c r="J78" s="163">
        <f>_xlfn.IFNA(R93,"")</f>
        <v>0.75</v>
      </c>
      <c r="K78" s="163">
        <f>_xlfn.IFNA(R94,"")</f>
        <v>0.91666666666666663</v>
      </c>
      <c r="L78" s="49"/>
      <c r="M78" s="49"/>
      <c r="N78" s="49"/>
      <c r="O78" s="49"/>
      <c r="P78" s="49"/>
      <c r="Q78" s="42"/>
      <c r="R78" s="42"/>
      <c r="S78" s="42"/>
      <c r="T78" s="42"/>
      <c r="U78" s="42"/>
      <c r="V78" s="42"/>
      <c r="W78" s="42"/>
      <c r="X78" s="42"/>
      <c r="Y78" s="42"/>
      <c r="Z78" s="42"/>
      <c r="AA78" s="42"/>
      <c r="AB78" s="42"/>
      <c r="AC78" s="42"/>
      <c r="AD78" s="49"/>
      <c r="AE78" s="49"/>
      <c r="AF78" s="49"/>
      <c r="AG78" s="49"/>
      <c r="AH78" s="49"/>
      <c r="AI78" s="49"/>
      <c r="AJ78" s="49"/>
      <c r="AK78" s="42"/>
      <c r="AL78" s="42"/>
      <c r="AM78" s="49"/>
      <c r="AN78" s="49"/>
      <c r="AO78" s="42"/>
      <c r="AP78" s="42"/>
      <c r="AQ78" s="42"/>
      <c r="AR78" s="42"/>
      <c r="AS78" s="42"/>
      <c r="AT78" s="42"/>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2"/>
      <c r="CI78" s="1"/>
      <c r="CK78" s="1"/>
      <c r="CM78" s="1"/>
    </row>
    <row r="79" spans="1:91" s="3" customFormat="1" ht="17.55" customHeight="1" x14ac:dyDescent="0.3">
      <c r="A79" s="49"/>
      <c r="B79" s="155" t="s">
        <v>209</v>
      </c>
      <c r="C79" s="156"/>
      <c r="D79" s="157"/>
      <c r="E79" s="158" t="s">
        <v>207</v>
      </c>
      <c r="F79" s="158">
        <f>_xlfn.IFNA(U89,"")</f>
        <v>0.46666666666666667</v>
      </c>
      <c r="G79" s="158">
        <f>_xlfn.IFNA(U90,"")</f>
        <v>0.56666666666666665</v>
      </c>
      <c r="H79" s="158">
        <f>_xlfn.IFNA(U91,"")</f>
        <v>0.6333333333333333</v>
      </c>
      <c r="I79" s="158" t="str">
        <f>_xlfn.IFNA(U92,"")</f>
        <v/>
      </c>
      <c r="J79" s="158" t="str">
        <f>_xlfn.IFNA(U93,"")</f>
        <v/>
      </c>
      <c r="K79" s="158" t="str">
        <f>_xlfn.IFNA(U94,"")</f>
        <v/>
      </c>
      <c r="L79" s="49"/>
      <c r="M79" s="49"/>
      <c r="N79" s="49"/>
      <c r="O79" s="49"/>
      <c r="P79" s="49"/>
      <c r="Q79" s="42"/>
      <c r="R79" s="42"/>
      <c r="S79" s="42"/>
      <c r="T79" s="42"/>
      <c r="U79" s="42"/>
      <c r="V79" s="42"/>
      <c r="W79" s="42"/>
      <c r="X79" s="42"/>
      <c r="Y79" s="42"/>
      <c r="Z79" s="42"/>
      <c r="AA79" s="42"/>
      <c r="AB79" s="42"/>
      <c r="AC79" s="42"/>
      <c r="AD79" s="49"/>
      <c r="AE79" s="49"/>
      <c r="AF79" s="49"/>
      <c r="AG79" s="49"/>
      <c r="AH79" s="49"/>
      <c r="AI79" s="49"/>
      <c r="AJ79" s="49"/>
      <c r="AK79" s="42"/>
      <c r="AL79" s="42"/>
      <c r="AM79" s="49"/>
      <c r="AN79" s="49"/>
      <c r="AO79" s="42"/>
      <c r="AP79" s="42"/>
      <c r="AQ79" s="42"/>
      <c r="AR79" s="42"/>
      <c r="AS79" s="42"/>
      <c r="AT79" s="42"/>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2"/>
      <c r="CI79" s="1"/>
      <c r="CK79" s="1"/>
      <c r="CM79" s="1"/>
    </row>
    <row r="80" spans="1:91" s="3" customFormat="1" ht="17.55" customHeight="1" x14ac:dyDescent="0.3">
      <c r="A80" s="49"/>
      <c r="B80" s="159"/>
      <c r="C80" s="160"/>
      <c r="D80" s="161"/>
      <c r="E80" s="162" t="s">
        <v>208</v>
      </c>
      <c r="F80" s="162"/>
      <c r="G80" s="163">
        <f>_xlfn.IFNA(T90,"")</f>
        <v>0.6333333333333333</v>
      </c>
      <c r="H80" s="163">
        <f>_xlfn.IFNA(T91,"")</f>
        <v>0.6333333333333333</v>
      </c>
      <c r="I80" s="163">
        <f>_xlfn.IFNA(T92,"")</f>
        <v>0.66666666666666663</v>
      </c>
      <c r="J80" s="163">
        <f>_xlfn.IFNA(T93,"")</f>
        <v>0.83333333333333337</v>
      </c>
      <c r="K80" s="163">
        <f>_xlfn.IFNA(T94,"")</f>
        <v>0.96666666666666667</v>
      </c>
      <c r="L80" s="49"/>
      <c r="M80" s="49"/>
      <c r="N80" s="49"/>
      <c r="O80" s="49"/>
      <c r="P80" s="49"/>
      <c r="Q80" s="42"/>
      <c r="R80" s="42"/>
      <c r="S80" s="42"/>
      <c r="T80" s="42"/>
      <c r="U80" s="42"/>
      <c r="V80" s="42"/>
      <c r="W80" s="42"/>
      <c r="X80" s="42"/>
      <c r="Y80" s="42"/>
      <c r="Z80" s="42"/>
      <c r="AA80" s="42"/>
      <c r="AB80" s="42"/>
      <c r="AC80" s="42"/>
      <c r="AD80" s="49"/>
      <c r="AE80" s="49"/>
      <c r="AF80" s="49"/>
      <c r="AG80" s="49"/>
      <c r="AH80" s="49"/>
      <c r="AI80" s="49"/>
      <c r="AJ80" s="49"/>
      <c r="AK80" s="42"/>
      <c r="AL80" s="42"/>
      <c r="AM80" s="49"/>
      <c r="AN80" s="49"/>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9"/>
      <c r="BM80" s="49"/>
      <c r="BN80" s="49"/>
      <c r="BO80" s="49"/>
      <c r="BP80" s="49"/>
      <c r="BQ80" s="49"/>
      <c r="BR80" s="49"/>
      <c r="BS80" s="49"/>
      <c r="BT80" s="49"/>
      <c r="BU80" s="49"/>
      <c r="BV80" s="49"/>
      <c r="BW80" s="49"/>
      <c r="BX80" s="49"/>
      <c r="BY80" s="49"/>
      <c r="BZ80" s="49"/>
      <c r="CA80" s="49"/>
      <c r="CB80" s="49"/>
      <c r="CC80" s="49"/>
      <c r="CD80" s="49"/>
      <c r="CE80" s="49"/>
      <c r="CF80" s="49"/>
      <c r="CG80" s="42"/>
      <c r="CI80" s="1"/>
      <c r="CK80" s="1"/>
      <c r="CM80" s="1"/>
    </row>
    <row r="81" spans="2:43" ht="17.55" customHeight="1" x14ac:dyDescent="0.3">
      <c r="B81" s="155" t="s">
        <v>210</v>
      </c>
      <c r="C81" s="156"/>
      <c r="D81" s="157"/>
      <c r="E81" s="158" t="s">
        <v>207</v>
      </c>
      <c r="F81" s="158">
        <f>_xlfn.IFNA(W89,"")</f>
        <v>0.6428571428571429</v>
      </c>
      <c r="G81" s="158">
        <f>_xlfn.IFNA(W90,"")</f>
        <v>0.6428571428571429</v>
      </c>
      <c r="H81" s="158">
        <f>_xlfn.IFNA(W91,"")</f>
        <v>0.8571428571428571</v>
      </c>
      <c r="I81" s="158" t="str">
        <f>_xlfn.IFNA(W92,"")</f>
        <v/>
      </c>
      <c r="J81" s="158" t="str">
        <f>_xlfn.IFNA(W93,"")</f>
        <v/>
      </c>
      <c r="K81" s="158" t="str">
        <f>_xlfn.IFNA(W94,"")</f>
        <v/>
      </c>
      <c r="AA81" s="42"/>
      <c r="AM81" s="49"/>
      <c r="AN81" s="49"/>
    </row>
    <row r="82" spans="2:43" ht="17.55" customHeight="1" x14ac:dyDescent="0.3">
      <c r="B82" s="159"/>
      <c r="C82" s="156"/>
      <c r="D82" s="164"/>
      <c r="E82" s="162" t="s">
        <v>208</v>
      </c>
      <c r="F82" s="162"/>
      <c r="G82" s="163">
        <f>_xlfn.IFNA(V90,"")</f>
        <v>0.6428571428571429</v>
      </c>
      <c r="H82" s="163">
        <f>_xlfn.IFNA(V91,"")</f>
        <v>0.7142857142857143</v>
      </c>
      <c r="I82" s="163">
        <f>_xlfn.IFNA(V92,"")</f>
        <v>0.7142857142857143</v>
      </c>
      <c r="J82" s="163">
        <f>_xlfn.IFNA(V93,"")</f>
        <v>0.8571428571428571</v>
      </c>
      <c r="K82" s="163">
        <f>_xlfn.IFNA(V94,"")</f>
        <v>0.9285714285714286</v>
      </c>
      <c r="AA82" s="42"/>
      <c r="AM82" s="49"/>
      <c r="AN82" s="49"/>
    </row>
    <row r="83" spans="2:43" ht="17.55" customHeight="1" x14ac:dyDescent="0.3">
      <c r="B83" s="165" t="s">
        <v>211</v>
      </c>
      <c r="C83" s="166"/>
      <c r="D83" s="167"/>
      <c r="E83" s="158" t="s">
        <v>207</v>
      </c>
      <c r="F83" s="158">
        <f>_xlfn.IFNA(Q89,"")</f>
        <v>0.44642857142857145</v>
      </c>
      <c r="G83" s="158">
        <f>_xlfn.IFNA(Q90,"")</f>
        <v>0.5357142857142857</v>
      </c>
      <c r="H83" s="158">
        <f>_xlfn.IFNA(Q91,"")</f>
        <v>0.6428571428571429</v>
      </c>
      <c r="I83" s="158" t="str">
        <f>_xlfn.IFNA(Q92,"")</f>
        <v/>
      </c>
      <c r="J83" s="158" t="str">
        <f>_xlfn.IFNA(Q93,"")</f>
        <v/>
      </c>
      <c r="K83" s="158" t="str">
        <f>_xlfn.IFNA(Q94,"")</f>
        <v/>
      </c>
      <c r="AA83" s="42"/>
      <c r="AM83" s="49"/>
      <c r="AN83" s="49"/>
    </row>
    <row r="84" spans="2:43" ht="17.55" customHeight="1" x14ac:dyDescent="0.3">
      <c r="B84" s="168"/>
      <c r="C84" s="169"/>
      <c r="D84" s="166"/>
      <c r="E84" s="162" t="s">
        <v>208</v>
      </c>
      <c r="F84" s="162"/>
      <c r="G84" s="170">
        <f>_xlfn.IFNA(P90,"")</f>
        <v>0.5357142857142857</v>
      </c>
      <c r="H84" s="170">
        <f>_xlfn.IFNA(P91,"")</f>
        <v>0.6071428571428571</v>
      </c>
      <c r="I84" s="170">
        <f>_xlfn.IFNA(P92,"")</f>
        <v>0.6785714285714286</v>
      </c>
      <c r="J84" s="170">
        <f>_xlfn.IFNA(P93,"")</f>
        <v>0.8214285714285714</v>
      </c>
      <c r="K84" s="170">
        <f>_xlfn.IFNA(P94,"")</f>
        <v>0.9464285714285714</v>
      </c>
      <c r="AA84" s="42"/>
      <c r="AM84" s="49"/>
      <c r="AN84" s="49"/>
      <c r="AO84" s="49"/>
      <c r="AP84" s="49"/>
      <c r="AQ84" s="49"/>
    </row>
    <row r="85" spans="2:43" x14ac:dyDescent="0.3">
      <c r="AA85" s="42"/>
      <c r="AM85" s="49"/>
      <c r="AN85" s="49"/>
      <c r="AO85" s="49"/>
      <c r="AP85" s="49"/>
      <c r="AQ85" s="49"/>
    </row>
    <row r="86" spans="2:43" x14ac:dyDescent="0.3">
      <c r="AA86" s="42"/>
      <c r="AM86" s="49"/>
      <c r="AN86" s="49"/>
      <c r="AO86" s="49"/>
      <c r="AP86" s="49"/>
      <c r="AQ86" s="49"/>
    </row>
    <row r="87" spans="2:43" x14ac:dyDescent="0.3">
      <c r="O87" s="171" t="s">
        <v>212</v>
      </c>
      <c r="P87" s="46"/>
      <c r="Q87" s="46"/>
      <c r="R87" s="46"/>
      <c r="S87" s="46"/>
      <c r="T87" s="46"/>
      <c r="U87" s="47"/>
      <c r="V87" s="46"/>
      <c r="W87" s="46"/>
      <c r="AA87" s="42"/>
    </row>
    <row r="88" spans="2:43" x14ac:dyDescent="0.3">
      <c r="O88" s="172" t="s">
        <v>71</v>
      </c>
      <c r="P88" s="172" t="s">
        <v>213</v>
      </c>
      <c r="Q88" s="172" t="s">
        <v>214</v>
      </c>
      <c r="R88" s="172" t="s">
        <v>241</v>
      </c>
      <c r="S88" s="172" t="s">
        <v>216</v>
      </c>
      <c r="T88" s="172" t="s">
        <v>242</v>
      </c>
      <c r="U88" s="173" t="s">
        <v>218</v>
      </c>
      <c r="V88" s="172" t="s">
        <v>243</v>
      </c>
      <c r="W88" s="172" t="s">
        <v>220</v>
      </c>
    </row>
    <row r="89" spans="2:43" x14ac:dyDescent="0.3">
      <c r="O89" s="172" t="s">
        <v>200</v>
      </c>
      <c r="P89" s="174"/>
      <c r="Q89" s="175">
        <f>IF(BJ34="",NA(),BJ34)</f>
        <v>0.44642857142857145</v>
      </c>
      <c r="R89" s="176"/>
      <c r="S89" s="175">
        <f>IF(BJ35="",NA(),BJ35)</f>
        <v>0.16666666666666666</v>
      </c>
      <c r="T89" s="176"/>
      <c r="U89" s="175">
        <f>IF(BJ36="",NA(),BJ36)</f>
        <v>0.46666666666666667</v>
      </c>
      <c r="V89" s="176"/>
      <c r="W89" s="175">
        <f>IF(BJ37="",NA(),BJ37)</f>
        <v>0.6428571428571429</v>
      </c>
    </row>
    <row r="90" spans="2:43" x14ac:dyDescent="0.3">
      <c r="O90" s="172" t="s">
        <v>201</v>
      </c>
      <c r="P90" s="177">
        <f>IF(BV34="",NA(),BV34)</f>
        <v>0.5357142857142857</v>
      </c>
      <c r="Q90" s="175">
        <f>IF(BK34="",NA(),BK34)</f>
        <v>0.5357142857142857</v>
      </c>
      <c r="R90" s="177">
        <f>IF(BV35="",NA(),BV35)</f>
        <v>0.16666666666666666</v>
      </c>
      <c r="S90" s="175">
        <f>IF(BK35="",NA(),BK35)</f>
        <v>0.33333333333333331</v>
      </c>
      <c r="T90" s="177">
        <f>IF(BV36="",NA(),BV36)</f>
        <v>0.6333333333333333</v>
      </c>
      <c r="U90" s="175">
        <f>IF(BK36="",NA(),BK36)</f>
        <v>0.56666666666666665</v>
      </c>
      <c r="V90" s="177">
        <f>IF(BV37="",NA(),BV37)</f>
        <v>0.6428571428571429</v>
      </c>
      <c r="W90" s="175">
        <f>IF(BK37="",NA(),BK37)</f>
        <v>0.6428571428571429</v>
      </c>
    </row>
    <row r="91" spans="2:43" x14ac:dyDescent="0.3">
      <c r="O91" s="172" t="s">
        <v>202</v>
      </c>
      <c r="P91" s="177">
        <f>IF(BW34="",NA(),BW34)</f>
        <v>0.6071428571428571</v>
      </c>
      <c r="Q91" s="175">
        <f>IF(BL34="",NA(),BL34)</f>
        <v>0.6428571428571429</v>
      </c>
      <c r="R91" s="177">
        <f>IF(BW35="",NA(),BW35)</f>
        <v>0.41666666666666669</v>
      </c>
      <c r="S91" s="175">
        <f>IF(BL35="",NA(),BL35)</f>
        <v>0.41666666666666669</v>
      </c>
      <c r="T91" s="177">
        <f>IF(BW36="",NA(),BW36)</f>
        <v>0.6333333333333333</v>
      </c>
      <c r="U91" s="175">
        <f>IF(BL36="",NA(),BL36)</f>
        <v>0.6333333333333333</v>
      </c>
      <c r="V91" s="177">
        <f>IF(BW37="",NA(),BW37)</f>
        <v>0.7142857142857143</v>
      </c>
      <c r="W91" s="175">
        <f>IF(BL37="",NA(),BL37)</f>
        <v>0.8571428571428571</v>
      </c>
    </row>
    <row r="92" spans="2:43" x14ac:dyDescent="0.3">
      <c r="O92" s="172" t="s">
        <v>203</v>
      </c>
      <c r="P92" s="177">
        <f>IF(BX34="",NA(),BX34)</f>
        <v>0.6785714285714286</v>
      </c>
      <c r="Q92" s="175" t="e">
        <f>IF(BM34="",NA(),BM34)</f>
        <v>#N/A</v>
      </c>
      <c r="R92" s="178">
        <f>IF(BX35="",NA(),BX35)</f>
        <v>0.66666666666666663</v>
      </c>
      <c r="S92" s="175" t="e">
        <f>IF(BM35="",NA(),BM35)</f>
        <v>#N/A</v>
      </c>
      <c r="T92" s="178">
        <f>IF(BX36="",NA(),BX36)</f>
        <v>0.66666666666666663</v>
      </c>
      <c r="U92" s="175" t="e">
        <f>IF(BM36="",NA(),BM36)</f>
        <v>#N/A</v>
      </c>
      <c r="V92" s="178">
        <f>IF(BX37="",NA(),BX37)</f>
        <v>0.7142857142857143</v>
      </c>
      <c r="W92" s="175" t="e">
        <f>IF(BM37="",NA(),BM37)</f>
        <v>#N/A</v>
      </c>
    </row>
    <row r="93" spans="2:43" x14ac:dyDescent="0.3">
      <c r="O93" s="172" t="s">
        <v>204</v>
      </c>
      <c r="P93" s="177">
        <f>IF(BY34="",NA(),BY34)</f>
        <v>0.8214285714285714</v>
      </c>
      <c r="Q93" s="175" t="e">
        <f>IF(BN34="",NA(),BN34)</f>
        <v>#N/A</v>
      </c>
      <c r="R93" s="178">
        <f>IF(BY35="",NA(),BY35)</f>
        <v>0.75</v>
      </c>
      <c r="S93" s="175" t="e">
        <f>IF(BN35="",NA(),BN35)</f>
        <v>#N/A</v>
      </c>
      <c r="T93" s="178">
        <f>IF(BY36="",NA(),BY36)</f>
        <v>0.83333333333333337</v>
      </c>
      <c r="U93" s="175" t="e">
        <f>IF(BN36="",NA(),BN36)</f>
        <v>#N/A</v>
      </c>
      <c r="V93" s="178">
        <f>IF(BY37="",NA(),BY37)</f>
        <v>0.8571428571428571</v>
      </c>
      <c r="W93" s="175" t="e">
        <f>IF(BN37="",NA(),BN37)</f>
        <v>#N/A</v>
      </c>
    </row>
    <row r="94" spans="2:43" x14ac:dyDescent="0.3">
      <c r="O94" s="172" t="s">
        <v>205</v>
      </c>
      <c r="P94" s="177">
        <f>IF(BZ34="",NA(),BZ34)</f>
        <v>0.9464285714285714</v>
      </c>
      <c r="Q94" s="175" t="e">
        <f>IF(BO34="",NA(),BO34)</f>
        <v>#N/A</v>
      </c>
      <c r="R94" s="178">
        <f>IF(BZ35="",NA(),BZ35)</f>
        <v>0.91666666666666663</v>
      </c>
      <c r="S94" s="175" t="e">
        <f>IF(BO35="",NA(),BO35)</f>
        <v>#N/A</v>
      </c>
      <c r="T94" s="178">
        <f>IF(BZ36="",NA(),BZ36)</f>
        <v>0.96666666666666667</v>
      </c>
      <c r="U94" s="175" t="e">
        <f>IF(BO36="",NA(),BO36)</f>
        <v>#N/A</v>
      </c>
      <c r="V94" s="178">
        <f>IF(BZ37="",NA(),BZ37)</f>
        <v>0.9285714285714286</v>
      </c>
      <c r="W94" s="175" t="e">
        <f>IF(BO37="",NA(),BO37)</f>
        <v>#N/A</v>
      </c>
    </row>
    <row r="95" spans="2:43" x14ac:dyDescent="0.3">
      <c r="O95" s="172" t="s">
        <v>221</v>
      </c>
      <c r="P95" s="177" t="e">
        <f>IF(CA34="",NA(),CA34)</f>
        <v>#N/A</v>
      </c>
      <c r="Q95" s="175" t="e">
        <f>IF(BP34="",NA(),BP34)</f>
        <v>#N/A</v>
      </c>
      <c r="R95" s="178" t="e">
        <f>IF(CA35="",NA(),CA35)</f>
        <v>#N/A</v>
      </c>
      <c r="S95" s="175" t="e">
        <f>IF(BP35="",NA(),BP35)</f>
        <v>#N/A</v>
      </c>
      <c r="T95" s="178" t="e">
        <f>IF(CA36="",NA(),CA36)</f>
        <v>#N/A</v>
      </c>
      <c r="U95" s="175" t="e">
        <f>IF(BP36="",NA(),BP36)</f>
        <v>#N/A</v>
      </c>
      <c r="V95" s="178" t="e">
        <f>IF(CA37="",NA(),CA37)</f>
        <v>#N/A</v>
      </c>
      <c r="W95" s="175" t="e">
        <f>IF(BP37="",NA(),BP37)</f>
        <v>#N/A</v>
      </c>
    </row>
    <row r="96" spans="2:43" x14ac:dyDescent="0.3">
      <c r="O96" s="172" t="s">
        <v>222</v>
      </c>
      <c r="P96" s="177" t="e">
        <f>IF(CB34="",NA(),CB34)</f>
        <v>#N/A</v>
      </c>
      <c r="Q96" s="175" t="e">
        <f>IF(BQ34="",NA(),BQ34)</f>
        <v>#N/A</v>
      </c>
      <c r="R96" s="178" t="e">
        <f>IF(CB35="",NA(),CB35)</f>
        <v>#N/A</v>
      </c>
      <c r="S96" s="175" t="e">
        <f>IF(BQ35="",NA(),BQ35)</f>
        <v>#N/A</v>
      </c>
      <c r="T96" s="178" t="e">
        <f>IF(CB36="",NA(),CB36)</f>
        <v>#N/A</v>
      </c>
      <c r="U96" s="175" t="e">
        <f>IF(BQ36="",NA(),BQ36)</f>
        <v>#N/A</v>
      </c>
      <c r="V96" s="178" t="e">
        <f>IF(CB37="",NA(),CB37)</f>
        <v>#N/A</v>
      </c>
      <c r="W96" s="175" t="e">
        <f>IF(BQ37="",NA(),BQ37)</f>
        <v>#N/A</v>
      </c>
    </row>
    <row r="97" spans="1:91" s="3" customFormat="1" x14ac:dyDescent="0.3">
      <c r="A97" s="49"/>
      <c r="B97" s="42"/>
      <c r="C97" s="42"/>
      <c r="D97" s="42"/>
      <c r="E97" s="42"/>
      <c r="F97" s="42"/>
      <c r="G97" s="42"/>
      <c r="H97" s="49"/>
      <c r="I97" s="49"/>
      <c r="J97" s="49"/>
      <c r="K97" s="49"/>
      <c r="L97" s="49"/>
      <c r="M97" s="49"/>
      <c r="N97" s="49"/>
      <c r="O97" s="172" t="s">
        <v>223</v>
      </c>
      <c r="P97" s="177" t="e">
        <f>IF(CC34="",NA(),CC34)</f>
        <v>#N/A</v>
      </c>
      <c r="Q97" s="175" t="e">
        <f>IF(BR34="",NA(),BR34)</f>
        <v>#N/A</v>
      </c>
      <c r="R97" s="178" t="e">
        <f>IF(CC35="",NA(),CC35)</f>
        <v>#N/A</v>
      </c>
      <c r="S97" s="175" t="e">
        <f>IF(BR35="",NA(),BR35)</f>
        <v>#N/A</v>
      </c>
      <c r="T97" s="178" t="e">
        <f>IF(CC36="",NA(),CC36)</f>
        <v>#N/A</v>
      </c>
      <c r="U97" s="175" t="e">
        <f>IF(BR36="",NA(),BR36)</f>
        <v>#N/A</v>
      </c>
      <c r="V97" s="178" t="e">
        <f>IF(CC37="",NA(),CC37)</f>
        <v>#N/A</v>
      </c>
      <c r="W97" s="175" t="e">
        <f>IF(BR37="",NA(),BR37)</f>
        <v>#N/A</v>
      </c>
      <c r="X97" s="42"/>
      <c r="Y97" s="42"/>
      <c r="Z97" s="42"/>
      <c r="AA97" s="49"/>
      <c r="AB97" s="42"/>
      <c r="AC97" s="42"/>
      <c r="AD97" s="49"/>
      <c r="AE97" s="49"/>
      <c r="AF97" s="49"/>
      <c r="AG97" s="49"/>
      <c r="AH97" s="49"/>
      <c r="AI97" s="49"/>
      <c r="AJ97" s="49"/>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9"/>
      <c r="BM97" s="49"/>
      <c r="BN97" s="49"/>
      <c r="BO97" s="49"/>
      <c r="BP97" s="49"/>
      <c r="BQ97" s="49"/>
      <c r="BR97" s="49"/>
      <c r="BS97" s="49"/>
      <c r="BT97" s="49"/>
      <c r="BU97" s="49"/>
      <c r="BV97" s="49"/>
      <c r="BW97" s="49"/>
      <c r="BX97" s="49"/>
      <c r="BY97" s="49"/>
      <c r="BZ97" s="49"/>
      <c r="CA97" s="49"/>
      <c r="CB97" s="49"/>
      <c r="CC97" s="49"/>
      <c r="CD97" s="49"/>
      <c r="CE97" s="49"/>
      <c r="CF97" s="49"/>
      <c r="CG97" s="42"/>
      <c r="CI97" s="1"/>
      <c r="CK97" s="1"/>
      <c r="CM97" s="1"/>
    </row>
    <row r="98" spans="1:91" s="3" customFormat="1" x14ac:dyDescent="0.3">
      <c r="A98" s="49"/>
      <c r="B98" s="42"/>
      <c r="C98" s="42"/>
      <c r="D98" s="42"/>
      <c r="E98" s="42"/>
      <c r="F98" s="42"/>
      <c r="G98" s="42"/>
      <c r="H98" s="49"/>
      <c r="I98" s="49"/>
      <c r="J98" s="49"/>
      <c r="K98" s="49"/>
      <c r="L98" s="49"/>
      <c r="M98" s="49"/>
      <c r="N98" s="49"/>
      <c r="O98" s="172" t="s">
        <v>224</v>
      </c>
      <c r="P98" s="177" t="e">
        <f>IF(CD34="",NA(),CD34)</f>
        <v>#N/A</v>
      </c>
      <c r="Q98" s="175" t="e">
        <f>IF(BS34="",NA(),BS34)</f>
        <v>#N/A</v>
      </c>
      <c r="R98" s="178" t="e">
        <f>IF(CD35="",NA(),CD35)</f>
        <v>#N/A</v>
      </c>
      <c r="S98" s="175" t="e">
        <f>IF(BS35="",NA(),BS35)</f>
        <v>#N/A</v>
      </c>
      <c r="T98" s="178" t="e">
        <f>IF(CD36="",NA(),CD36)</f>
        <v>#N/A</v>
      </c>
      <c r="U98" s="175" t="e">
        <f>IF(BS36="",NA(),BS36)</f>
        <v>#N/A</v>
      </c>
      <c r="V98" s="178" t="e">
        <f>IF(CD37="",NA(),CD37)</f>
        <v>#N/A</v>
      </c>
      <c r="W98" s="175" t="e">
        <f>IF(BS37="",NA(),BS37)</f>
        <v>#N/A</v>
      </c>
      <c r="X98" s="42"/>
      <c r="Y98" s="42"/>
      <c r="Z98" s="42"/>
      <c r="AA98" s="49"/>
      <c r="AB98" s="42"/>
      <c r="AC98" s="42"/>
      <c r="AD98" s="49"/>
      <c r="AE98" s="49"/>
      <c r="AF98" s="49"/>
      <c r="AG98" s="49"/>
      <c r="AH98" s="49"/>
      <c r="AI98" s="49"/>
      <c r="AJ98" s="49"/>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9"/>
      <c r="BM98" s="49"/>
      <c r="BN98" s="49"/>
      <c r="BO98" s="49"/>
      <c r="BP98" s="49"/>
      <c r="BQ98" s="49"/>
      <c r="BR98" s="49"/>
      <c r="BS98" s="49"/>
      <c r="BT98" s="49"/>
      <c r="BU98" s="49"/>
      <c r="BV98" s="49"/>
      <c r="BW98" s="49"/>
      <c r="BX98" s="49"/>
      <c r="BY98" s="49"/>
      <c r="BZ98" s="49"/>
      <c r="CA98" s="49"/>
      <c r="CB98" s="49"/>
      <c r="CC98" s="49"/>
      <c r="CD98" s="49"/>
      <c r="CE98" s="49"/>
      <c r="CF98" s="49"/>
      <c r="CG98" s="42"/>
      <c r="CI98" s="1"/>
      <c r="CK98" s="1"/>
      <c r="CM98" s="1"/>
    </row>
    <row r="99" spans="1:91" s="3" customFormat="1" x14ac:dyDescent="0.3">
      <c r="A99" s="49"/>
      <c r="B99" s="42"/>
      <c r="C99" s="42"/>
      <c r="D99" s="42"/>
      <c r="E99" s="42"/>
      <c r="F99" s="42"/>
      <c r="G99" s="42"/>
      <c r="H99" s="49"/>
      <c r="I99" s="49"/>
      <c r="J99" s="49"/>
      <c r="K99" s="49"/>
      <c r="L99" s="49"/>
      <c r="M99" s="49"/>
      <c r="N99" s="49"/>
      <c r="O99" s="172" t="s">
        <v>225</v>
      </c>
      <c r="P99" s="177" t="e">
        <f>IF(CE34="",NA(),BWK34)</f>
        <v>#N/A</v>
      </c>
      <c r="Q99" s="175" t="e">
        <f>IF(BT34="",NA(),BT34)</f>
        <v>#N/A</v>
      </c>
      <c r="R99" s="178" t="e">
        <f>IF(CE35="",NA(),CE35)</f>
        <v>#N/A</v>
      </c>
      <c r="S99" s="175" t="e">
        <f>IF(BT35="",NA(),BT35)</f>
        <v>#N/A</v>
      </c>
      <c r="T99" s="178" t="e">
        <f>IF(CE36="",NA(),CE36)</f>
        <v>#N/A</v>
      </c>
      <c r="U99" s="175" t="e">
        <f>IF(BT36="",NA(),BT36)</f>
        <v>#N/A</v>
      </c>
      <c r="V99" s="178" t="e">
        <f>IF(CE37="",NA(),CE37)</f>
        <v>#N/A</v>
      </c>
      <c r="W99" s="175" t="e">
        <f>IF(BT37="",NA(),BT37)</f>
        <v>#N/A</v>
      </c>
      <c r="X99" s="42"/>
      <c r="Y99" s="42"/>
      <c r="Z99" s="42"/>
      <c r="AA99" s="49"/>
      <c r="AB99" s="42"/>
      <c r="AC99" s="42"/>
      <c r="AD99" s="49"/>
      <c r="AE99" s="49"/>
      <c r="AF99" s="49"/>
      <c r="AG99" s="49"/>
      <c r="AH99" s="49"/>
      <c r="AI99" s="49"/>
      <c r="AJ99" s="49"/>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9"/>
      <c r="BM99" s="49"/>
      <c r="BN99" s="49"/>
      <c r="BO99" s="49"/>
      <c r="BP99" s="49"/>
      <c r="BQ99" s="49"/>
      <c r="BR99" s="49"/>
      <c r="BS99" s="49"/>
      <c r="BT99" s="49"/>
      <c r="BU99" s="49"/>
      <c r="BV99" s="49"/>
      <c r="BW99" s="49"/>
      <c r="BX99" s="49"/>
      <c r="BY99" s="49"/>
      <c r="BZ99" s="49"/>
      <c r="CA99" s="49"/>
      <c r="CB99" s="49"/>
      <c r="CC99" s="49"/>
      <c r="CD99" s="49"/>
      <c r="CE99" s="49"/>
      <c r="CF99" s="49"/>
      <c r="CG99" s="42"/>
      <c r="CI99" s="1"/>
      <c r="CK99" s="1"/>
      <c r="CM99" s="1"/>
    </row>
    <row r="102" spans="1:91" s="3" customFormat="1" ht="15" customHeight="1" x14ac:dyDescent="0.3">
      <c r="A102" s="49"/>
      <c r="B102" s="42"/>
      <c r="C102" s="42"/>
      <c r="D102" s="42"/>
      <c r="E102" s="42"/>
      <c r="F102" s="42"/>
      <c r="G102" s="42"/>
      <c r="H102" s="49"/>
      <c r="I102" s="49"/>
      <c r="J102" s="49"/>
      <c r="K102" s="49"/>
      <c r="L102" s="49"/>
      <c r="M102" s="49"/>
      <c r="N102" s="49"/>
      <c r="O102" s="49"/>
      <c r="P102" s="49"/>
      <c r="Q102" s="42"/>
      <c r="R102" s="42"/>
      <c r="S102" s="42"/>
      <c r="T102" s="42"/>
      <c r="U102" s="42"/>
      <c r="V102" s="42"/>
      <c r="W102" s="42"/>
      <c r="X102" s="42"/>
      <c r="Y102" s="42"/>
      <c r="Z102" s="42"/>
      <c r="AA102" s="49"/>
      <c r="AB102" s="42"/>
      <c r="AC102" s="42"/>
      <c r="AD102" s="49"/>
      <c r="AE102" s="49"/>
      <c r="AF102" s="49"/>
      <c r="AG102" s="49"/>
      <c r="AH102" s="49"/>
      <c r="AI102" s="49"/>
      <c r="AJ102" s="49"/>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2"/>
      <c r="CI102" s="1"/>
      <c r="CK102" s="1"/>
      <c r="CM102" s="1"/>
    </row>
    <row r="103" spans="1:91" s="3" customFormat="1" ht="15" customHeight="1" x14ac:dyDescent="0.3">
      <c r="A103" s="49"/>
      <c r="B103" s="42"/>
      <c r="C103" s="42"/>
      <c r="D103" s="42"/>
      <c r="E103" s="42"/>
      <c r="F103" s="42"/>
      <c r="G103" s="42"/>
      <c r="H103" s="49"/>
      <c r="I103" s="49"/>
      <c r="J103" s="49"/>
      <c r="K103" s="49"/>
      <c r="L103" s="49"/>
      <c r="M103" s="49"/>
      <c r="N103" s="49"/>
      <c r="O103" s="49"/>
      <c r="P103" s="49"/>
      <c r="Q103" s="42"/>
      <c r="R103" s="42"/>
      <c r="S103" s="42"/>
      <c r="T103" s="42"/>
      <c r="U103" s="42"/>
      <c r="V103" s="42"/>
      <c r="W103" s="42"/>
      <c r="X103" s="42"/>
      <c r="Y103" s="42"/>
      <c r="Z103" s="42"/>
      <c r="AA103" s="49"/>
      <c r="AB103" s="42"/>
      <c r="AC103" s="42"/>
      <c r="AD103" s="49"/>
      <c r="AE103" s="49"/>
      <c r="AF103" s="49"/>
      <c r="AG103" s="49"/>
      <c r="AH103" s="49"/>
      <c r="AI103" s="49"/>
      <c r="AJ103" s="49"/>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2"/>
      <c r="CI103" s="1"/>
      <c r="CK103" s="1"/>
      <c r="CM103" s="1"/>
    </row>
    <row r="104" spans="1:91" s="3" customFormat="1" ht="15" customHeight="1" x14ac:dyDescent="0.3">
      <c r="A104" s="49"/>
      <c r="B104" s="42"/>
      <c r="C104" s="42"/>
      <c r="D104" s="42"/>
      <c r="E104" s="42"/>
      <c r="F104" s="42"/>
      <c r="G104" s="42"/>
      <c r="H104" s="49"/>
      <c r="I104" s="49"/>
      <c r="J104" s="49"/>
      <c r="K104" s="49"/>
      <c r="L104" s="49"/>
      <c r="M104" s="49"/>
      <c r="N104" s="49"/>
      <c r="O104" s="49"/>
      <c r="P104" s="49"/>
      <c r="Q104" s="42"/>
      <c r="R104" s="42"/>
      <c r="S104" s="42"/>
      <c r="T104" s="42"/>
      <c r="U104" s="42"/>
      <c r="V104" s="42"/>
      <c r="W104" s="42"/>
      <c r="X104" s="42"/>
      <c r="Y104" s="42"/>
      <c r="Z104" s="42"/>
      <c r="AA104" s="49"/>
      <c r="AB104" s="42"/>
      <c r="AC104" s="42"/>
      <c r="AD104" s="49"/>
      <c r="AE104" s="49"/>
      <c r="AF104" s="49"/>
      <c r="AG104" s="49"/>
      <c r="AH104" s="49"/>
      <c r="AI104" s="49"/>
      <c r="AJ104" s="49"/>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2"/>
      <c r="CI104" s="1"/>
      <c r="CK104" s="1"/>
      <c r="CM104" s="1"/>
    </row>
    <row r="105" spans="1:91" s="3" customFormat="1" ht="15" customHeight="1" x14ac:dyDescent="0.3">
      <c r="A105" s="49"/>
      <c r="B105" s="42"/>
      <c r="C105" s="42"/>
      <c r="D105" s="42"/>
      <c r="E105" s="42"/>
      <c r="F105" s="42"/>
      <c r="G105" s="42"/>
      <c r="H105" s="49"/>
      <c r="I105" s="49"/>
      <c r="J105" s="49"/>
      <c r="K105" s="49"/>
      <c r="L105" s="49"/>
      <c r="M105" s="49"/>
      <c r="N105" s="49"/>
      <c r="O105" s="49"/>
      <c r="P105" s="49"/>
      <c r="Q105" s="42"/>
      <c r="R105" s="42"/>
      <c r="S105" s="42"/>
      <c r="T105" s="42"/>
      <c r="U105" s="42"/>
      <c r="V105" s="42"/>
      <c r="W105" s="42"/>
      <c r="X105" s="42"/>
      <c r="Y105" s="42"/>
      <c r="Z105" s="42"/>
      <c r="AA105" s="49"/>
      <c r="AB105" s="42"/>
      <c r="AC105" s="42"/>
      <c r="AD105" s="49"/>
      <c r="AE105" s="49"/>
      <c r="AF105" s="49"/>
      <c r="AG105" s="49"/>
      <c r="AH105" s="49"/>
      <c r="AI105" s="49"/>
      <c r="AJ105" s="49"/>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2"/>
      <c r="CI105" s="1"/>
      <c r="CK105" s="1"/>
      <c r="CM105" s="1"/>
    </row>
    <row r="106" spans="1:91" s="3" customFormat="1" ht="15" customHeight="1" x14ac:dyDescent="0.3">
      <c r="A106" s="49"/>
      <c r="B106" s="42"/>
      <c r="C106" s="42"/>
      <c r="D106" s="42"/>
      <c r="E106" s="42"/>
      <c r="F106" s="42"/>
      <c r="G106" s="42"/>
      <c r="H106" s="49"/>
      <c r="I106" s="49"/>
      <c r="J106" s="49"/>
      <c r="K106" s="49"/>
      <c r="L106" s="49"/>
      <c r="M106" s="49"/>
      <c r="N106" s="49"/>
      <c r="O106" s="49"/>
      <c r="P106" s="49"/>
      <c r="Q106" s="42"/>
      <c r="R106" s="42"/>
      <c r="S106" s="42"/>
      <c r="T106" s="42"/>
      <c r="U106" s="42"/>
      <c r="V106" s="42"/>
      <c r="W106" s="42"/>
      <c r="X106" s="42"/>
      <c r="Y106" s="42"/>
      <c r="Z106" s="42"/>
      <c r="AA106" s="49"/>
      <c r="AB106" s="42"/>
      <c r="AC106" s="42"/>
      <c r="AD106" s="49"/>
      <c r="AE106" s="49"/>
      <c r="AF106" s="49"/>
      <c r="AG106" s="49"/>
      <c r="AH106" s="49"/>
      <c r="AI106" s="49"/>
      <c r="AJ106" s="49"/>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2"/>
      <c r="CI106" s="1"/>
      <c r="CK106" s="1"/>
      <c r="CM106" s="1"/>
    </row>
    <row r="107" spans="1:91" s="3" customFormat="1" ht="15" customHeight="1" x14ac:dyDescent="0.3">
      <c r="A107" s="49"/>
      <c r="B107" s="42"/>
      <c r="C107" s="42"/>
      <c r="D107" s="42"/>
      <c r="E107" s="42"/>
      <c r="F107" s="42"/>
      <c r="G107" s="42"/>
      <c r="H107" s="49"/>
      <c r="I107" s="49"/>
      <c r="J107" s="49"/>
      <c r="K107" s="49"/>
      <c r="L107" s="49"/>
      <c r="M107" s="49"/>
      <c r="N107" s="49"/>
      <c r="O107" s="49"/>
      <c r="P107" s="49"/>
      <c r="Q107" s="42"/>
      <c r="R107" s="42"/>
      <c r="S107" s="42"/>
      <c r="T107" s="42"/>
      <c r="U107" s="42"/>
      <c r="V107" s="42"/>
      <c r="W107" s="42"/>
      <c r="X107" s="42"/>
      <c r="Y107" s="42"/>
      <c r="Z107" s="42"/>
      <c r="AA107" s="49"/>
      <c r="AB107" s="42"/>
      <c r="AC107" s="42"/>
      <c r="AD107" s="49"/>
      <c r="AE107" s="49"/>
      <c r="AF107" s="49"/>
      <c r="AG107" s="49"/>
      <c r="AH107" s="49"/>
      <c r="AI107" s="49"/>
      <c r="AJ107" s="49"/>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2"/>
      <c r="CI107" s="1"/>
      <c r="CK107" s="1"/>
      <c r="CM107" s="1"/>
    </row>
    <row r="108" spans="1:91" s="3" customFormat="1" ht="15.6" customHeight="1" x14ac:dyDescent="0.3">
      <c r="A108" s="49"/>
      <c r="B108" s="42"/>
      <c r="C108" s="42"/>
      <c r="D108" s="42"/>
      <c r="E108" s="42"/>
      <c r="F108" s="42"/>
      <c r="G108" s="42"/>
      <c r="H108" s="49"/>
      <c r="I108" s="49"/>
      <c r="J108" s="49"/>
      <c r="K108" s="49"/>
      <c r="L108" s="49"/>
      <c r="M108" s="49"/>
      <c r="N108" s="49"/>
      <c r="O108" s="49"/>
      <c r="P108" s="49"/>
      <c r="Q108" s="42"/>
      <c r="R108" s="42"/>
      <c r="S108" s="42"/>
      <c r="T108" s="42"/>
      <c r="U108" s="42"/>
      <c r="V108" s="42"/>
      <c r="W108" s="42"/>
      <c r="X108" s="42"/>
      <c r="Y108" s="42"/>
      <c r="Z108" s="42"/>
      <c r="AA108" s="49"/>
      <c r="AB108" s="42"/>
      <c r="AC108" s="42"/>
      <c r="AD108" s="49"/>
      <c r="AE108" s="49"/>
      <c r="AF108" s="49"/>
      <c r="AG108" s="49"/>
      <c r="AH108" s="49"/>
      <c r="AI108" s="49"/>
      <c r="AJ108" s="49"/>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2"/>
      <c r="CI108" s="1"/>
      <c r="CK108" s="1"/>
      <c r="CM108" s="1"/>
    </row>
    <row r="109" spans="1:91" s="3" customFormat="1" ht="15.6" customHeight="1" x14ac:dyDescent="0.3">
      <c r="A109" s="49"/>
      <c r="B109" s="42"/>
      <c r="C109" s="42"/>
      <c r="D109" s="42"/>
      <c r="E109" s="42"/>
      <c r="F109" s="42"/>
      <c r="G109" s="42"/>
      <c r="H109" s="49"/>
      <c r="I109" s="49"/>
      <c r="J109" s="49"/>
      <c r="K109" s="49"/>
      <c r="L109" s="49"/>
      <c r="M109" s="49"/>
      <c r="N109" s="49"/>
      <c r="O109" s="49"/>
      <c r="P109" s="49"/>
      <c r="Q109" s="42"/>
      <c r="R109" s="42"/>
      <c r="S109" s="42"/>
      <c r="T109" s="42"/>
      <c r="U109" s="42"/>
      <c r="V109" s="42"/>
      <c r="W109" s="42"/>
      <c r="X109" s="42"/>
      <c r="Y109" s="42"/>
      <c r="Z109" s="42"/>
      <c r="AA109" s="49"/>
      <c r="AB109" s="42"/>
      <c r="AC109" s="42"/>
      <c r="AD109" s="49"/>
      <c r="AE109" s="49"/>
      <c r="AF109" s="49"/>
      <c r="AG109" s="49"/>
      <c r="AH109" s="49"/>
      <c r="AI109" s="49"/>
      <c r="AJ109" s="49"/>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2"/>
      <c r="CI109" s="1"/>
      <c r="CK109" s="1"/>
      <c r="CM109" s="1"/>
    </row>
    <row r="111" spans="1:91" s="3" customFormat="1" x14ac:dyDescent="0.3">
      <c r="A111" s="49"/>
      <c r="B111" s="42"/>
      <c r="C111" s="42"/>
      <c r="D111" s="42"/>
      <c r="E111" s="42"/>
      <c r="F111" s="42"/>
      <c r="G111" s="42"/>
      <c r="H111" s="49"/>
      <c r="I111" s="49"/>
      <c r="J111" s="49"/>
      <c r="K111" s="49"/>
      <c r="L111" s="49"/>
      <c r="M111" s="49"/>
      <c r="N111" s="49"/>
      <c r="O111" s="49"/>
      <c r="P111" s="49"/>
      <c r="Q111" s="42"/>
      <c r="R111" s="42"/>
      <c r="S111" s="42"/>
      <c r="T111" s="42"/>
      <c r="U111" s="42"/>
      <c r="V111" s="42"/>
      <c r="W111" s="42"/>
      <c r="X111" s="42"/>
      <c r="Y111" s="42"/>
      <c r="Z111" s="42"/>
      <c r="AA111" s="49"/>
      <c r="AB111" s="42"/>
      <c r="AC111" s="42"/>
      <c r="AD111" s="49"/>
      <c r="AE111" s="49"/>
      <c r="AF111" s="49"/>
      <c r="AG111" s="49"/>
      <c r="AH111" s="49"/>
      <c r="AI111" s="49"/>
      <c r="AJ111" s="49"/>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9"/>
      <c r="CB111" s="49"/>
      <c r="CC111" s="49"/>
      <c r="CD111" s="49"/>
      <c r="CE111" s="49"/>
      <c r="CF111" s="49"/>
      <c r="CG111" s="42"/>
      <c r="CI111" s="1"/>
      <c r="CK111" s="1"/>
      <c r="CM111" s="1"/>
    </row>
    <row r="112" spans="1:91" s="3" customFormat="1" ht="18" thickBot="1" x14ac:dyDescent="0.35">
      <c r="A112" s="49"/>
      <c r="B112" s="143" t="s">
        <v>226</v>
      </c>
      <c r="C112" s="143"/>
      <c r="D112" s="42"/>
      <c r="E112" s="42"/>
      <c r="F112" s="49"/>
      <c r="G112" s="49"/>
      <c r="H112" s="49"/>
      <c r="I112" s="49"/>
      <c r="J112" s="49"/>
      <c r="K112" s="49"/>
      <c r="L112" s="49"/>
      <c r="M112" s="49"/>
      <c r="N112" s="49"/>
      <c r="O112" s="49"/>
      <c r="P112" s="49"/>
      <c r="Q112" s="42"/>
      <c r="R112" s="42"/>
      <c r="S112" s="42"/>
      <c r="T112" s="42"/>
      <c r="U112" s="42"/>
      <c r="V112" s="42"/>
      <c r="W112" s="42"/>
      <c r="X112" s="42"/>
      <c r="Y112" s="42"/>
      <c r="Z112" s="42"/>
      <c r="AA112" s="49"/>
      <c r="AB112" s="42"/>
      <c r="AC112" s="42"/>
      <c r="AD112" s="49"/>
      <c r="AE112" s="49"/>
      <c r="AF112" s="49"/>
      <c r="AG112" s="49"/>
      <c r="AH112" s="49"/>
      <c r="AI112" s="49"/>
      <c r="AJ112" s="49"/>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9"/>
      <c r="CB112" s="49"/>
      <c r="CC112" s="49"/>
      <c r="CD112" s="49"/>
      <c r="CE112" s="49"/>
      <c r="CF112" s="49"/>
      <c r="CG112" s="42"/>
      <c r="CI112" s="1"/>
      <c r="CK112" s="1"/>
      <c r="CM112" s="1"/>
    </row>
    <row r="113" spans="1:91" s="3" customFormat="1" ht="62.7" customHeight="1" thickBot="1" x14ac:dyDescent="0.35">
      <c r="A113" s="49"/>
      <c r="B113" s="179" t="s">
        <v>32</v>
      </c>
      <c r="C113" s="302" t="s">
        <v>33</v>
      </c>
      <c r="D113" s="303"/>
      <c r="E113" s="302" t="s">
        <v>34</v>
      </c>
      <c r="F113" s="304"/>
      <c r="G113" s="303"/>
      <c r="H113" s="180" t="s">
        <v>227</v>
      </c>
      <c r="I113" s="180" t="s">
        <v>228</v>
      </c>
      <c r="J113" s="196" t="s">
        <v>229</v>
      </c>
      <c r="K113" s="180" t="s">
        <v>230</v>
      </c>
      <c r="L113" s="49"/>
      <c r="M113" s="49"/>
      <c r="N113" s="49"/>
      <c r="O113" s="49"/>
      <c r="P113" s="49"/>
      <c r="Q113" s="42"/>
      <c r="R113" s="42"/>
      <c r="S113" s="42"/>
      <c r="T113" s="42"/>
      <c r="U113" s="42"/>
      <c r="V113" s="42"/>
      <c r="W113" s="42"/>
      <c r="X113" s="42"/>
      <c r="Y113" s="42"/>
      <c r="Z113" s="42"/>
      <c r="AA113" s="49"/>
      <c r="AB113" s="42"/>
      <c r="AC113" s="42"/>
      <c r="AD113" s="49"/>
      <c r="AE113" s="49"/>
      <c r="AF113" s="49"/>
      <c r="AG113" s="49"/>
      <c r="AH113" s="49"/>
      <c r="AI113" s="49"/>
      <c r="AJ113" s="49"/>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9"/>
      <c r="CB113" s="49"/>
      <c r="CC113" s="49"/>
      <c r="CD113" s="49"/>
      <c r="CE113" s="49"/>
      <c r="CF113" s="49"/>
      <c r="CG113" s="42"/>
      <c r="CI113" s="1"/>
      <c r="CK113" s="1"/>
      <c r="CM113" s="1"/>
    </row>
    <row r="114" spans="1:91" s="3" customFormat="1" ht="15" thickBot="1" x14ac:dyDescent="0.35">
      <c r="A114" s="49"/>
      <c r="B114" s="291">
        <v>1</v>
      </c>
      <c r="C114" s="294" t="s">
        <v>95</v>
      </c>
      <c r="D114" s="295"/>
      <c r="E114" s="181" t="s">
        <v>96</v>
      </c>
      <c r="F114" s="182"/>
      <c r="G114" s="183"/>
      <c r="H114" s="184" t="str">
        <f t="shared" ref="H114:H141" si="30">AZ3</f>
        <v>60-79</v>
      </c>
      <c r="I114" s="184" t="str">
        <f t="shared" ref="I114:I141" si="31">AX3</f>
        <v>60-79</v>
      </c>
      <c r="J114" s="184" t="str">
        <f>BB3</f>
        <v>目標通り</v>
      </c>
      <c r="K114" s="184" t="str">
        <f t="shared" ref="K114:K141" si="32">RIGHT(BC3,7)</f>
        <v>実際値 2年目</v>
      </c>
      <c r="L114" s="49"/>
      <c r="M114" s="49"/>
      <c r="N114" s="49"/>
      <c r="O114" s="49"/>
      <c r="P114" s="49"/>
      <c r="Q114" s="42"/>
      <c r="R114" s="42"/>
      <c r="S114" s="42"/>
      <c r="T114" s="42"/>
      <c r="U114" s="42"/>
      <c r="V114" s="42"/>
      <c r="W114" s="42"/>
      <c r="X114" s="42"/>
      <c r="Y114" s="42"/>
      <c r="Z114" s="42"/>
      <c r="AA114" s="49"/>
      <c r="AB114" s="42"/>
      <c r="AC114" s="42"/>
      <c r="AD114" s="49"/>
      <c r="AE114" s="49"/>
      <c r="AF114" s="49"/>
      <c r="AG114" s="49"/>
      <c r="AH114" s="49"/>
      <c r="AI114" s="49"/>
      <c r="AJ114" s="49"/>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9"/>
      <c r="CB114" s="49"/>
      <c r="CC114" s="49"/>
      <c r="CD114" s="49"/>
      <c r="CE114" s="49"/>
      <c r="CF114" s="49"/>
      <c r="CG114" s="42"/>
      <c r="CI114" s="1"/>
      <c r="CK114" s="1"/>
      <c r="CM114" s="1"/>
    </row>
    <row r="115" spans="1:91" s="3" customFormat="1" ht="15.6" customHeight="1" thickBot="1" x14ac:dyDescent="0.35">
      <c r="A115" s="49"/>
      <c r="B115" s="292"/>
      <c r="C115" s="294"/>
      <c r="D115" s="295"/>
      <c r="E115" s="181" t="s">
        <v>99</v>
      </c>
      <c r="F115" s="182"/>
      <c r="G115" s="185"/>
      <c r="H115" s="184" t="str">
        <f t="shared" si="30"/>
        <v>60-79</v>
      </c>
      <c r="I115" s="184" t="str">
        <f t="shared" si="31"/>
        <v>60-79</v>
      </c>
      <c r="J115" s="184" t="str">
        <f t="shared" ref="J115:J141" si="33">BB4</f>
        <v>目標通り</v>
      </c>
      <c r="K115" s="184" t="str">
        <f t="shared" si="32"/>
        <v>実際値 2年目</v>
      </c>
      <c r="L115" s="49"/>
      <c r="M115" s="49"/>
      <c r="N115" s="49"/>
      <c r="O115" s="49"/>
      <c r="P115" s="49"/>
      <c r="Q115" s="42"/>
      <c r="R115" s="42"/>
      <c r="S115" s="42"/>
      <c r="T115" s="42"/>
      <c r="U115" s="42"/>
      <c r="V115" s="42"/>
      <c r="W115" s="42"/>
      <c r="X115" s="42"/>
      <c r="Y115" s="42"/>
      <c r="Z115" s="42"/>
      <c r="AA115" s="49"/>
      <c r="AB115" s="42"/>
      <c r="AC115" s="42"/>
      <c r="AD115" s="49"/>
      <c r="AE115" s="49"/>
      <c r="AF115" s="49"/>
      <c r="AG115" s="49"/>
      <c r="AH115" s="49"/>
      <c r="AI115" s="49"/>
      <c r="AJ115" s="49"/>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9"/>
      <c r="CB115" s="49"/>
      <c r="CC115" s="49"/>
      <c r="CD115" s="49"/>
      <c r="CE115" s="49"/>
      <c r="CF115" s="49"/>
      <c r="CG115" s="42"/>
      <c r="CI115" s="1"/>
      <c r="CK115" s="1"/>
      <c r="CM115" s="1"/>
    </row>
    <row r="116" spans="1:91" s="3" customFormat="1" ht="15.6" customHeight="1" thickBot="1" x14ac:dyDescent="0.35">
      <c r="A116" s="49"/>
      <c r="B116" s="292"/>
      <c r="C116" s="294" t="s">
        <v>102</v>
      </c>
      <c r="D116" s="295"/>
      <c r="E116" s="181" t="s">
        <v>103</v>
      </c>
      <c r="F116" s="182"/>
      <c r="G116" s="185"/>
      <c r="H116" s="184" t="str">
        <f t="shared" si="30"/>
        <v>60-79</v>
      </c>
      <c r="I116" s="184" t="str">
        <f t="shared" si="31"/>
        <v>60-79</v>
      </c>
      <c r="J116" s="184" t="str">
        <f>BB5</f>
        <v>目標通り</v>
      </c>
      <c r="K116" s="184" t="str">
        <f t="shared" si="32"/>
        <v>実際値 2年目</v>
      </c>
      <c r="L116" s="49"/>
      <c r="M116" s="49"/>
      <c r="N116" s="49"/>
      <c r="O116" s="49"/>
      <c r="P116" s="49"/>
      <c r="Q116" s="42"/>
      <c r="R116" s="42"/>
      <c r="S116" s="42"/>
      <c r="T116" s="42"/>
      <c r="U116" s="42"/>
      <c r="V116" s="42"/>
      <c r="W116" s="42"/>
      <c r="X116" s="42"/>
      <c r="Y116" s="42"/>
      <c r="Z116" s="42"/>
      <c r="AA116" s="49"/>
      <c r="AB116" s="42"/>
      <c r="AC116" s="42"/>
      <c r="AD116" s="49"/>
      <c r="AE116" s="49"/>
      <c r="AF116" s="49"/>
      <c r="AG116" s="49"/>
      <c r="AH116" s="49"/>
      <c r="AI116" s="49"/>
      <c r="AJ116" s="49"/>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9"/>
      <c r="CB116" s="49"/>
      <c r="CC116" s="49"/>
      <c r="CD116" s="49"/>
      <c r="CE116" s="49"/>
      <c r="CF116" s="49"/>
      <c r="CG116" s="42"/>
      <c r="CI116" s="1"/>
      <c r="CK116" s="1"/>
      <c r="CM116" s="1"/>
    </row>
    <row r="117" spans="1:91" s="3" customFormat="1" ht="15.6" customHeight="1" thickBot="1" x14ac:dyDescent="0.35">
      <c r="A117" s="49"/>
      <c r="B117" s="292"/>
      <c r="C117" s="294"/>
      <c r="D117" s="295"/>
      <c r="E117" s="181" t="s">
        <v>231</v>
      </c>
      <c r="F117" s="182"/>
      <c r="G117" s="185"/>
      <c r="H117" s="184" t="str">
        <f t="shared" si="30"/>
        <v>&lt;60</v>
      </c>
      <c r="I117" s="184" t="str">
        <f t="shared" si="31"/>
        <v>60-79</v>
      </c>
      <c r="J117" s="184" t="str">
        <f t="shared" si="33"/>
        <v>早い</v>
      </c>
      <c r="K117" s="184" t="str">
        <f t="shared" si="32"/>
        <v>実際値 2年目</v>
      </c>
      <c r="L117" s="49"/>
      <c r="M117" s="49"/>
      <c r="N117" s="49"/>
      <c r="O117" s="49"/>
      <c r="P117" s="49"/>
      <c r="Q117" s="42"/>
      <c r="R117" s="42"/>
      <c r="S117" s="42"/>
      <c r="T117" s="42"/>
      <c r="U117" s="42"/>
      <c r="V117" s="42"/>
      <c r="W117" s="42"/>
      <c r="X117" s="42"/>
      <c r="Y117" s="42"/>
      <c r="Z117" s="42"/>
      <c r="AA117" s="49"/>
      <c r="AB117" s="42"/>
      <c r="AC117" s="42"/>
      <c r="AD117" s="49"/>
      <c r="AE117" s="49"/>
      <c r="AF117" s="49"/>
      <c r="AG117" s="49"/>
      <c r="AH117" s="49"/>
      <c r="AI117" s="49"/>
      <c r="AJ117" s="49"/>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9"/>
      <c r="CB117" s="49"/>
      <c r="CC117" s="49"/>
      <c r="CD117" s="49"/>
      <c r="CE117" s="49"/>
      <c r="CF117" s="49"/>
      <c r="CG117" s="42"/>
      <c r="CI117" s="1"/>
      <c r="CK117" s="1"/>
      <c r="CM117" s="1"/>
    </row>
    <row r="118" spans="1:91" s="3" customFormat="1" ht="15.6" customHeight="1" thickBot="1" x14ac:dyDescent="0.35">
      <c r="A118" s="49"/>
      <c r="B118" s="292"/>
      <c r="C118" s="294"/>
      <c r="D118" s="295"/>
      <c r="E118" s="181" t="s">
        <v>108</v>
      </c>
      <c r="F118" s="182"/>
      <c r="G118" s="185"/>
      <c r="H118" s="184" t="str">
        <f t="shared" si="30"/>
        <v>≥80</v>
      </c>
      <c r="I118" s="184" t="str">
        <f t="shared" si="31"/>
        <v>60-79</v>
      </c>
      <c r="J118" s="184" t="str">
        <f t="shared" si="33"/>
        <v>遅れている</v>
      </c>
      <c r="K118" s="184" t="str">
        <f t="shared" si="32"/>
        <v>実際値 2年目</v>
      </c>
      <c r="L118" s="49"/>
      <c r="M118" s="49"/>
      <c r="N118" s="49"/>
      <c r="O118" s="49"/>
      <c r="P118" s="49"/>
      <c r="Q118" s="42"/>
      <c r="R118" s="42"/>
      <c r="S118" s="42"/>
      <c r="T118" s="42"/>
      <c r="U118" s="42"/>
      <c r="V118" s="42"/>
      <c r="W118" s="42"/>
      <c r="X118" s="42"/>
      <c r="Y118" s="42"/>
      <c r="Z118" s="42"/>
      <c r="AA118" s="49"/>
      <c r="AB118" s="42"/>
      <c r="AC118" s="42"/>
      <c r="AD118" s="49"/>
      <c r="AE118" s="49"/>
      <c r="AF118" s="49"/>
      <c r="AG118" s="49"/>
      <c r="AH118" s="49"/>
      <c r="AI118" s="49"/>
      <c r="AJ118" s="49"/>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9"/>
      <c r="CB118" s="49"/>
      <c r="CC118" s="49"/>
      <c r="CD118" s="49"/>
      <c r="CE118" s="49"/>
      <c r="CF118" s="49"/>
      <c r="CG118" s="42"/>
      <c r="CI118" s="1"/>
      <c r="CK118" s="1"/>
      <c r="CM118" s="1"/>
    </row>
    <row r="119" spans="1:91" s="3" customFormat="1" ht="15.6" customHeight="1" thickBot="1" x14ac:dyDescent="0.35">
      <c r="A119" s="49"/>
      <c r="B119" s="293"/>
      <c r="C119" s="294"/>
      <c r="D119" s="295"/>
      <c r="E119" s="181" t="s">
        <v>110</v>
      </c>
      <c r="F119" s="182"/>
      <c r="G119" s="185"/>
      <c r="H119" s="184" t="str">
        <f t="shared" si="30"/>
        <v>&lt;60</v>
      </c>
      <c r="I119" s="184" t="str">
        <f t="shared" si="31"/>
        <v>&lt;60</v>
      </c>
      <c r="J119" s="184" t="str">
        <f t="shared" si="33"/>
        <v>目標通り</v>
      </c>
      <c r="K119" s="184" t="str">
        <f t="shared" si="32"/>
        <v>実際値 2年目</v>
      </c>
      <c r="L119" s="49"/>
      <c r="M119" s="49"/>
      <c r="N119" s="49"/>
      <c r="O119" s="49"/>
      <c r="P119" s="49"/>
      <c r="Q119" s="42"/>
      <c r="R119" s="42"/>
      <c r="S119" s="42"/>
      <c r="T119" s="42"/>
      <c r="U119" s="42"/>
      <c r="V119" s="42"/>
      <c r="W119" s="42"/>
      <c r="X119" s="42"/>
      <c r="Y119" s="42"/>
      <c r="Z119" s="42"/>
      <c r="AA119" s="49"/>
      <c r="AB119" s="42"/>
      <c r="AC119" s="42"/>
      <c r="AD119" s="49"/>
      <c r="AE119" s="49"/>
      <c r="AF119" s="49"/>
      <c r="AG119" s="49"/>
      <c r="AH119" s="49"/>
      <c r="AI119" s="49"/>
      <c r="AJ119" s="49"/>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9"/>
      <c r="CB119" s="49"/>
      <c r="CC119" s="49"/>
      <c r="CD119" s="49"/>
      <c r="CE119" s="49"/>
      <c r="CF119" s="49"/>
      <c r="CG119" s="42"/>
      <c r="CI119" s="1"/>
      <c r="CK119" s="1"/>
      <c r="CM119" s="1"/>
    </row>
    <row r="120" spans="1:91" s="3" customFormat="1" ht="15.6" customHeight="1" thickBot="1" x14ac:dyDescent="0.35">
      <c r="A120" s="49"/>
      <c r="B120" s="291">
        <v>2</v>
      </c>
      <c r="C120" s="294" t="s">
        <v>112</v>
      </c>
      <c r="D120" s="295"/>
      <c r="E120" s="181" t="s">
        <v>113</v>
      </c>
      <c r="F120" s="182"/>
      <c r="G120" s="185"/>
      <c r="H120" s="184" t="str">
        <f t="shared" si="30"/>
        <v>60-79</v>
      </c>
      <c r="I120" s="184" t="str">
        <f t="shared" si="31"/>
        <v>60-79</v>
      </c>
      <c r="J120" s="184" t="str">
        <f t="shared" si="33"/>
        <v>目標通り</v>
      </c>
      <c r="K120" s="184" t="str">
        <f t="shared" si="32"/>
        <v>実際値 2年目</v>
      </c>
      <c r="L120" s="49"/>
      <c r="M120" s="49"/>
      <c r="N120" s="49"/>
      <c r="O120" s="49"/>
      <c r="P120" s="49"/>
      <c r="Q120" s="42"/>
      <c r="R120" s="42"/>
      <c r="S120" s="42"/>
      <c r="T120" s="42"/>
      <c r="U120" s="42"/>
      <c r="V120" s="42"/>
      <c r="W120" s="42"/>
      <c r="X120" s="42"/>
      <c r="Y120" s="42"/>
      <c r="Z120" s="42"/>
      <c r="AA120" s="49"/>
      <c r="AB120" s="42"/>
      <c r="AC120" s="42"/>
      <c r="AD120" s="49"/>
      <c r="AE120" s="49"/>
      <c r="AF120" s="49"/>
      <c r="AG120" s="49"/>
      <c r="AH120" s="49"/>
      <c r="AI120" s="49"/>
      <c r="AJ120" s="49"/>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9"/>
      <c r="CB120" s="49"/>
      <c r="CC120" s="49"/>
      <c r="CD120" s="49"/>
      <c r="CE120" s="49"/>
      <c r="CF120" s="49"/>
      <c r="CG120" s="42"/>
      <c r="CI120" s="1"/>
      <c r="CK120" s="1"/>
      <c r="CM120" s="1"/>
    </row>
    <row r="121" spans="1:91" s="3" customFormat="1" ht="15.6" customHeight="1" thickBot="1" x14ac:dyDescent="0.35">
      <c r="A121" s="49"/>
      <c r="B121" s="292"/>
      <c r="C121" s="294"/>
      <c r="D121" s="295"/>
      <c r="E121" s="181" t="s">
        <v>115</v>
      </c>
      <c r="F121" s="182"/>
      <c r="G121" s="185"/>
      <c r="H121" s="184" t="str">
        <f t="shared" si="30"/>
        <v>60-79</v>
      </c>
      <c r="I121" s="184" t="str">
        <f t="shared" si="31"/>
        <v>60-79</v>
      </c>
      <c r="J121" s="184" t="str">
        <f t="shared" si="33"/>
        <v>目標通り</v>
      </c>
      <c r="K121" s="184" t="str">
        <f t="shared" si="32"/>
        <v>実際値 2年目</v>
      </c>
      <c r="L121" s="49"/>
      <c r="M121" s="49"/>
      <c r="N121" s="49"/>
      <c r="O121" s="49"/>
      <c r="P121" s="49"/>
      <c r="Q121" s="42"/>
      <c r="R121" s="42"/>
      <c r="S121" s="42"/>
      <c r="T121" s="42"/>
      <c r="U121" s="42"/>
      <c r="V121" s="42"/>
      <c r="W121" s="42"/>
      <c r="X121" s="42"/>
      <c r="Y121" s="42"/>
      <c r="Z121" s="42"/>
      <c r="AA121" s="49"/>
      <c r="AB121" s="42"/>
      <c r="AC121" s="42"/>
      <c r="AD121" s="49"/>
      <c r="AE121" s="49"/>
      <c r="AF121" s="49"/>
      <c r="AG121" s="49"/>
      <c r="AH121" s="49"/>
      <c r="AI121" s="49"/>
      <c r="AJ121" s="49"/>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9"/>
      <c r="CB121" s="49"/>
      <c r="CC121" s="49"/>
      <c r="CD121" s="49"/>
      <c r="CE121" s="49"/>
      <c r="CF121" s="49"/>
      <c r="CG121" s="42"/>
      <c r="CI121" s="1"/>
      <c r="CK121" s="1"/>
      <c r="CM121" s="1"/>
    </row>
    <row r="122" spans="1:91" s="3" customFormat="1" ht="15.6" customHeight="1" thickBot="1" x14ac:dyDescent="0.35">
      <c r="A122" s="49"/>
      <c r="B122" s="292"/>
      <c r="C122" s="294"/>
      <c r="D122" s="295"/>
      <c r="E122" s="181" t="s">
        <v>117</v>
      </c>
      <c r="F122" s="182"/>
      <c r="G122" s="185"/>
      <c r="H122" s="184" t="str">
        <f t="shared" si="30"/>
        <v>60-79</v>
      </c>
      <c r="I122" s="184" t="str">
        <f t="shared" si="31"/>
        <v>60-79</v>
      </c>
      <c r="J122" s="184" t="str">
        <f t="shared" si="33"/>
        <v>目標通り</v>
      </c>
      <c r="K122" s="184" t="str">
        <f t="shared" si="32"/>
        <v>実際値 2年目</v>
      </c>
      <c r="L122" s="49"/>
      <c r="M122" s="49"/>
      <c r="N122" s="49"/>
      <c r="O122" s="49"/>
      <c r="P122" s="49"/>
      <c r="Q122" s="42"/>
      <c r="R122" s="42"/>
      <c r="S122" s="42"/>
      <c r="T122" s="42"/>
      <c r="U122" s="42"/>
      <c r="V122" s="42"/>
      <c r="W122" s="42"/>
      <c r="X122" s="42"/>
      <c r="Y122" s="42"/>
      <c r="Z122" s="42"/>
      <c r="AA122" s="49"/>
      <c r="AB122" s="42"/>
      <c r="AC122" s="42"/>
      <c r="AD122" s="49"/>
      <c r="AE122" s="49"/>
      <c r="AF122" s="49"/>
      <c r="AG122" s="49"/>
      <c r="AH122" s="49"/>
      <c r="AI122" s="49"/>
      <c r="AJ122" s="49"/>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9"/>
      <c r="CB122" s="49"/>
      <c r="CC122" s="49"/>
      <c r="CD122" s="49"/>
      <c r="CE122" s="49"/>
      <c r="CF122" s="49"/>
      <c r="CG122" s="42"/>
      <c r="CI122" s="1"/>
      <c r="CK122" s="1"/>
      <c r="CM122" s="1"/>
    </row>
    <row r="123" spans="1:91" s="3" customFormat="1" ht="15.6" customHeight="1" thickBot="1" x14ac:dyDescent="0.35">
      <c r="A123" s="49"/>
      <c r="B123" s="292"/>
      <c r="C123" s="294" t="s">
        <v>119</v>
      </c>
      <c r="D123" s="295"/>
      <c r="E123" s="181" t="s">
        <v>120</v>
      </c>
      <c r="F123" s="182"/>
      <c r="G123" s="185"/>
      <c r="H123" s="184" t="str">
        <f t="shared" si="30"/>
        <v>60-79</v>
      </c>
      <c r="I123" s="184" t="str">
        <f t="shared" si="31"/>
        <v>60-79</v>
      </c>
      <c r="J123" s="184" t="str">
        <f t="shared" si="33"/>
        <v>目標通り</v>
      </c>
      <c r="K123" s="184" t="str">
        <f t="shared" si="32"/>
        <v>実際値 2年目</v>
      </c>
      <c r="L123" s="49"/>
      <c r="M123" s="49"/>
      <c r="N123" s="49"/>
      <c r="O123" s="49"/>
      <c r="P123" s="49"/>
      <c r="Q123" s="42"/>
      <c r="R123" s="42"/>
      <c r="S123" s="42"/>
      <c r="T123" s="42"/>
      <c r="U123" s="42"/>
      <c r="V123" s="42"/>
      <c r="W123" s="42"/>
      <c r="X123" s="42"/>
      <c r="Y123" s="42"/>
      <c r="Z123" s="42"/>
      <c r="AA123" s="49"/>
      <c r="AB123" s="42"/>
      <c r="AC123" s="42"/>
      <c r="AD123" s="49"/>
      <c r="AE123" s="49"/>
      <c r="AF123" s="49"/>
      <c r="AG123" s="49"/>
      <c r="AH123" s="49"/>
      <c r="AI123" s="49"/>
      <c r="AJ123" s="49"/>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9"/>
      <c r="CB123" s="49"/>
      <c r="CC123" s="49"/>
      <c r="CD123" s="49"/>
      <c r="CE123" s="49"/>
      <c r="CF123" s="49"/>
      <c r="CG123" s="42"/>
      <c r="CI123" s="1"/>
      <c r="CK123" s="1"/>
      <c r="CM123" s="1"/>
    </row>
    <row r="124" spans="1:91" s="3" customFormat="1" ht="15.6" customHeight="1" thickBot="1" x14ac:dyDescent="0.35">
      <c r="A124" s="49"/>
      <c r="B124" s="292"/>
      <c r="C124" s="294"/>
      <c r="D124" s="295"/>
      <c r="E124" s="181" t="s">
        <v>122</v>
      </c>
      <c r="F124" s="182"/>
      <c r="G124" s="185"/>
      <c r="H124" s="184" t="str">
        <f t="shared" si="30"/>
        <v>60-79</v>
      </c>
      <c r="I124" s="184" t="str">
        <f t="shared" si="31"/>
        <v>60-79</v>
      </c>
      <c r="J124" s="184" t="str">
        <f t="shared" si="33"/>
        <v>目標通り</v>
      </c>
      <c r="K124" s="184" t="str">
        <f t="shared" si="32"/>
        <v>実際値 2年目</v>
      </c>
      <c r="L124" s="49"/>
      <c r="M124" s="49"/>
      <c r="N124" s="49"/>
      <c r="O124" s="49"/>
      <c r="P124" s="49"/>
      <c r="Q124" s="42"/>
      <c r="R124" s="42"/>
      <c r="S124" s="42"/>
      <c r="T124" s="42"/>
      <c r="U124" s="42"/>
      <c r="V124" s="42"/>
      <c r="W124" s="42"/>
      <c r="X124" s="42"/>
      <c r="Y124" s="42"/>
      <c r="Z124" s="42"/>
      <c r="AA124" s="49"/>
      <c r="AB124" s="42"/>
      <c r="AC124" s="42"/>
      <c r="AD124" s="49"/>
      <c r="AE124" s="49"/>
      <c r="AF124" s="49"/>
      <c r="AG124" s="49"/>
      <c r="AH124" s="49"/>
      <c r="AI124" s="49"/>
      <c r="AJ124" s="49"/>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9"/>
      <c r="CB124" s="49"/>
      <c r="CC124" s="49"/>
      <c r="CD124" s="49"/>
      <c r="CE124" s="49"/>
      <c r="CF124" s="49"/>
      <c r="CG124" s="42"/>
      <c r="CI124" s="1"/>
      <c r="CK124" s="1"/>
      <c r="CM124" s="1"/>
    </row>
    <row r="125" spans="1:91" s="3" customFormat="1" ht="15.6" customHeight="1" thickBot="1" x14ac:dyDescent="0.35">
      <c r="A125" s="49"/>
      <c r="B125" s="292"/>
      <c r="C125" s="294"/>
      <c r="D125" s="295"/>
      <c r="E125" s="181" t="s">
        <v>124</v>
      </c>
      <c r="F125" s="182"/>
      <c r="G125" s="185"/>
      <c r="H125" s="184" t="str">
        <f t="shared" si="30"/>
        <v>60-79</v>
      </c>
      <c r="I125" s="184" t="str">
        <f t="shared" si="31"/>
        <v>60-79</v>
      </c>
      <c r="J125" s="184" t="str">
        <f t="shared" si="33"/>
        <v>目標通り</v>
      </c>
      <c r="K125" s="184" t="str">
        <f t="shared" si="32"/>
        <v>実際値 2年目</v>
      </c>
      <c r="L125" s="49"/>
      <c r="M125" s="49"/>
      <c r="N125" s="49"/>
      <c r="O125" s="49"/>
      <c r="P125" s="49"/>
      <c r="Q125" s="42"/>
      <c r="R125" s="42"/>
      <c r="S125" s="42"/>
      <c r="T125" s="42"/>
      <c r="U125" s="42"/>
      <c r="V125" s="42"/>
      <c r="W125" s="42"/>
      <c r="X125" s="42"/>
      <c r="Y125" s="42"/>
      <c r="Z125" s="42"/>
      <c r="AA125" s="49"/>
      <c r="AB125" s="42"/>
      <c r="AC125" s="42"/>
      <c r="AD125" s="49"/>
      <c r="AE125" s="49"/>
      <c r="AF125" s="49"/>
      <c r="AG125" s="49"/>
      <c r="AH125" s="49"/>
      <c r="AI125" s="49"/>
      <c r="AJ125" s="49"/>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9"/>
      <c r="CB125" s="49"/>
      <c r="CC125" s="49"/>
      <c r="CD125" s="49"/>
      <c r="CE125" s="49"/>
      <c r="CF125" s="49"/>
      <c r="CG125" s="42"/>
      <c r="CI125" s="1"/>
      <c r="CK125" s="1"/>
      <c r="CM125" s="1"/>
    </row>
    <row r="126" spans="1:91" s="3" customFormat="1" ht="15.6" customHeight="1" thickBot="1" x14ac:dyDescent="0.35">
      <c r="A126" s="49"/>
      <c r="B126" s="292"/>
      <c r="C126" s="294" t="s">
        <v>126</v>
      </c>
      <c r="D126" s="295"/>
      <c r="E126" s="181" t="s">
        <v>127</v>
      </c>
      <c r="F126" s="182"/>
      <c r="G126" s="185"/>
      <c r="H126" s="184" t="str">
        <f t="shared" si="30"/>
        <v>60-79</v>
      </c>
      <c r="I126" s="184" t="str">
        <f t="shared" si="31"/>
        <v>60-79</v>
      </c>
      <c r="J126" s="184" t="str">
        <f t="shared" si="33"/>
        <v>目標通り</v>
      </c>
      <c r="K126" s="184" t="str">
        <f t="shared" si="32"/>
        <v>実際値 2年目</v>
      </c>
      <c r="L126" s="49"/>
      <c r="M126" s="49"/>
      <c r="N126" s="49"/>
      <c r="O126" s="49"/>
      <c r="P126" s="49"/>
      <c r="Q126" s="42"/>
      <c r="R126" s="42"/>
      <c r="S126" s="42"/>
      <c r="T126" s="42"/>
      <c r="U126" s="42"/>
      <c r="V126" s="42"/>
      <c r="W126" s="42"/>
      <c r="X126" s="42"/>
      <c r="Y126" s="42"/>
      <c r="Z126" s="42"/>
      <c r="AA126" s="49"/>
      <c r="AB126" s="42"/>
      <c r="AC126" s="42"/>
      <c r="AD126" s="49"/>
      <c r="AE126" s="49"/>
      <c r="AF126" s="49"/>
      <c r="AG126" s="49"/>
      <c r="AH126" s="49"/>
      <c r="AI126" s="49"/>
      <c r="AJ126" s="49"/>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9"/>
      <c r="CB126" s="49"/>
      <c r="CC126" s="49"/>
      <c r="CD126" s="49"/>
      <c r="CE126" s="49"/>
      <c r="CF126" s="49"/>
      <c r="CG126" s="42"/>
      <c r="CI126" s="1"/>
      <c r="CK126" s="1"/>
      <c r="CM126" s="1"/>
    </row>
    <row r="127" spans="1:91" s="3" customFormat="1" ht="15" thickBot="1" x14ac:dyDescent="0.35">
      <c r="A127" s="49"/>
      <c r="B127" s="292"/>
      <c r="C127" s="294"/>
      <c r="D127" s="295"/>
      <c r="E127" s="181" t="s">
        <v>129</v>
      </c>
      <c r="F127" s="182"/>
      <c r="G127" s="185"/>
      <c r="H127" s="184" t="str">
        <f t="shared" si="30"/>
        <v>≥80</v>
      </c>
      <c r="I127" s="184" t="str">
        <f t="shared" si="31"/>
        <v>≥80</v>
      </c>
      <c r="J127" s="184" t="str">
        <f t="shared" si="33"/>
        <v>目標通り</v>
      </c>
      <c r="K127" s="184" t="str">
        <f t="shared" si="32"/>
        <v>実際値 2年目</v>
      </c>
      <c r="L127" s="49"/>
      <c r="M127" s="49"/>
      <c r="N127" s="49"/>
      <c r="O127" s="49"/>
      <c r="P127" s="49"/>
      <c r="Q127" s="42"/>
      <c r="R127" s="42"/>
      <c r="S127" s="42"/>
      <c r="T127" s="42"/>
      <c r="U127" s="42"/>
      <c r="V127" s="42"/>
      <c r="W127" s="42"/>
      <c r="X127" s="42"/>
      <c r="Y127" s="42"/>
      <c r="Z127" s="42"/>
      <c r="AA127" s="49"/>
      <c r="AB127" s="42"/>
      <c r="AC127" s="42"/>
      <c r="AD127" s="49"/>
      <c r="AE127" s="49"/>
      <c r="AF127" s="49"/>
      <c r="AG127" s="49"/>
      <c r="AH127" s="49"/>
      <c r="AI127" s="49"/>
      <c r="AJ127" s="49"/>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9"/>
      <c r="CB127" s="49"/>
      <c r="CC127" s="49"/>
      <c r="CD127" s="49"/>
      <c r="CE127" s="49"/>
      <c r="CF127" s="49"/>
      <c r="CG127" s="42"/>
      <c r="CI127" s="1"/>
      <c r="CK127" s="1"/>
      <c r="CM127" s="1"/>
    </row>
    <row r="128" spans="1:91" s="3" customFormat="1" ht="15.6" customHeight="1" thickBot="1" x14ac:dyDescent="0.35">
      <c r="A128" s="49"/>
      <c r="B128" s="292"/>
      <c r="C128" s="294"/>
      <c r="D128" s="295"/>
      <c r="E128" s="181" t="s">
        <v>131</v>
      </c>
      <c r="F128" s="182"/>
      <c r="G128" s="185"/>
      <c r="H128" s="184" t="str">
        <f t="shared" si="30"/>
        <v>≥80</v>
      </c>
      <c r="I128" s="184" t="str">
        <f t="shared" si="31"/>
        <v>≥80</v>
      </c>
      <c r="J128" s="184" t="str">
        <f t="shared" si="33"/>
        <v>目標通り</v>
      </c>
      <c r="K128" s="184" t="str">
        <f t="shared" si="32"/>
        <v>実際値 2年目</v>
      </c>
      <c r="L128" s="49"/>
      <c r="M128" s="49"/>
      <c r="N128" s="49"/>
      <c r="O128" s="49"/>
      <c r="P128" s="49"/>
      <c r="Q128" s="42"/>
      <c r="R128" s="42"/>
      <c r="S128" s="42"/>
      <c r="T128" s="42"/>
      <c r="U128" s="42"/>
      <c r="V128" s="42"/>
      <c r="W128" s="42"/>
      <c r="X128" s="42"/>
      <c r="Y128" s="42"/>
      <c r="Z128" s="42"/>
      <c r="AA128" s="49"/>
      <c r="AB128" s="42"/>
      <c r="AC128" s="42"/>
      <c r="AD128" s="49"/>
      <c r="AE128" s="49"/>
      <c r="AF128" s="49"/>
      <c r="AG128" s="49"/>
      <c r="AH128" s="49"/>
      <c r="AI128" s="49"/>
      <c r="AJ128" s="49"/>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9"/>
      <c r="CB128" s="49"/>
      <c r="CC128" s="49"/>
      <c r="CD128" s="49"/>
      <c r="CE128" s="49"/>
      <c r="CF128" s="49"/>
      <c r="CG128" s="42"/>
      <c r="CI128" s="1"/>
      <c r="CK128" s="1"/>
      <c r="CM128" s="1"/>
    </row>
    <row r="129" spans="1:91" s="3" customFormat="1" ht="15.6" customHeight="1" thickBot="1" x14ac:dyDescent="0.35">
      <c r="A129" s="49"/>
      <c r="B129" s="292"/>
      <c r="C129" s="294" t="s">
        <v>133</v>
      </c>
      <c r="D129" s="295"/>
      <c r="E129" s="181" t="s">
        <v>134</v>
      </c>
      <c r="F129" s="182"/>
      <c r="G129" s="185"/>
      <c r="H129" s="184" t="str">
        <f t="shared" si="30"/>
        <v>60-79</v>
      </c>
      <c r="I129" s="184" t="str">
        <f t="shared" si="31"/>
        <v>≥80</v>
      </c>
      <c r="J129" s="184" t="str">
        <f t="shared" si="33"/>
        <v>早い</v>
      </c>
      <c r="K129" s="184" t="str">
        <f t="shared" si="32"/>
        <v>実際値 2年目</v>
      </c>
      <c r="L129" s="49"/>
      <c r="M129" s="49"/>
      <c r="N129" s="49"/>
      <c r="O129" s="49"/>
      <c r="P129" s="49"/>
      <c r="Q129" s="42"/>
      <c r="R129" s="42"/>
      <c r="S129" s="42"/>
      <c r="T129" s="42"/>
      <c r="U129" s="42"/>
      <c r="V129" s="42"/>
      <c r="W129" s="42"/>
      <c r="X129" s="42"/>
      <c r="Y129" s="42"/>
      <c r="Z129" s="42"/>
      <c r="AA129" s="49"/>
      <c r="AB129" s="42"/>
      <c r="AC129" s="42"/>
      <c r="AD129" s="49"/>
      <c r="AE129" s="49"/>
      <c r="AF129" s="49"/>
      <c r="AG129" s="49"/>
      <c r="AH129" s="49"/>
      <c r="AI129" s="49"/>
      <c r="AJ129" s="49"/>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9"/>
      <c r="CB129" s="49"/>
      <c r="CC129" s="49"/>
      <c r="CD129" s="49"/>
      <c r="CE129" s="49"/>
      <c r="CF129" s="49"/>
      <c r="CG129" s="42"/>
      <c r="CI129" s="1"/>
      <c r="CK129" s="1"/>
      <c r="CM129" s="1"/>
    </row>
    <row r="130" spans="1:91" s="3" customFormat="1" ht="15.6" customHeight="1" thickBot="1" x14ac:dyDescent="0.35">
      <c r="A130" s="49"/>
      <c r="B130" s="292"/>
      <c r="C130" s="294"/>
      <c r="D130" s="295"/>
      <c r="E130" s="181" t="s">
        <v>136</v>
      </c>
      <c r="F130" s="182"/>
      <c r="G130" s="185"/>
      <c r="H130" s="184" t="str">
        <f t="shared" si="30"/>
        <v>≥80</v>
      </c>
      <c r="I130" s="184" t="str">
        <f t="shared" si="31"/>
        <v>≥80</v>
      </c>
      <c r="J130" s="184" t="str">
        <f t="shared" si="33"/>
        <v>目標通り</v>
      </c>
      <c r="K130" s="184" t="str">
        <f t="shared" si="32"/>
        <v>実際値 2年目</v>
      </c>
      <c r="L130" s="49"/>
      <c r="M130" s="49"/>
      <c r="N130" s="49"/>
      <c r="O130" s="49"/>
      <c r="P130" s="49"/>
      <c r="Q130" s="42"/>
      <c r="R130" s="42"/>
      <c r="S130" s="42"/>
      <c r="T130" s="42"/>
      <c r="U130" s="42"/>
      <c r="V130" s="42"/>
      <c r="W130" s="42"/>
      <c r="X130" s="42"/>
      <c r="Y130" s="42"/>
      <c r="Z130" s="42"/>
      <c r="AA130" s="49"/>
      <c r="AB130" s="42"/>
      <c r="AC130" s="42"/>
      <c r="AD130" s="49"/>
      <c r="AE130" s="49"/>
      <c r="AF130" s="49"/>
      <c r="AG130" s="49"/>
      <c r="AH130" s="49"/>
      <c r="AI130" s="49"/>
      <c r="AJ130" s="49"/>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9"/>
      <c r="CB130" s="49"/>
      <c r="CC130" s="49"/>
      <c r="CD130" s="49"/>
      <c r="CE130" s="49"/>
      <c r="CF130" s="49"/>
      <c r="CG130" s="42"/>
      <c r="CI130" s="1"/>
      <c r="CK130" s="1"/>
      <c r="CM130" s="1"/>
    </row>
    <row r="131" spans="1:91" s="3" customFormat="1" ht="15.6" customHeight="1" thickBot="1" x14ac:dyDescent="0.35">
      <c r="A131" s="49"/>
      <c r="B131" s="292"/>
      <c r="C131" s="294"/>
      <c r="D131" s="295"/>
      <c r="E131" s="181" t="s">
        <v>138</v>
      </c>
      <c r="F131" s="182"/>
      <c r="G131" s="185"/>
      <c r="H131" s="184" t="str">
        <f t="shared" si="30"/>
        <v>≥80</v>
      </c>
      <c r="I131" s="184" t="str">
        <f t="shared" si="31"/>
        <v>60-79</v>
      </c>
      <c r="J131" s="184" t="str">
        <f t="shared" si="33"/>
        <v>遅れている</v>
      </c>
      <c r="K131" s="184" t="str">
        <f t="shared" si="32"/>
        <v>実際値 2年目</v>
      </c>
      <c r="L131" s="49"/>
      <c r="M131" s="49"/>
      <c r="N131" s="49"/>
      <c r="O131" s="49"/>
      <c r="P131" s="49"/>
      <c r="Q131" s="42"/>
      <c r="R131" s="42"/>
      <c r="S131" s="42"/>
      <c r="T131" s="42"/>
      <c r="U131" s="42"/>
      <c r="V131" s="42"/>
      <c r="W131" s="42"/>
      <c r="X131" s="42"/>
      <c r="Y131" s="42"/>
      <c r="Z131" s="42"/>
      <c r="AA131" s="49"/>
      <c r="AB131" s="42"/>
      <c r="AC131" s="42"/>
      <c r="AD131" s="49"/>
      <c r="AE131" s="49"/>
      <c r="AF131" s="49"/>
      <c r="AG131" s="49"/>
      <c r="AH131" s="49"/>
      <c r="AI131" s="49"/>
      <c r="AJ131" s="49"/>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9"/>
      <c r="CB131" s="49"/>
      <c r="CC131" s="49"/>
      <c r="CD131" s="49"/>
      <c r="CE131" s="49"/>
      <c r="CF131" s="49"/>
      <c r="CG131" s="42"/>
      <c r="CI131" s="1"/>
      <c r="CK131" s="1"/>
      <c r="CM131" s="1"/>
    </row>
    <row r="132" spans="1:91" s="3" customFormat="1" ht="15.6" customHeight="1" thickBot="1" x14ac:dyDescent="0.35">
      <c r="A132" s="49"/>
      <c r="B132" s="292"/>
      <c r="C132" s="294" t="s">
        <v>140</v>
      </c>
      <c r="D132" s="295"/>
      <c r="E132" s="181" t="s">
        <v>141</v>
      </c>
      <c r="F132" s="182"/>
      <c r="G132" s="185"/>
      <c r="H132" s="184" t="str">
        <f t="shared" si="30"/>
        <v>60-79</v>
      </c>
      <c r="I132" s="184" t="str">
        <f t="shared" si="31"/>
        <v>60-79</v>
      </c>
      <c r="J132" s="184" t="str">
        <f t="shared" si="33"/>
        <v>目標通り</v>
      </c>
      <c r="K132" s="184" t="str">
        <f t="shared" si="32"/>
        <v>実際値 2年目</v>
      </c>
      <c r="L132" s="49"/>
      <c r="M132" s="49"/>
      <c r="N132" s="49"/>
      <c r="O132" s="49"/>
      <c r="P132" s="49"/>
      <c r="Q132" s="42"/>
      <c r="R132" s="42"/>
      <c r="S132" s="42"/>
      <c r="T132" s="42"/>
      <c r="U132" s="42"/>
      <c r="V132" s="42"/>
      <c r="W132" s="42"/>
      <c r="X132" s="42"/>
      <c r="Y132" s="42"/>
      <c r="Z132" s="42"/>
      <c r="AA132" s="49"/>
      <c r="AB132" s="42"/>
      <c r="AC132" s="42"/>
      <c r="AD132" s="49"/>
      <c r="AE132" s="49"/>
      <c r="AF132" s="49"/>
      <c r="AG132" s="49"/>
      <c r="AH132" s="49"/>
      <c r="AI132" s="49"/>
      <c r="AJ132" s="49"/>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9"/>
      <c r="CB132" s="49"/>
      <c r="CC132" s="49"/>
      <c r="CD132" s="49"/>
      <c r="CE132" s="49"/>
      <c r="CF132" s="49"/>
      <c r="CG132" s="42"/>
      <c r="CI132" s="1"/>
      <c r="CK132" s="1"/>
      <c r="CM132" s="1"/>
    </row>
    <row r="133" spans="1:91" s="3" customFormat="1" ht="15.6" customHeight="1" thickBot="1" x14ac:dyDescent="0.35">
      <c r="A133" s="49"/>
      <c r="B133" s="292"/>
      <c r="C133" s="294"/>
      <c r="D133" s="295"/>
      <c r="E133" s="181" t="s">
        <v>143</v>
      </c>
      <c r="F133" s="182"/>
      <c r="G133" s="185"/>
      <c r="H133" s="184" t="str">
        <f t="shared" si="30"/>
        <v>60-79</v>
      </c>
      <c r="I133" s="184" t="str">
        <f t="shared" si="31"/>
        <v>60-79</v>
      </c>
      <c r="J133" s="184" t="str">
        <f t="shared" si="33"/>
        <v>目標通り</v>
      </c>
      <c r="K133" s="184" t="str">
        <f t="shared" si="32"/>
        <v>実際値 2年目</v>
      </c>
      <c r="L133" s="49"/>
      <c r="M133" s="49"/>
      <c r="N133" s="49"/>
      <c r="O133" s="49"/>
      <c r="P133" s="49"/>
      <c r="Q133" s="42"/>
      <c r="R133" s="42"/>
      <c r="S133" s="42"/>
      <c r="T133" s="42"/>
      <c r="U133" s="42"/>
      <c r="V133" s="42"/>
      <c r="W133" s="42"/>
      <c r="X133" s="42"/>
      <c r="Y133" s="42"/>
      <c r="Z133" s="42"/>
      <c r="AA133" s="49"/>
      <c r="AB133" s="42"/>
      <c r="AC133" s="42"/>
      <c r="AD133" s="49"/>
      <c r="AE133" s="49"/>
      <c r="AF133" s="49"/>
      <c r="AG133" s="49"/>
      <c r="AH133" s="49"/>
      <c r="AI133" s="49"/>
      <c r="AJ133" s="49"/>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9"/>
      <c r="CB133" s="49"/>
      <c r="CC133" s="49"/>
      <c r="CD133" s="49"/>
      <c r="CE133" s="49"/>
      <c r="CF133" s="49"/>
      <c r="CG133" s="42"/>
      <c r="CI133" s="1"/>
      <c r="CK133" s="1"/>
      <c r="CM133" s="1"/>
    </row>
    <row r="134" spans="1:91" s="3" customFormat="1" ht="15.6" customHeight="1" thickBot="1" x14ac:dyDescent="0.35">
      <c r="A134" s="49"/>
      <c r="B134" s="293"/>
      <c r="C134" s="294"/>
      <c r="D134" s="295"/>
      <c r="E134" s="181" t="s">
        <v>145</v>
      </c>
      <c r="F134" s="182"/>
      <c r="G134" s="185"/>
      <c r="H134" s="184" t="str">
        <f t="shared" si="30"/>
        <v>60-79</v>
      </c>
      <c r="I134" s="184" t="str">
        <f t="shared" si="31"/>
        <v>60-79</v>
      </c>
      <c r="J134" s="184" t="str">
        <f t="shared" si="33"/>
        <v>目標通り</v>
      </c>
      <c r="K134" s="184" t="str">
        <f t="shared" si="32"/>
        <v>実際値 2年目</v>
      </c>
      <c r="L134" s="49"/>
      <c r="M134" s="49"/>
      <c r="N134" s="49"/>
      <c r="O134" s="49"/>
      <c r="P134" s="49"/>
      <c r="Q134" s="42"/>
      <c r="R134" s="42"/>
      <c r="S134" s="42"/>
      <c r="T134" s="42"/>
      <c r="U134" s="42"/>
      <c r="V134" s="42"/>
      <c r="W134" s="42"/>
      <c r="X134" s="42"/>
      <c r="Y134" s="42"/>
      <c r="Z134" s="42"/>
      <c r="AA134" s="49"/>
      <c r="AB134" s="42"/>
      <c r="AC134" s="42"/>
      <c r="AD134" s="49"/>
      <c r="AE134" s="49"/>
      <c r="AF134" s="49"/>
      <c r="AG134" s="49"/>
      <c r="AH134" s="49"/>
      <c r="AI134" s="49"/>
      <c r="AJ134" s="49"/>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9"/>
      <c r="CB134" s="49"/>
      <c r="CC134" s="49"/>
      <c r="CD134" s="49"/>
      <c r="CE134" s="49"/>
      <c r="CF134" s="49"/>
      <c r="CG134" s="42"/>
      <c r="CI134" s="1"/>
      <c r="CK134" s="1"/>
      <c r="CM134" s="1"/>
    </row>
    <row r="135" spans="1:91" s="3" customFormat="1" ht="15.6" customHeight="1" thickBot="1" x14ac:dyDescent="0.35">
      <c r="A135" s="49"/>
      <c r="B135" s="291">
        <v>3</v>
      </c>
      <c r="C135" s="296" t="s">
        <v>147</v>
      </c>
      <c r="D135" s="297"/>
      <c r="E135" s="181" t="s">
        <v>148</v>
      </c>
      <c r="F135" s="182"/>
      <c r="G135" s="185"/>
      <c r="H135" s="184" t="str">
        <f t="shared" si="30"/>
        <v>≥80</v>
      </c>
      <c r="I135" s="184" t="str">
        <f t="shared" si="31"/>
        <v>≥80</v>
      </c>
      <c r="J135" s="184" t="str">
        <f t="shared" si="33"/>
        <v>目標通り</v>
      </c>
      <c r="K135" s="184" t="str">
        <f t="shared" si="32"/>
        <v>実際値 2年目</v>
      </c>
      <c r="L135" s="49"/>
      <c r="M135" s="49"/>
      <c r="N135" s="49"/>
      <c r="O135" s="49"/>
      <c r="P135" s="49"/>
      <c r="Q135" s="42"/>
      <c r="R135" s="42"/>
      <c r="S135" s="42"/>
      <c r="T135" s="42"/>
      <c r="U135" s="42"/>
      <c r="V135" s="42"/>
      <c r="W135" s="42"/>
      <c r="X135" s="42"/>
      <c r="Y135" s="42"/>
      <c r="Z135" s="42"/>
      <c r="AA135" s="49"/>
      <c r="AB135" s="42"/>
      <c r="AC135" s="42"/>
      <c r="AD135" s="49"/>
      <c r="AE135" s="49"/>
      <c r="AF135" s="49"/>
      <c r="AG135" s="49"/>
      <c r="AH135" s="49"/>
      <c r="AI135" s="49"/>
      <c r="AJ135" s="49"/>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9"/>
      <c r="CB135" s="49"/>
      <c r="CC135" s="49"/>
      <c r="CD135" s="49"/>
      <c r="CE135" s="49"/>
      <c r="CF135" s="49"/>
      <c r="CG135" s="42"/>
      <c r="CI135" s="1"/>
      <c r="CK135" s="1"/>
      <c r="CM135" s="1"/>
    </row>
    <row r="136" spans="1:91" s="3" customFormat="1" ht="15.6" customHeight="1" thickBot="1" x14ac:dyDescent="0.35">
      <c r="A136" s="49"/>
      <c r="B136" s="292"/>
      <c r="C136" s="296"/>
      <c r="D136" s="297"/>
      <c r="E136" s="181" t="s">
        <v>150</v>
      </c>
      <c r="F136" s="182"/>
      <c r="G136" s="185"/>
      <c r="H136" s="184" t="str">
        <f t="shared" si="30"/>
        <v>≥80</v>
      </c>
      <c r="I136" s="184" t="str">
        <f t="shared" si="31"/>
        <v>≥80</v>
      </c>
      <c r="J136" s="184" t="str">
        <f t="shared" si="33"/>
        <v>目標通り</v>
      </c>
      <c r="K136" s="184" t="str">
        <f t="shared" si="32"/>
        <v>実際値 2年目</v>
      </c>
      <c r="L136" s="49"/>
      <c r="M136" s="49"/>
      <c r="N136" s="49"/>
      <c r="O136" s="49"/>
      <c r="P136" s="49"/>
      <c r="Q136" s="42"/>
      <c r="R136" s="42"/>
      <c r="S136" s="42"/>
      <c r="T136" s="42"/>
      <c r="U136" s="42"/>
      <c r="V136" s="42"/>
      <c r="W136" s="42"/>
      <c r="X136" s="42"/>
      <c r="Y136" s="42"/>
      <c r="Z136" s="42"/>
      <c r="AA136" s="49"/>
      <c r="AB136" s="42"/>
      <c r="AC136" s="42"/>
      <c r="AD136" s="49"/>
      <c r="AE136" s="49"/>
      <c r="AF136" s="49"/>
      <c r="AG136" s="49"/>
      <c r="AH136" s="49"/>
      <c r="AI136" s="49"/>
      <c r="AJ136" s="49"/>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9"/>
      <c r="CB136" s="49"/>
      <c r="CC136" s="49"/>
      <c r="CD136" s="49"/>
      <c r="CE136" s="49"/>
      <c r="CF136" s="49"/>
      <c r="CG136" s="42"/>
      <c r="CI136" s="1"/>
      <c r="CK136" s="1"/>
      <c r="CM136" s="1"/>
    </row>
    <row r="137" spans="1:91" s="3" customFormat="1" ht="15.6" customHeight="1" thickBot="1" x14ac:dyDescent="0.35">
      <c r="A137" s="49"/>
      <c r="B137" s="292"/>
      <c r="C137" s="296"/>
      <c r="D137" s="297"/>
      <c r="E137" s="181" t="s">
        <v>152</v>
      </c>
      <c r="F137" s="182"/>
      <c r="G137" s="185"/>
      <c r="H137" s="184" t="str">
        <f t="shared" si="30"/>
        <v>≥80</v>
      </c>
      <c r="I137" s="184" t="str">
        <f t="shared" si="31"/>
        <v>≥80</v>
      </c>
      <c r="J137" s="184" t="str">
        <f t="shared" si="33"/>
        <v>目標通り</v>
      </c>
      <c r="K137" s="184" t="str">
        <f t="shared" si="32"/>
        <v>実際値 2年目</v>
      </c>
      <c r="L137" s="49"/>
      <c r="M137" s="49"/>
      <c r="N137" s="49"/>
      <c r="O137" s="49"/>
      <c r="P137" s="49"/>
      <c r="Q137" s="42"/>
      <c r="R137" s="42"/>
      <c r="S137" s="42"/>
      <c r="T137" s="42"/>
      <c r="U137" s="42"/>
      <c r="V137" s="42"/>
      <c r="W137" s="42"/>
      <c r="X137" s="42"/>
      <c r="Y137" s="42"/>
      <c r="Z137" s="42"/>
      <c r="AA137" s="49"/>
      <c r="AB137" s="42"/>
      <c r="AC137" s="42"/>
      <c r="AD137" s="49"/>
      <c r="AE137" s="49"/>
      <c r="AF137" s="49"/>
      <c r="AG137" s="49"/>
      <c r="AH137" s="49"/>
      <c r="AI137" s="49"/>
      <c r="AJ137" s="49"/>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9"/>
      <c r="CB137" s="49"/>
      <c r="CC137" s="49"/>
      <c r="CD137" s="49"/>
      <c r="CE137" s="49"/>
      <c r="CF137" s="49"/>
      <c r="CG137" s="42"/>
      <c r="CI137" s="1"/>
      <c r="CK137" s="1"/>
      <c r="CM137" s="1"/>
    </row>
    <row r="138" spans="1:91" s="3" customFormat="1" ht="15.6" customHeight="1" thickBot="1" x14ac:dyDescent="0.35">
      <c r="A138" s="49"/>
      <c r="B138" s="292"/>
      <c r="C138" s="296" t="s">
        <v>232</v>
      </c>
      <c r="D138" s="297"/>
      <c r="E138" s="181" t="s">
        <v>155</v>
      </c>
      <c r="F138" s="182"/>
      <c r="G138" s="185"/>
      <c r="H138" s="184" t="str">
        <f t="shared" si="30"/>
        <v>60-79</v>
      </c>
      <c r="I138" s="184" t="str">
        <f t="shared" si="31"/>
        <v>≥80</v>
      </c>
      <c r="J138" s="184" t="str">
        <f t="shared" si="33"/>
        <v>早い</v>
      </c>
      <c r="K138" s="184" t="str">
        <f t="shared" si="32"/>
        <v>実際値 2年目</v>
      </c>
      <c r="L138" s="49"/>
      <c r="M138" s="49"/>
      <c r="N138" s="49"/>
      <c r="O138" s="49"/>
      <c r="P138" s="49"/>
      <c r="Q138" s="42"/>
      <c r="R138" s="42"/>
      <c r="S138" s="42"/>
      <c r="T138" s="42"/>
      <c r="U138" s="42"/>
      <c r="V138" s="42"/>
      <c r="W138" s="42"/>
      <c r="X138" s="42"/>
      <c r="Y138" s="42"/>
      <c r="Z138" s="42"/>
      <c r="AA138" s="49"/>
      <c r="AB138" s="42"/>
      <c r="AC138" s="42"/>
      <c r="AD138" s="49"/>
      <c r="AE138" s="49"/>
      <c r="AF138" s="49"/>
      <c r="AG138" s="49"/>
      <c r="AH138" s="49"/>
      <c r="AI138" s="49"/>
      <c r="AJ138" s="49"/>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9"/>
      <c r="CB138" s="49"/>
      <c r="CC138" s="49"/>
      <c r="CD138" s="49"/>
      <c r="CE138" s="49"/>
      <c r="CF138" s="49"/>
      <c r="CG138" s="42"/>
      <c r="CI138" s="1"/>
      <c r="CK138" s="1"/>
      <c r="CM138" s="1"/>
    </row>
    <row r="139" spans="1:91" s="3" customFormat="1" ht="15.6" customHeight="1" thickBot="1" x14ac:dyDescent="0.35">
      <c r="A139" s="49"/>
      <c r="B139" s="292"/>
      <c r="C139" s="296"/>
      <c r="D139" s="297"/>
      <c r="E139" s="181" t="s">
        <v>157</v>
      </c>
      <c r="F139" s="182"/>
      <c r="G139" s="185"/>
      <c r="H139" s="184" t="str">
        <f t="shared" si="30"/>
        <v>60-79</v>
      </c>
      <c r="I139" s="184" t="str">
        <f t="shared" si="31"/>
        <v>60-79</v>
      </c>
      <c r="J139" s="184" t="str">
        <f t="shared" si="33"/>
        <v>目標通り</v>
      </c>
      <c r="K139" s="184" t="str">
        <f t="shared" si="32"/>
        <v>実際値 2年目</v>
      </c>
      <c r="L139" s="49"/>
      <c r="M139" s="49"/>
      <c r="N139" s="49"/>
      <c r="O139" s="49"/>
      <c r="P139" s="49"/>
      <c r="Q139" s="42"/>
      <c r="R139" s="42"/>
      <c r="S139" s="42"/>
      <c r="T139" s="42"/>
      <c r="U139" s="42"/>
      <c r="V139" s="42"/>
      <c r="W139" s="42"/>
      <c r="X139" s="42"/>
      <c r="Y139" s="42"/>
      <c r="Z139" s="42"/>
      <c r="AA139" s="49"/>
      <c r="AB139" s="42"/>
      <c r="AC139" s="42"/>
      <c r="AD139" s="49"/>
      <c r="AE139" s="49"/>
      <c r="AF139" s="49"/>
      <c r="AG139" s="49"/>
      <c r="AH139" s="49"/>
      <c r="AI139" s="49"/>
      <c r="AJ139" s="49"/>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9"/>
      <c r="CB139" s="49"/>
      <c r="CC139" s="49"/>
      <c r="CD139" s="49"/>
      <c r="CE139" s="49"/>
      <c r="CF139" s="49"/>
      <c r="CG139" s="42"/>
      <c r="CI139" s="1"/>
      <c r="CK139" s="1"/>
      <c r="CM139" s="1"/>
    </row>
    <row r="140" spans="1:91" s="3" customFormat="1" ht="15.6" customHeight="1" thickBot="1" x14ac:dyDescent="0.35">
      <c r="A140" s="49"/>
      <c r="B140" s="292"/>
      <c r="C140" s="296"/>
      <c r="D140" s="297"/>
      <c r="E140" s="181" t="s">
        <v>159</v>
      </c>
      <c r="F140" s="182"/>
      <c r="G140" s="185"/>
      <c r="H140" s="184" t="str">
        <f t="shared" si="30"/>
        <v>&lt;60</v>
      </c>
      <c r="I140" s="184" t="str">
        <f t="shared" si="31"/>
        <v>60-79</v>
      </c>
      <c r="J140" s="184" t="str">
        <f t="shared" si="33"/>
        <v>早い</v>
      </c>
      <c r="K140" s="184" t="str">
        <f t="shared" si="32"/>
        <v>実際値 2年目</v>
      </c>
      <c r="L140" s="49"/>
      <c r="M140" s="49"/>
      <c r="N140" s="49"/>
      <c r="O140" s="49"/>
      <c r="P140" s="49"/>
      <c r="Q140" s="42"/>
      <c r="R140" s="42"/>
      <c r="S140" s="42"/>
      <c r="T140" s="42"/>
      <c r="U140" s="42"/>
      <c r="V140" s="42"/>
      <c r="W140" s="42"/>
      <c r="X140" s="42"/>
      <c r="Y140" s="42"/>
      <c r="Z140" s="42"/>
      <c r="AA140" s="49"/>
      <c r="AB140" s="42"/>
      <c r="AC140" s="42"/>
      <c r="AD140" s="49"/>
      <c r="AE140" s="49"/>
      <c r="AF140" s="49"/>
      <c r="AG140" s="49"/>
      <c r="AH140" s="49"/>
      <c r="AI140" s="49"/>
      <c r="AJ140" s="49"/>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9"/>
      <c r="CB140" s="49"/>
      <c r="CC140" s="49"/>
      <c r="CD140" s="49"/>
      <c r="CE140" s="49"/>
      <c r="CF140" s="49"/>
      <c r="CG140" s="42"/>
      <c r="CI140" s="1"/>
      <c r="CK140" s="1"/>
      <c r="CM140" s="1"/>
    </row>
    <row r="141" spans="1:91" s="3" customFormat="1" ht="15.6" customHeight="1" thickBot="1" x14ac:dyDescent="0.35">
      <c r="A141" s="49"/>
      <c r="B141" s="293"/>
      <c r="C141" s="296"/>
      <c r="D141" s="297"/>
      <c r="E141" s="181" t="s">
        <v>161</v>
      </c>
      <c r="F141" s="182"/>
      <c r="G141" s="186"/>
      <c r="H141" s="184" t="str">
        <f t="shared" si="30"/>
        <v>≥80</v>
      </c>
      <c r="I141" s="184" t="str">
        <f t="shared" si="31"/>
        <v>≥80</v>
      </c>
      <c r="J141" s="184" t="str">
        <f t="shared" si="33"/>
        <v>目標通り</v>
      </c>
      <c r="K141" s="184" t="str">
        <f t="shared" si="32"/>
        <v>実際値 2年目</v>
      </c>
      <c r="L141" s="49"/>
      <c r="M141" s="49"/>
      <c r="N141" s="49"/>
      <c r="O141" s="49"/>
      <c r="P141" s="49"/>
      <c r="Q141" s="42"/>
      <c r="R141" s="42"/>
      <c r="S141" s="42"/>
      <c r="T141" s="42"/>
      <c r="U141" s="42"/>
      <c r="V141" s="42"/>
      <c r="W141" s="42"/>
      <c r="X141" s="42"/>
      <c r="Y141" s="42"/>
      <c r="Z141" s="42"/>
      <c r="AA141" s="49"/>
      <c r="AB141" s="42"/>
      <c r="AC141" s="42"/>
      <c r="AD141" s="49"/>
      <c r="AE141" s="49"/>
      <c r="AF141" s="49"/>
      <c r="AG141" s="49"/>
      <c r="AH141" s="49"/>
      <c r="AI141" s="49"/>
      <c r="AJ141" s="49"/>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9"/>
      <c r="CB141" s="49"/>
      <c r="CC141" s="49"/>
      <c r="CD141" s="49"/>
      <c r="CE141" s="49"/>
      <c r="CF141" s="49"/>
      <c r="CG141" s="42"/>
      <c r="CI141" s="1"/>
      <c r="CK141" s="1"/>
      <c r="CM141" s="1"/>
    </row>
    <row r="142" spans="1:91" s="3" customFormat="1" ht="15" thickBot="1" x14ac:dyDescent="0.35">
      <c r="A142" s="49"/>
      <c r="B142" s="266" t="s">
        <v>163</v>
      </c>
      <c r="C142" s="267"/>
      <c r="D142" s="267"/>
      <c r="E142" s="267"/>
      <c r="F142" s="267"/>
      <c r="G142" s="268"/>
      <c r="H142" s="187">
        <f>AX45</f>
        <v>9</v>
      </c>
      <c r="I142" s="187">
        <f>AX39</f>
        <v>9</v>
      </c>
      <c r="J142" s="49"/>
      <c r="K142" s="49"/>
      <c r="L142" s="49"/>
      <c r="M142" s="49"/>
      <c r="N142" s="49"/>
      <c r="O142" s="49"/>
      <c r="P142" s="49"/>
      <c r="Q142" s="42"/>
      <c r="R142" s="42"/>
      <c r="S142" s="42"/>
      <c r="T142" s="42"/>
      <c r="U142" s="42"/>
      <c r="V142" s="42"/>
      <c r="W142" s="42"/>
      <c r="X142" s="42"/>
      <c r="Y142" s="42"/>
      <c r="Z142" s="42"/>
      <c r="AA142" s="49"/>
      <c r="AB142" s="42"/>
      <c r="AC142" s="42"/>
      <c r="AD142" s="49"/>
      <c r="AE142" s="49"/>
      <c r="AF142" s="49"/>
      <c r="AG142" s="49"/>
      <c r="AH142" s="49"/>
      <c r="AI142" s="49"/>
      <c r="AJ142" s="49"/>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9"/>
      <c r="CB142" s="49"/>
      <c r="CC142" s="49"/>
      <c r="CD142" s="49"/>
      <c r="CE142" s="49"/>
      <c r="CF142" s="49"/>
      <c r="CG142" s="42"/>
      <c r="CI142" s="1"/>
      <c r="CK142" s="1"/>
      <c r="CM142" s="1"/>
    </row>
    <row r="143" spans="1:91" s="3" customFormat="1" ht="15" thickBot="1" x14ac:dyDescent="0.35">
      <c r="A143" s="49"/>
      <c r="B143" s="266" t="s">
        <v>165</v>
      </c>
      <c r="C143" s="267"/>
      <c r="D143" s="267"/>
      <c r="E143" s="267"/>
      <c r="F143" s="267"/>
      <c r="G143" s="268"/>
      <c r="H143" s="187">
        <f>AY45</f>
        <v>16</v>
      </c>
      <c r="I143" s="187">
        <f>AY39</f>
        <v>18</v>
      </c>
      <c r="J143" s="49"/>
      <c r="K143" s="49"/>
      <c r="L143" s="49"/>
      <c r="M143" s="49"/>
      <c r="N143" s="49"/>
      <c r="O143" s="49"/>
      <c r="P143" s="49"/>
      <c r="Q143" s="42"/>
      <c r="R143" s="42"/>
      <c r="S143" s="42"/>
      <c r="T143" s="42"/>
      <c r="U143" s="42"/>
      <c r="V143" s="42"/>
      <c r="W143" s="42"/>
      <c r="X143" s="42"/>
      <c r="Y143" s="42"/>
      <c r="Z143" s="42"/>
      <c r="AA143" s="49"/>
      <c r="AB143" s="42"/>
      <c r="AC143" s="42"/>
      <c r="AD143" s="49"/>
      <c r="AE143" s="49"/>
      <c r="AF143" s="49"/>
      <c r="AG143" s="49"/>
      <c r="AH143" s="49"/>
      <c r="AI143" s="49"/>
      <c r="AJ143" s="49"/>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9"/>
      <c r="CB143" s="49"/>
      <c r="CC143" s="49"/>
      <c r="CD143" s="49"/>
      <c r="CE143" s="49"/>
      <c r="CF143" s="49"/>
      <c r="CG143" s="42"/>
      <c r="CI143" s="1"/>
      <c r="CK143" s="1"/>
      <c r="CM143" s="1"/>
    </row>
    <row r="144" spans="1:91" s="3" customFormat="1" ht="15" thickBot="1" x14ac:dyDescent="0.35">
      <c r="A144" s="49"/>
      <c r="B144" s="266" t="s">
        <v>167</v>
      </c>
      <c r="C144" s="267"/>
      <c r="D144" s="267"/>
      <c r="E144" s="267"/>
      <c r="F144" s="267"/>
      <c r="G144" s="268"/>
      <c r="H144" s="187">
        <f>AZ45</f>
        <v>3</v>
      </c>
      <c r="I144" s="187">
        <f>AZ39</f>
        <v>1</v>
      </c>
      <c r="J144" s="49"/>
      <c r="K144" s="49"/>
      <c r="L144" s="49"/>
      <c r="M144" s="49"/>
      <c r="N144" s="49"/>
      <c r="O144" s="49"/>
      <c r="P144" s="49"/>
      <c r="Q144" s="42"/>
      <c r="R144" s="42"/>
      <c r="S144" s="42"/>
      <c r="T144" s="42"/>
      <c r="U144" s="42"/>
      <c r="V144" s="42"/>
      <c r="W144" s="42"/>
      <c r="X144" s="42"/>
      <c r="Y144" s="42"/>
      <c r="Z144" s="42"/>
      <c r="AA144" s="49"/>
      <c r="AB144" s="42"/>
      <c r="AC144" s="42"/>
      <c r="AD144" s="49"/>
      <c r="AE144" s="49"/>
      <c r="AF144" s="49"/>
      <c r="AG144" s="49"/>
      <c r="AH144" s="49"/>
      <c r="AI144" s="49"/>
      <c r="AJ144" s="49"/>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9"/>
      <c r="CB144" s="49"/>
      <c r="CC144" s="49"/>
      <c r="CD144" s="49"/>
      <c r="CE144" s="49"/>
      <c r="CF144" s="49"/>
      <c r="CG144" s="42"/>
      <c r="CI144" s="1"/>
      <c r="CK144" s="1"/>
      <c r="CM144" s="1"/>
    </row>
    <row r="145" spans="1:91" s="3" customFormat="1" ht="16.2" thickBot="1" x14ac:dyDescent="0.35">
      <c r="A145" s="49"/>
      <c r="B145" s="188"/>
      <c r="C145" s="189"/>
      <c r="D145" s="190" t="s">
        <v>233</v>
      </c>
      <c r="E145" s="191"/>
      <c r="F145" s="192"/>
      <c r="G145" s="193"/>
      <c r="H145" s="194">
        <f>BA46</f>
        <v>0.6071428571428571</v>
      </c>
      <c r="I145" s="194">
        <f>BA40</f>
        <v>0.6428571428571429</v>
      </c>
      <c r="J145" s="49"/>
      <c r="K145" s="49"/>
      <c r="L145" s="49"/>
      <c r="M145" s="49"/>
      <c r="N145" s="49"/>
      <c r="O145" s="49"/>
      <c r="P145" s="49"/>
      <c r="Q145" s="42"/>
      <c r="R145" s="42"/>
      <c r="S145" s="42"/>
      <c r="T145" s="42"/>
      <c r="U145" s="42"/>
      <c r="V145" s="42"/>
      <c r="W145" s="42"/>
      <c r="X145" s="42"/>
      <c r="Y145" s="42"/>
      <c r="Z145" s="42"/>
      <c r="AA145" s="49"/>
      <c r="AB145" s="42"/>
      <c r="AC145" s="42"/>
      <c r="AD145" s="49"/>
      <c r="AE145" s="49"/>
      <c r="AF145" s="49"/>
      <c r="AG145" s="49"/>
      <c r="AH145" s="49"/>
      <c r="AI145" s="49"/>
      <c r="AJ145" s="49"/>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9"/>
      <c r="CB145" s="49"/>
      <c r="CC145" s="49"/>
      <c r="CD145" s="49"/>
      <c r="CE145" s="49"/>
      <c r="CF145" s="49"/>
      <c r="CG145" s="42"/>
      <c r="CI145" s="1"/>
      <c r="CK145" s="1"/>
      <c r="CM145" s="1"/>
    </row>
    <row r="146" spans="1:91" s="3" customFormat="1" x14ac:dyDescent="0.3">
      <c r="A146" s="49"/>
      <c r="B146" s="42"/>
      <c r="C146" s="42"/>
      <c r="D146" s="42"/>
      <c r="E146" s="42"/>
      <c r="F146" s="42"/>
      <c r="G146" s="42"/>
      <c r="H146" s="49"/>
      <c r="I146" s="49"/>
      <c r="J146" s="49"/>
      <c r="K146" s="49"/>
      <c r="L146" s="49"/>
      <c r="M146" s="49"/>
      <c r="N146" s="49"/>
      <c r="O146" s="49"/>
      <c r="P146" s="49"/>
      <c r="Q146" s="42"/>
      <c r="R146" s="42"/>
      <c r="S146" s="42"/>
      <c r="T146" s="42"/>
      <c r="U146" s="42"/>
      <c r="V146" s="42"/>
      <c r="W146" s="42"/>
      <c r="X146" s="42"/>
      <c r="Y146" s="42"/>
      <c r="Z146" s="42"/>
      <c r="AA146" s="49"/>
      <c r="AB146" s="42"/>
      <c r="AC146" s="42"/>
      <c r="AD146" s="49"/>
      <c r="AE146" s="49"/>
      <c r="AF146" s="49"/>
      <c r="AG146" s="49"/>
      <c r="AH146" s="49"/>
      <c r="AI146" s="49"/>
      <c r="AJ146" s="49"/>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9"/>
      <c r="CB146" s="49"/>
      <c r="CC146" s="49"/>
      <c r="CD146" s="49"/>
      <c r="CE146" s="49"/>
      <c r="CF146" s="49"/>
      <c r="CG146" s="42"/>
      <c r="CI146" s="1"/>
      <c r="CK146" s="1"/>
      <c r="CM146" s="1"/>
    </row>
    <row r="147" spans="1:91" s="3" customFormat="1" ht="13.2" customHeight="1" x14ac:dyDescent="0.3">
      <c r="A147" s="49"/>
      <c r="B147" s="282" t="s">
        <v>234</v>
      </c>
      <c r="C147" s="283"/>
      <c r="D147" s="283"/>
      <c r="E147" s="283"/>
      <c r="F147" s="283"/>
      <c r="G147" s="283"/>
      <c r="H147" s="283"/>
      <c r="I147" s="283"/>
      <c r="J147" s="283"/>
      <c r="K147" s="284"/>
      <c r="L147" s="49"/>
      <c r="M147" s="49"/>
      <c r="N147" s="49"/>
      <c r="O147" s="49"/>
      <c r="P147" s="49"/>
      <c r="Q147" s="42"/>
      <c r="R147" s="42"/>
      <c r="S147" s="42"/>
      <c r="T147" s="42"/>
      <c r="U147" s="42"/>
      <c r="V147" s="42"/>
      <c r="W147" s="42"/>
      <c r="X147" s="42"/>
      <c r="Y147" s="42"/>
      <c r="Z147" s="42"/>
      <c r="AA147" s="49"/>
      <c r="AB147" s="42"/>
      <c r="AC147" s="42"/>
      <c r="AD147" s="49"/>
      <c r="AE147" s="49"/>
      <c r="AF147" s="49"/>
      <c r="AG147" s="49"/>
      <c r="AH147" s="49"/>
      <c r="AI147" s="49"/>
      <c r="AJ147" s="49"/>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9"/>
      <c r="CB147" s="49"/>
      <c r="CC147" s="49"/>
      <c r="CD147" s="49"/>
      <c r="CE147" s="49"/>
      <c r="CF147" s="49"/>
      <c r="CG147" s="42"/>
      <c r="CI147" s="1"/>
      <c r="CK147" s="1"/>
      <c r="CM147" s="1"/>
    </row>
    <row r="148" spans="1:91" s="3" customFormat="1" x14ac:dyDescent="0.3">
      <c r="A148" s="49"/>
      <c r="B148" s="285"/>
      <c r="C148" s="286"/>
      <c r="D148" s="286"/>
      <c r="E148" s="286"/>
      <c r="F148" s="286"/>
      <c r="G148" s="286"/>
      <c r="H148" s="286"/>
      <c r="I148" s="286"/>
      <c r="J148" s="286"/>
      <c r="K148" s="287"/>
      <c r="L148" s="49"/>
      <c r="M148" s="49"/>
      <c r="N148" s="49"/>
      <c r="O148" s="49"/>
      <c r="P148" s="49"/>
      <c r="Q148" s="42"/>
      <c r="R148" s="42"/>
      <c r="S148" s="42"/>
      <c r="T148" s="42"/>
      <c r="U148" s="42"/>
      <c r="V148" s="42"/>
      <c r="W148" s="42"/>
      <c r="X148" s="42"/>
      <c r="Y148" s="42"/>
      <c r="Z148" s="42"/>
      <c r="AA148" s="49"/>
      <c r="AB148" s="42"/>
      <c r="AC148" s="42"/>
      <c r="AD148" s="49"/>
      <c r="AE148" s="49"/>
      <c r="AF148" s="49"/>
      <c r="AG148" s="49"/>
      <c r="AH148" s="49"/>
      <c r="AI148" s="49"/>
      <c r="AJ148" s="49"/>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9"/>
      <c r="CB148" s="49"/>
      <c r="CC148" s="49"/>
      <c r="CD148" s="49"/>
      <c r="CE148" s="49"/>
      <c r="CF148" s="49"/>
      <c r="CG148" s="42"/>
      <c r="CI148" s="1"/>
      <c r="CK148" s="1"/>
      <c r="CM148" s="1"/>
    </row>
    <row r="149" spans="1:91" s="3" customFormat="1" x14ac:dyDescent="0.3">
      <c r="A149" s="49"/>
      <c r="B149" s="285"/>
      <c r="C149" s="286"/>
      <c r="D149" s="286"/>
      <c r="E149" s="286"/>
      <c r="F149" s="286"/>
      <c r="G149" s="286"/>
      <c r="H149" s="286"/>
      <c r="I149" s="286"/>
      <c r="J149" s="286"/>
      <c r="K149" s="287"/>
      <c r="L149" s="49"/>
      <c r="M149" s="49"/>
      <c r="N149" s="49"/>
      <c r="O149" s="49"/>
      <c r="P149" s="49"/>
      <c r="Q149" s="42"/>
      <c r="R149" s="42"/>
      <c r="S149" s="42"/>
      <c r="T149" s="42"/>
      <c r="U149" s="42"/>
      <c r="V149" s="42"/>
      <c r="W149" s="42"/>
      <c r="X149" s="42"/>
      <c r="Y149" s="42"/>
      <c r="Z149" s="42"/>
      <c r="AA149" s="49"/>
      <c r="AB149" s="42"/>
      <c r="AC149" s="42"/>
      <c r="AD149" s="49"/>
      <c r="AE149" s="49"/>
      <c r="AF149" s="49"/>
      <c r="AG149" s="49"/>
      <c r="AH149" s="49"/>
      <c r="AI149" s="49"/>
      <c r="AJ149" s="49"/>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9"/>
      <c r="CB149" s="49"/>
      <c r="CC149" s="49"/>
      <c r="CD149" s="49"/>
      <c r="CE149" s="49"/>
      <c r="CF149" s="49"/>
      <c r="CG149" s="42"/>
      <c r="CI149" s="1"/>
      <c r="CK149" s="1"/>
      <c r="CM149" s="1"/>
    </row>
    <row r="150" spans="1:91" s="3" customFormat="1" x14ac:dyDescent="0.3">
      <c r="A150" s="49"/>
      <c r="B150" s="285"/>
      <c r="C150" s="286"/>
      <c r="D150" s="286"/>
      <c r="E150" s="286"/>
      <c r="F150" s="286"/>
      <c r="G150" s="286"/>
      <c r="H150" s="286"/>
      <c r="I150" s="286"/>
      <c r="J150" s="286"/>
      <c r="K150" s="287"/>
      <c r="L150" s="49"/>
      <c r="M150" s="49"/>
      <c r="N150" s="49"/>
      <c r="O150" s="49"/>
      <c r="P150" s="49"/>
      <c r="Q150" s="42"/>
      <c r="R150" s="42"/>
      <c r="S150" s="42"/>
      <c r="T150" s="42"/>
      <c r="U150" s="42"/>
      <c r="V150" s="42"/>
      <c r="W150" s="42"/>
      <c r="X150" s="42"/>
      <c r="Y150" s="42"/>
      <c r="Z150" s="42"/>
      <c r="AA150" s="49"/>
      <c r="AB150" s="42"/>
      <c r="AC150" s="42"/>
      <c r="AD150" s="49"/>
      <c r="AE150" s="49"/>
      <c r="AF150" s="49"/>
      <c r="AG150" s="49"/>
      <c r="AH150" s="49"/>
      <c r="AI150" s="49"/>
      <c r="AJ150" s="49"/>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9"/>
      <c r="CB150" s="49"/>
      <c r="CC150" s="49"/>
      <c r="CD150" s="49"/>
      <c r="CE150" s="49"/>
      <c r="CF150" s="49"/>
      <c r="CG150" s="42"/>
      <c r="CI150" s="1"/>
      <c r="CK150" s="1"/>
      <c r="CM150" s="1"/>
    </row>
    <row r="151" spans="1:91" s="3" customFormat="1" x14ac:dyDescent="0.3">
      <c r="A151" s="49"/>
      <c r="B151" s="285"/>
      <c r="C151" s="286"/>
      <c r="D151" s="286"/>
      <c r="E151" s="286"/>
      <c r="F151" s="286"/>
      <c r="G151" s="286"/>
      <c r="H151" s="286"/>
      <c r="I151" s="286"/>
      <c r="J151" s="286"/>
      <c r="K151" s="287"/>
      <c r="L151" s="49"/>
      <c r="M151" s="49"/>
      <c r="N151" s="49"/>
      <c r="O151" s="49"/>
      <c r="P151" s="49"/>
      <c r="Q151" s="42"/>
      <c r="R151" s="42"/>
      <c r="S151" s="42"/>
      <c r="T151" s="42"/>
      <c r="U151" s="42"/>
      <c r="V151" s="42"/>
      <c r="W151" s="42"/>
      <c r="X151" s="42"/>
      <c r="Y151" s="42"/>
      <c r="Z151" s="42"/>
      <c r="AA151" s="49"/>
      <c r="AB151" s="42"/>
      <c r="AC151" s="42"/>
      <c r="AD151" s="49"/>
      <c r="AE151" s="49"/>
      <c r="AF151" s="49"/>
      <c r="AG151" s="49"/>
      <c r="AH151" s="49"/>
      <c r="AI151" s="49"/>
      <c r="AJ151" s="49"/>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9"/>
      <c r="CB151" s="49"/>
      <c r="CC151" s="49"/>
      <c r="CD151" s="49"/>
      <c r="CE151" s="49"/>
      <c r="CF151" s="49"/>
      <c r="CG151" s="42"/>
      <c r="CI151" s="1"/>
      <c r="CK151" s="1"/>
      <c r="CM151" s="1"/>
    </row>
    <row r="152" spans="1:91" s="3" customFormat="1" x14ac:dyDescent="0.3">
      <c r="A152" s="49"/>
      <c r="B152" s="285"/>
      <c r="C152" s="286"/>
      <c r="D152" s="286"/>
      <c r="E152" s="286"/>
      <c r="F152" s="286"/>
      <c r="G152" s="286"/>
      <c r="H152" s="286"/>
      <c r="I152" s="286"/>
      <c r="J152" s="286"/>
      <c r="K152" s="287"/>
      <c r="L152" s="49"/>
      <c r="M152" s="49"/>
      <c r="N152" s="49"/>
      <c r="O152" s="49"/>
      <c r="P152" s="49"/>
      <c r="Q152" s="42"/>
      <c r="R152" s="42"/>
      <c r="S152" s="42"/>
      <c r="T152" s="42"/>
      <c r="U152" s="42"/>
      <c r="V152" s="42"/>
      <c r="W152" s="42"/>
      <c r="X152" s="42"/>
      <c r="Y152" s="42"/>
      <c r="Z152" s="42"/>
      <c r="AA152" s="49"/>
      <c r="AB152" s="42"/>
      <c r="AC152" s="42"/>
      <c r="AD152" s="49"/>
      <c r="AE152" s="49"/>
      <c r="AF152" s="49"/>
      <c r="AG152" s="49"/>
      <c r="AH152" s="49"/>
      <c r="AI152" s="49"/>
      <c r="AJ152" s="49"/>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9"/>
      <c r="CB152" s="49"/>
      <c r="CC152" s="49"/>
      <c r="CD152" s="49"/>
      <c r="CE152" s="49"/>
      <c r="CF152" s="49"/>
      <c r="CG152" s="42"/>
      <c r="CI152" s="1"/>
      <c r="CK152" s="1"/>
      <c r="CM152" s="1"/>
    </row>
    <row r="153" spans="1:91" s="3" customFormat="1" x14ac:dyDescent="0.3">
      <c r="A153" s="49"/>
      <c r="B153" s="285"/>
      <c r="C153" s="286"/>
      <c r="D153" s="286"/>
      <c r="E153" s="286"/>
      <c r="F153" s="286"/>
      <c r="G153" s="286"/>
      <c r="H153" s="286"/>
      <c r="I153" s="286"/>
      <c r="J153" s="286"/>
      <c r="K153" s="287"/>
      <c r="L153" s="49"/>
      <c r="M153" s="49"/>
      <c r="N153" s="49"/>
      <c r="O153" s="49"/>
      <c r="P153" s="49"/>
      <c r="Q153" s="42"/>
      <c r="R153" s="42"/>
      <c r="S153" s="42"/>
      <c r="T153" s="42"/>
      <c r="U153" s="42"/>
      <c r="V153" s="42"/>
      <c r="W153" s="42"/>
      <c r="X153" s="42"/>
      <c r="Y153" s="42"/>
      <c r="Z153" s="42"/>
      <c r="AA153" s="49"/>
      <c r="AB153" s="42"/>
      <c r="AC153" s="42"/>
      <c r="AD153" s="49"/>
      <c r="AE153" s="49"/>
      <c r="AF153" s="49"/>
      <c r="AG153" s="49"/>
      <c r="AH153" s="49"/>
      <c r="AI153" s="49"/>
      <c r="AJ153" s="49"/>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9"/>
      <c r="CB153" s="49"/>
      <c r="CC153" s="49"/>
      <c r="CD153" s="49"/>
      <c r="CE153" s="49"/>
      <c r="CF153" s="49"/>
      <c r="CG153" s="42"/>
      <c r="CI153" s="1"/>
      <c r="CK153" s="1"/>
      <c r="CM153" s="1"/>
    </row>
    <row r="154" spans="1:91" s="3" customFormat="1" x14ac:dyDescent="0.3">
      <c r="A154" s="49"/>
      <c r="B154" s="285"/>
      <c r="C154" s="286"/>
      <c r="D154" s="286"/>
      <c r="E154" s="286"/>
      <c r="F154" s="286"/>
      <c r="G154" s="286"/>
      <c r="H154" s="286"/>
      <c r="I154" s="286"/>
      <c r="J154" s="286"/>
      <c r="K154" s="287"/>
      <c r="L154" s="49"/>
      <c r="M154" s="49"/>
      <c r="N154" s="49"/>
      <c r="O154" s="49"/>
      <c r="P154" s="49"/>
      <c r="Q154" s="42"/>
      <c r="R154" s="42"/>
      <c r="S154" s="42"/>
      <c r="T154" s="42"/>
      <c r="U154" s="42"/>
      <c r="V154" s="42"/>
      <c r="W154" s="42"/>
      <c r="X154" s="42"/>
      <c r="Y154" s="42"/>
      <c r="Z154" s="42"/>
      <c r="AA154" s="49"/>
      <c r="AB154" s="42"/>
      <c r="AC154" s="42"/>
      <c r="AD154" s="49"/>
      <c r="AE154" s="49"/>
      <c r="AF154" s="49"/>
      <c r="AG154" s="49"/>
      <c r="AH154" s="49"/>
      <c r="AI154" s="49"/>
      <c r="AJ154" s="49"/>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9"/>
      <c r="CB154" s="49"/>
      <c r="CC154" s="49"/>
      <c r="CD154" s="49"/>
      <c r="CE154" s="49"/>
      <c r="CF154" s="49"/>
      <c r="CG154" s="42"/>
      <c r="CI154" s="1"/>
      <c r="CK154" s="1"/>
      <c r="CM154" s="1"/>
    </row>
    <row r="155" spans="1:91" s="3" customFormat="1" x14ac:dyDescent="0.3">
      <c r="A155" s="49"/>
      <c r="B155" s="285"/>
      <c r="C155" s="286"/>
      <c r="D155" s="286"/>
      <c r="E155" s="286"/>
      <c r="F155" s="286"/>
      <c r="G155" s="286"/>
      <c r="H155" s="286"/>
      <c r="I155" s="286"/>
      <c r="J155" s="286"/>
      <c r="K155" s="287"/>
      <c r="L155" s="49"/>
      <c r="M155" s="49"/>
      <c r="N155" s="49"/>
      <c r="O155" s="49"/>
      <c r="P155" s="49"/>
      <c r="Q155" s="42"/>
      <c r="R155" s="42"/>
      <c r="S155" s="42"/>
      <c r="T155" s="42"/>
      <c r="U155" s="42"/>
      <c r="V155" s="42"/>
      <c r="W155" s="42"/>
      <c r="X155" s="42"/>
      <c r="Y155" s="42"/>
      <c r="Z155" s="42"/>
      <c r="AA155" s="49"/>
      <c r="AB155" s="42"/>
      <c r="AC155" s="42"/>
      <c r="AD155" s="49"/>
      <c r="AE155" s="49"/>
      <c r="AF155" s="49"/>
      <c r="AG155" s="49"/>
      <c r="AH155" s="49"/>
      <c r="AI155" s="49"/>
      <c r="AJ155" s="49"/>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9"/>
      <c r="CB155" s="49"/>
      <c r="CC155" s="49"/>
      <c r="CD155" s="49"/>
      <c r="CE155" s="49"/>
      <c r="CF155" s="49"/>
      <c r="CG155" s="42"/>
      <c r="CI155" s="1"/>
      <c r="CK155" s="1"/>
      <c r="CM155" s="1"/>
    </row>
    <row r="156" spans="1:91" s="3" customFormat="1" x14ac:dyDescent="0.3">
      <c r="A156" s="49"/>
      <c r="B156" s="285"/>
      <c r="C156" s="286"/>
      <c r="D156" s="286"/>
      <c r="E156" s="286"/>
      <c r="F156" s="286"/>
      <c r="G156" s="286"/>
      <c r="H156" s="286"/>
      <c r="I156" s="286"/>
      <c r="J156" s="286"/>
      <c r="K156" s="287"/>
      <c r="L156" s="49"/>
      <c r="M156" s="49"/>
      <c r="N156" s="49"/>
      <c r="O156" s="49"/>
      <c r="P156" s="49"/>
      <c r="Q156" s="42"/>
      <c r="R156" s="42"/>
      <c r="S156" s="42"/>
      <c r="T156" s="42"/>
      <c r="U156" s="42"/>
      <c r="V156" s="42"/>
      <c r="W156" s="42"/>
      <c r="X156" s="42"/>
      <c r="Y156" s="42"/>
      <c r="Z156" s="42"/>
      <c r="AA156" s="49"/>
      <c r="AB156" s="42"/>
      <c r="AC156" s="42"/>
      <c r="AD156" s="49"/>
      <c r="AE156" s="49"/>
      <c r="AF156" s="49"/>
      <c r="AG156" s="49"/>
      <c r="AH156" s="49"/>
      <c r="AI156" s="49"/>
      <c r="AJ156" s="49"/>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9"/>
      <c r="CB156" s="49"/>
      <c r="CC156" s="49"/>
      <c r="CD156" s="49"/>
      <c r="CE156" s="49"/>
      <c r="CF156" s="49"/>
      <c r="CG156" s="42"/>
      <c r="CI156" s="1"/>
      <c r="CK156" s="1"/>
      <c r="CM156" s="1"/>
    </row>
    <row r="157" spans="1:91" s="3" customFormat="1" x14ac:dyDescent="0.3">
      <c r="A157" s="49"/>
      <c r="B157" s="285"/>
      <c r="C157" s="286"/>
      <c r="D157" s="286"/>
      <c r="E157" s="286"/>
      <c r="F157" s="286"/>
      <c r="G157" s="286"/>
      <c r="H157" s="286"/>
      <c r="I157" s="286"/>
      <c r="J157" s="286"/>
      <c r="K157" s="287"/>
      <c r="L157" s="49"/>
      <c r="M157" s="49"/>
      <c r="N157" s="49"/>
      <c r="O157" s="49"/>
      <c r="P157" s="49"/>
      <c r="Q157" s="42"/>
      <c r="R157" s="42"/>
      <c r="S157" s="42"/>
      <c r="T157" s="42"/>
      <c r="U157" s="42"/>
      <c r="V157" s="42"/>
      <c r="W157" s="42"/>
      <c r="X157" s="42"/>
      <c r="Y157" s="42"/>
      <c r="Z157" s="42"/>
      <c r="AA157" s="49"/>
      <c r="AB157" s="42"/>
      <c r="AC157" s="42"/>
      <c r="AD157" s="49"/>
      <c r="AE157" s="49"/>
      <c r="AF157" s="49"/>
      <c r="AG157" s="49"/>
      <c r="AH157" s="49"/>
      <c r="AI157" s="49"/>
      <c r="AJ157" s="49"/>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9"/>
      <c r="CB157" s="49"/>
      <c r="CC157" s="49"/>
      <c r="CD157" s="49"/>
      <c r="CE157" s="49"/>
      <c r="CF157" s="49"/>
      <c r="CG157" s="42"/>
      <c r="CI157" s="1"/>
      <c r="CK157" s="1"/>
      <c r="CM157" s="1"/>
    </row>
    <row r="158" spans="1:91" s="3" customFormat="1" x14ac:dyDescent="0.3">
      <c r="A158" s="49"/>
      <c r="B158" s="285"/>
      <c r="C158" s="286"/>
      <c r="D158" s="286"/>
      <c r="E158" s="286"/>
      <c r="F158" s="286"/>
      <c r="G158" s="286"/>
      <c r="H158" s="286"/>
      <c r="I158" s="286"/>
      <c r="J158" s="286"/>
      <c r="K158" s="287"/>
      <c r="L158" s="49"/>
      <c r="M158" s="49"/>
      <c r="N158" s="49"/>
      <c r="O158" s="49"/>
      <c r="P158" s="49"/>
      <c r="Q158" s="42"/>
      <c r="R158" s="42"/>
      <c r="S158" s="42"/>
      <c r="T158" s="42"/>
      <c r="U158" s="42"/>
      <c r="V158" s="42"/>
      <c r="W158" s="42"/>
      <c r="X158" s="42"/>
      <c r="Y158" s="42"/>
      <c r="Z158" s="42"/>
      <c r="AA158" s="49"/>
      <c r="AB158" s="42"/>
      <c r="AC158" s="42"/>
      <c r="AD158" s="49"/>
      <c r="AE158" s="49"/>
      <c r="AF158" s="49"/>
      <c r="AG158" s="49"/>
      <c r="AH158" s="49"/>
      <c r="AI158" s="49"/>
      <c r="AJ158" s="49"/>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9"/>
      <c r="CB158" s="49"/>
      <c r="CC158" s="49"/>
      <c r="CD158" s="49"/>
      <c r="CE158" s="49"/>
      <c r="CF158" s="49"/>
      <c r="CG158" s="42"/>
      <c r="CI158" s="1"/>
      <c r="CK158" s="1"/>
      <c r="CM158" s="1"/>
    </row>
    <row r="159" spans="1:91" s="3" customFormat="1" x14ac:dyDescent="0.3">
      <c r="A159" s="49"/>
      <c r="B159" s="285"/>
      <c r="C159" s="286"/>
      <c r="D159" s="286"/>
      <c r="E159" s="286"/>
      <c r="F159" s="286"/>
      <c r="G159" s="286"/>
      <c r="H159" s="286"/>
      <c r="I159" s="286"/>
      <c r="J159" s="286"/>
      <c r="K159" s="287"/>
      <c r="L159" s="49"/>
      <c r="M159" s="49"/>
      <c r="N159" s="49"/>
      <c r="O159" s="49"/>
      <c r="P159" s="49"/>
      <c r="Q159" s="42"/>
      <c r="R159" s="42"/>
      <c r="S159" s="42"/>
      <c r="T159" s="42"/>
      <c r="U159" s="42"/>
      <c r="V159" s="42"/>
      <c r="W159" s="42"/>
      <c r="X159" s="42"/>
      <c r="Y159" s="42"/>
      <c r="Z159" s="42"/>
      <c r="AA159" s="49"/>
      <c r="AB159" s="42"/>
      <c r="AC159" s="42"/>
      <c r="AD159" s="49"/>
      <c r="AE159" s="49"/>
      <c r="AF159" s="49"/>
      <c r="AG159" s="49"/>
      <c r="AH159" s="49"/>
      <c r="AI159" s="49"/>
      <c r="AJ159" s="49"/>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9"/>
      <c r="CB159" s="49"/>
      <c r="CC159" s="49"/>
      <c r="CD159" s="49"/>
      <c r="CE159" s="49"/>
      <c r="CF159" s="49"/>
      <c r="CG159" s="42"/>
      <c r="CI159" s="1"/>
      <c r="CK159" s="1"/>
      <c r="CM159" s="1"/>
    </row>
    <row r="160" spans="1:91" s="3" customFormat="1" x14ac:dyDescent="0.3">
      <c r="A160" s="49"/>
      <c r="B160" s="285"/>
      <c r="C160" s="286"/>
      <c r="D160" s="286"/>
      <c r="E160" s="286"/>
      <c r="F160" s="286"/>
      <c r="G160" s="286"/>
      <c r="H160" s="286"/>
      <c r="I160" s="286"/>
      <c r="J160" s="286"/>
      <c r="K160" s="287"/>
      <c r="L160" s="49"/>
      <c r="M160" s="49"/>
      <c r="N160" s="49"/>
      <c r="O160" s="49"/>
      <c r="P160" s="49"/>
      <c r="Q160" s="42"/>
      <c r="R160" s="42"/>
      <c r="S160" s="42"/>
      <c r="T160" s="42"/>
      <c r="U160" s="42"/>
      <c r="V160" s="42"/>
      <c r="W160" s="42"/>
      <c r="X160" s="42"/>
      <c r="Y160" s="42"/>
      <c r="Z160" s="42"/>
      <c r="AA160" s="49"/>
      <c r="AB160" s="42"/>
      <c r="AC160" s="42"/>
      <c r="AD160" s="49"/>
      <c r="AE160" s="49"/>
      <c r="AF160" s="49"/>
      <c r="AG160" s="49"/>
      <c r="AH160" s="49"/>
      <c r="AI160" s="49"/>
      <c r="AJ160" s="49"/>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9"/>
      <c r="CB160" s="49"/>
      <c r="CC160" s="49"/>
      <c r="CD160" s="49"/>
      <c r="CE160" s="49"/>
      <c r="CF160" s="49"/>
      <c r="CG160" s="42"/>
      <c r="CI160" s="1"/>
      <c r="CK160" s="1"/>
      <c r="CM160" s="1"/>
    </row>
    <row r="161" spans="1:91" s="3" customFormat="1" x14ac:dyDescent="0.3">
      <c r="A161" s="49"/>
      <c r="B161" s="288"/>
      <c r="C161" s="289"/>
      <c r="D161" s="289"/>
      <c r="E161" s="289"/>
      <c r="F161" s="289"/>
      <c r="G161" s="289"/>
      <c r="H161" s="289"/>
      <c r="I161" s="289"/>
      <c r="J161" s="289"/>
      <c r="K161" s="290"/>
      <c r="L161" s="49"/>
      <c r="M161" s="49"/>
      <c r="N161" s="49"/>
      <c r="O161" s="49"/>
      <c r="P161" s="49"/>
      <c r="Q161" s="42"/>
      <c r="R161" s="42"/>
      <c r="S161" s="42"/>
      <c r="T161" s="42"/>
      <c r="U161" s="42"/>
      <c r="V161" s="42"/>
      <c r="W161" s="42"/>
      <c r="X161" s="42"/>
      <c r="Y161" s="42"/>
      <c r="Z161" s="42"/>
      <c r="AA161" s="49"/>
      <c r="AB161" s="42"/>
      <c r="AC161" s="42"/>
      <c r="AD161" s="49"/>
      <c r="AE161" s="49"/>
      <c r="AF161" s="49"/>
      <c r="AG161" s="49"/>
      <c r="AH161" s="49"/>
      <c r="AI161" s="49"/>
      <c r="AJ161" s="49"/>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9"/>
      <c r="CB161" s="49"/>
      <c r="CC161" s="49"/>
      <c r="CD161" s="49"/>
      <c r="CE161" s="49"/>
      <c r="CF161" s="49"/>
      <c r="CG161" s="42"/>
      <c r="CI161" s="1"/>
      <c r="CK161" s="1"/>
      <c r="CM161" s="1"/>
    </row>
    <row r="162" spans="1:91" s="3" customFormat="1" x14ac:dyDescent="0.3">
      <c r="A162" s="49"/>
      <c r="B162" s="42"/>
      <c r="C162" s="42"/>
      <c r="D162" s="42"/>
      <c r="E162" s="42"/>
      <c r="F162" s="42"/>
      <c r="G162" s="42"/>
      <c r="H162" s="49"/>
      <c r="I162" s="49"/>
      <c r="J162" s="49"/>
      <c r="K162" s="49"/>
      <c r="L162" s="49"/>
      <c r="M162" s="49"/>
      <c r="N162" s="49"/>
      <c r="O162" s="49"/>
      <c r="P162" s="49"/>
      <c r="Q162" s="42"/>
      <c r="R162" s="42"/>
      <c r="S162" s="42"/>
      <c r="T162" s="42"/>
      <c r="U162" s="42"/>
      <c r="V162" s="42"/>
      <c r="W162" s="42"/>
      <c r="X162" s="42"/>
      <c r="Y162" s="42"/>
      <c r="Z162" s="42"/>
      <c r="AA162" s="49"/>
      <c r="AB162" s="42"/>
      <c r="AC162" s="42"/>
      <c r="AD162" s="49"/>
      <c r="AE162" s="49"/>
      <c r="AF162" s="49"/>
      <c r="AG162" s="49"/>
      <c r="AH162" s="49"/>
      <c r="AI162" s="49"/>
      <c r="AJ162" s="49"/>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9"/>
      <c r="CB162" s="49"/>
      <c r="CC162" s="49"/>
      <c r="CD162" s="49"/>
      <c r="CE162" s="49"/>
      <c r="CF162" s="49"/>
      <c r="CG162" s="42"/>
      <c r="CI162" s="1"/>
      <c r="CK162" s="1"/>
      <c r="CM162" s="1"/>
    </row>
    <row r="163" spans="1:91" s="3" customFormat="1" x14ac:dyDescent="0.3">
      <c r="A163" s="49"/>
      <c r="B163" s="42"/>
      <c r="C163" s="42"/>
      <c r="D163" s="42"/>
      <c r="E163" s="42"/>
      <c r="F163" s="42"/>
      <c r="G163" s="42"/>
      <c r="H163" s="49"/>
      <c r="I163" s="49"/>
      <c r="J163" s="49"/>
      <c r="K163" s="49"/>
      <c r="L163" s="49"/>
      <c r="M163" s="49"/>
      <c r="N163" s="49"/>
      <c r="O163" s="49"/>
      <c r="P163" s="49"/>
      <c r="Q163" s="42"/>
      <c r="R163" s="42"/>
      <c r="S163" s="42"/>
      <c r="T163" s="42"/>
      <c r="U163" s="42"/>
      <c r="V163" s="42"/>
      <c r="W163" s="42"/>
      <c r="X163" s="42"/>
      <c r="Y163" s="42"/>
      <c r="Z163" s="42"/>
      <c r="AA163" s="49"/>
      <c r="AB163" s="42"/>
      <c r="AC163" s="42"/>
      <c r="AD163" s="49"/>
      <c r="AE163" s="49"/>
      <c r="AF163" s="49"/>
      <c r="AG163" s="49"/>
      <c r="AH163" s="49"/>
      <c r="AI163" s="49"/>
      <c r="AJ163" s="49"/>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9"/>
      <c r="CB163" s="49"/>
      <c r="CC163" s="49"/>
      <c r="CD163" s="49"/>
      <c r="CE163" s="49"/>
      <c r="CF163" s="49"/>
      <c r="CG163" s="42"/>
      <c r="CI163" s="1"/>
      <c r="CK163" s="1"/>
      <c r="CM163" s="1"/>
    </row>
    <row r="164" spans="1:91" s="3" customFormat="1" x14ac:dyDescent="0.3">
      <c r="A164" s="49"/>
      <c r="B164" s="42"/>
      <c r="C164" s="42"/>
      <c r="D164" s="42"/>
      <c r="E164" s="42"/>
      <c r="F164" s="42"/>
      <c r="G164" s="42"/>
      <c r="H164" s="49"/>
      <c r="I164" s="49"/>
      <c r="J164" s="49"/>
      <c r="K164" s="49"/>
      <c r="L164" s="49"/>
      <c r="M164" s="49"/>
      <c r="N164" s="49"/>
      <c r="O164" s="49"/>
      <c r="P164" s="49"/>
      <c r="Q164" s="42"/>
      <c r="R164" s="42"/>
      <c r="S164" s="42"/>
      <c r="T164" s="42"/>
      <c r="U164" s="42"/>
      <c r="V164" s="42"/>
      <c r="W164" s="42"/>
      <c r="X164" s="42"/>
      <c r="Y164" s="42"/>
      <c r="Z164" s="42"/>
      <c r="AA164" s="49"/>
      <c r="AB164" s="42"/>
      <c r="AC164" s="42"/>
      <c r="AD164" s="49"/>
      <c r="AE164" s="49"/>
      <c r="AF164" s="49"/>
      <c r="AG164" s="49"/>
      <c r="AH164" s="49"/>
      <c r="AI164" s="49"/>
      <c r="AJ164" s="49"/>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9"/>
      <c r="CB164" s="49"/>
      <c r="CC164" s="49"/>
      <c r="CD164" s="49"/>
      <c r="CE164" s="49"/>
      <c r="CF164" s="49"/>
      <c r="CG164" s="42"/>
      <c r="CI164" s="1"/>
      <c r="CK164" s="1"/>
      <c r="CM164" s="1"/>
    </row>
    <row r="165" spans="1:91" s="3" customFormat="1" x14ac:dyDescent="0.3">
      <c r="A165" s="49"/>
      <c r="B165" s="42"/>
      <c r="C165" s="42"/>
      <c r="D165" s="42"/>
      <c r="E165" s="42"/>
      <c r="F165" s="42"/>
      <c r="G165" s="42"/>
      <c r="H165" s="49"/>
      <c r="I165" s="49"/>
      <c r="J165" s="49"/>
      <c r="K165" s="49"/>
      <c r="L165" s="49"/>
      <c r="M165" s="49"/>
      <c r="N165" s="49"/>
      <c r="O165" s="49"/>
      <c r="P165" s="49"/>
      <c r="Q165" s="42"/>
      <c r="R165" s="42"/>
      <c r="S165" s="42"/>
      <c r="T165" s="42"/>
      <c r="U165" s="42"/>
      <c r="V165" s="42"/>
      <c r="W165" s="42"/>
      <c r="X165" s="42"/>
      <c r="Y165" s="42"/>
      <c r="Z165" s="42"/>
      <c r="AA165" s="49"/>
      <c r="AB165" s="42"/>
      <c r="AC165" s="42"/>
      <c r="AD165" s="49"/>
      <c r="AE165" s="49"/>
      <c r="AF165" s="49"/>
      <c r="AG165" s="49"/>
      <c r="AH165" s="49"/>
      <c r="AI165" s="49"/>
      <c r="AJ165" s="49"/>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9"/>
      <c r="CB165" s="49"/>
      <c r="CC165" s="49"/>
      <c r="CD165" s="49"/>
      <c r="CE165" s="49"/>
      <c r="CF165" s="49"/>
      <c r="CG165" s="42"/>
      <c r="CI165" s="1"/>
      <c r="CK165" s="1"/>
      <c r="CM165" s="1"/>
    </row>
    <row r="166" spans="1:91" s="3" customFormat="1" x14ac:dyDescent="0.3">
      <c r="A166" s="49"/>
      <c r="B166" s="42"/>
      <c r="C166" s="42"/>
      <c r="D166" s="42"/>
      <c r="E166" s="42"/>
      <c r="F166" s="42"/>
      <c r="G166" s="42"/>
      <c r="H166" s="49"/>
      <c r="I166" s="49"/>
      <c r="J166" s="49"/>
      <c r="K166" s="49"/>
      <c r="L166" s="49"/>
      <c r="M166" s="49"/>
      <c r="N166" s="49"/>
      <c r="O166" s="49"/>
      <c r="P166" s="49"/>
      <c r="Q166" s="42"/>
      <c r="R166" s="42"/>
      <c r="S166" s="42"/>
      <c r="T166" s="42"/>
      <c r="U166" s="42"/>
      <c r="V166" s="42"/>
      <c r="W166" s="42"/>
      <c r="X166" s="42"/>
      <c r="Y166" s="42"/>
      <c r="Z166" s="42"/>
      <c r="AA166" s="49"/>
      <c r="AB166" s="42"/>
      <c r="AC166" s="42"/>
      <c r="AD166" s="49"/>
      <c r="AE166" s="49"/>
      <c r="AF166" s="49"/>
      <c r="AG166" s="49"/>
      <c r="AH166" s="49"/>
      <c r="AI166" s="49"/>
      <c r="AJ166" s="49"/>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9"/>
      <c r="CB166" s="49"/>
      <c r="CC166" s="49"/>
      <c r="CD166" s="49"/>
      <c r="CE166" s="49"/>
      <c r="CF166" s="49"/>
      <c r="CG166" s="42"/>
      <c r="CI166" s="1"/>
      <c r="CK166" s="1"/>
      <c r="CM166" s="1"/>
    </row>
    <row r="167" spans="1:91" s="3" customFormat="1" x14ac:dyDescent="0.3">
      <c r="A167" s="49"/>
      <c r="B167" s="42"/>
      <c r="C167" s="42"/>
      <c r="D167" s="42"/>
      <c r="E167" s="42"/>
      <c r="F167" s="42"/>
      <c r="G167" s="42"/>
      <c r="H167" s="49"/>
      <c r="I167" s="49"/>
      <c r="J167" s="49"/>
      <c r="K167" s="49"/>
      <c r="L167" s="49"/>
      <c r="M167" s="49"/>
      <c r="N167" s="49"/>
      <c r="O167" s="49"/>
      <c r="P167" s="49"/>
      <c r="Q167" s="42"/>
      <c r="R167" s="42"/>
      <c r="S167" s="42"/>
      <c r="T167" s="42"/>
      <c r="U167" s="42"/>
      <c r="V167" s="42"/>
      <c r="W167" s="42"/>
      <c r="X167" s="42"/>
      <c r="Y167" s="42"/>
      <c r="Z167" s="42"/>
      <c r="AA167" s="49"/>
      <c r="AB167" s="42"/>
      <c r="AC167" s="42"/>
      <c r="AD167" s="49"/>
      <c r="AE167" s="49"/>
      <c r="AF167" s="49"/>
      <c r="AG167" s="49"/>
      <c r="AH167" s="49"/>
      <c r="AI167" s="49"/>
      <c r="AJ167" s="49"/>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9"/>
      <c r="CB167" s="49"/>
      <c r="CC167" s="49"/>
      <c r="CD167" s="49"/>
      <c r="CE167" s="49"/>
      <c r="CF167" s="49"/>
      <c r="CG167" s="42"/>
      <c r="CI167" s="1"/>
      <c r="CK167" s="1"/>
      <c r="CM167" s="1"/>
    </row>
    <row r="168" spans="1:91" s="3" customFormat="1" x14ac:dyDescent="0.3">
      <c r="A168" s="49"/>
      <c r="B168" s="42"/>
      <c r="C168" s="42"/>
      <c r="D168" s="42"/>
      <c r="E168" s="42"/>
      <c r="F168" s="42"/>
      <c r="G168" s="42"/>
      <c r="H168" s="49"/>
      <c r="I168" s="49"/>
      <c r="J168" s="49"/>
      <c r="K168" s="49"/>
      <c r="L168" s="49"/>
      <c r="M168" s="49"/>
      <c r="N168" s="49"/>
      <c r="O168" s="49"/>
      <c r="P168" s="49"/>
      <c r="Q168" s="42"/>
      <c r="R168" s="42"/>
      <c r="S168" s="42"/>
      <c r="T168" s="42"/>
      <c r="U168" s="42"/>
      <c r="V168" s="42"/>
      <c r="W168" s="42"/>
      <c r="X168" s="42"/>
      <c r="Y168" s="42"/>
      <c r="Z168" s="42"/>
      <c r="AA168" s="49"/>
      <c r="AB168" s="42"/>
      <c r="AC168" s="42"/>
      <c r="AD168" s="49"/>
      <c r="AE168" s="49"/>
      <c r="AF168" s="49"/>
      <c r="AG168" s="49"/>
      <c r="AH168" s="49"/>
      <c r="AI168" s="49"/>
      <c r="AJ168" s="49"/>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9"/>
      <c r="CB168" s="49"/>
      <c r="CC168" s="49"/>
      <c r="CD168" s="49"/>
      <c r="CE168" s="49"/>
      <c r="CF168" s="49"/>
      <c r="CG168" s="42"/>
      <c r="CI168" s="1"/>
      <c r="CK168" s="1"/>
      <c r="CM168" s="1"/>
    </row>
    <row r="169" spans="1:91" s="3" customFormat="1" x14ac:dyDescent="0.3">
      <c r="A169" s="49"/>
      <c r="B169" s="42"/>
      <c r="C169" s="42"/>
      <c r="D169" s="42"/>
      <c r="E169" s="42"/>
      <c r="F169" s="42"/>
      <c r="G169" s="42"/>
      <c r="H169" s="49"/>
      <c r="I169" s="49"/>
      <c r="J169" s="49"/>
      <c r="K169" s="49"/>
      <c r="L169" s="49"/>
      <c r="M169" s="49"/>
      <c r="N169" s="49"/>
      <c r="O169" s="49"/>
      <c r="P169" s="49"/>
      <c r="Q169" s="42"/>
      <c r="R169" s="42"/>
      <c r="S169" s="42"/>
      <c r="T169" s="42"/>
      <c r="U169" s="42"/>
      <c r="V169" s="42"/>
      <c r="W169" s="42"/>
      <c r="X169" s="42"/>
      <c r="Y169" s="42"/>
      <c r="Z169" s="42"/>
      <c r="AA169" s="49"/>
      <c r="AB169" s="42"/>
      <c r="AC169" s="42"/>
      <c r="AD169" s="49"/>
      <c r="AE169" s="49"/>
      <c r="AF169" s="49"/>
      <c r="AG169" s="49"/>
      <c r="AH169" s="49"/>
      <c r="AI169" s="49"/>
      <c r="AJ169" s="49"/>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9"/>
      <c r="CB169" s="49"/>
      <c r="CC169" s="49"/>
      <c r="CD169" s="49"/>
      <c r="CE169" s="49"/>
      <c r="CF169" s="49"/>
      <c r="CG169" s="42"/>
      <c r="CI169" s="1"/>
      <c r="CK169" s="1"/>
      <c r="CM169" s="1"/>
    </row>
    <row r="170" spans="1:91" s="3" customFormat="1" x14ac:dyDescent="0.3">
      <c r="A170" s="49"/>
      <c r="B170" s="42"/>
      <c r="C170" s="42"/>
      <c r="D170" s="42"/>
      <c r="E170" s="42"/>
      <c r="F170" s="42"/>
      <c r="G170" s="42"/>
      <c r="H170" s="49"/>
      <c r="I170" s="49"/>
      <c r="J170" s="49"/>
      <c r="K170" s="49"/>
      <c r="L170" s="49"/>
      <c r="M170" s="49"/>
      <c r="N170" s="49"/>
      <c r="O170" s="49"/>
      <c r="P170" s="49"/>
      <c r="Q170" s="42"/>
      <c r="R170" s="42"/>
      <c r="S170" s="42"/>
      <c r="T170" s="42"/>
      <c r="U170" s="42"/>
      <c r="V170" s="42"/>
      <c r="W170" s="42"/>
      <c r="X170" s="42"/>
      <c r="Y170" s="42"/>
      <c r="Z170" s="42"/>
      <c r="AA170" s="49"/>
      <c r="AB170" s="42"/>
      <c r="AC170" s="42"/>
      <c r="AD170" s="49"/>
      <c r="AE170" s="49"/>
      <c r="AF170" s="49"/>
      <c r="AG170" s="49"/>
      <c r="AH170" s="49"/>
      <c r="AI170" s="49"/>
      <c r="AJ170" s="49"/>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9"/>
      <c r="CB170" s="49"/>
      <c r="CC170" s="49"/>
      <c r="CD170" s="49"/>
      <c r="CE170" s="49"/>
      <c r="CF170" s="49"/>
      <c r="CG170" s="42"/>
      <c r="CI170" s="1"/>
      <c r="CK170" s="1"/>
      <c r="CM170" s="1"/>
    </row>
    <row r="171" spans="1:91" s="3" customFormat="1" x14ac:dyDescent="0.3">
      <c r="A171" s="49"/>
      <c r="B171" s="42"/>
      <c r="C171" s="42"/>
      <c r="D171" s="42"/>
      <c r="E171" s="42"/>
      <c r="F171" s="42"/>
      <c r="G171" s="42"/>
      <c r="H171" s="49"/>
      <c r="I171" s="49"/>
      <c r="J171" s="49"/>
      <c r="K171" s="49"/>
      <c r="L171" s="49"/>
      <c r="M171" s="49"/>
      <c r="N171" s="49"/>
      <c r="O171" s="49"/>
      <c r="P171" s="49"/>
      <c r="Q171" s="42"/>
      <c r="R171" s="42"/>
      <c r="S171" s="42"/>
      <c r="T171" s="42"/>
      <c r="U171" s="42"/>
      <c r="V171" s="42"/>
      <c r="W171" s="42"/>
      <c r="X171" s="42"/>
      <c r="Y171" s="42"/>
      <c r="Z171" s="42"/>
      <c r="AA171" s="49"/>
      <c r="AB171" s="42"/>
      <c r="AC171" s="42"/>
      <c r="AD171" s="49"/>
      <c r="AE171" s="49"/>
      <c r="AF171" s="49"/>
      <c r="AG171" s="49"/>
      <c r="AH171" s="49"/>
      <c r="AI171" s="49"/>
      <c r="AJ171" s="49"/>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9"/>
      <c r="CB171" s="49"/>
      <c r="CC171" s="49"/>
      <c r="CD171" s="49"/>
      <c r="CE171" s="49"/>
      <c r="CF171" s="49"/>
      <c r="CG171" s="42"/>
      <c r="CI171" s="1"/>
      <c r="CK171" s="1"/>
      <c r="CM171" s="1"/>
    </row>
    <row r="172" spans="1:91" s="3" customFormat="1" x14ac:dyDescent="0.3">
      <c r="A172" s="49"/>
      <c r="B172" s="42"/>
      <c r="C172" s="42"/>
      <c r="D172" s="42"/>
      <c r="E172" s="42"/>
      <c r="F172" s="42"/>
      <c r="G172" s="42"/>
      <c r="H172" s="49"/>
      <c r="I172" s="49"/>
      <c r="J172" s="49"/>
      <c r="K172" s="49"/>
      <c r="L172" s="49"/>
      <c r="M172" s="49"/>
      <c r="N172" s="49"/>
      <c r="O172" s="49"/>
      <c r="P172" s="49"/>
      <c r="Q172" s="42"/>
      <c r="R172" s="42"/>
      <c r="S172" s="42"/>
      <c r="T172" s="42"/>
      <c r="U172" s="42"/>
      <c r="V172" s="42"/>
      <c r="W172" s="42"/>
      <c r="X172" s="42"/>
      <c r="Y172" s="42"/>
      <c r="Z172" s="42"/>
      <c r="AA172" s="49"/>
      <c r="AB172" s="42"/>
      <c r="AC172" s="42"/>
      <c r="AD172" s="49"/>
      <c r="AE172" s="49"/>
      <c r="AF172" s="49"/>
      <c r="AG172" s="49"/>
      <c r="AH172" s="49"/>
      <c r="AI172" s="49"/>
      <c r="AJ172" s="49"/>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9"/>
      <c r="CB172" s="49"/>
      <c r="CC172" s="49"/>
      <c r="CD172" s="49"/>
      <c r="CE172" s="49"/>
      <c r="CF172" s="49"/>
      <c r="CG172" s="42"/>
      <c r="CI172" s="1"/>
      <c r="CK172" s="1"/>
      <c r="CM172" s="1"/>
    </row>
    <row r="173" spans="1:91" s="3" customFormat="1" x14ac:dyDescent="0.3">
      <c r="A173" s="49"/>
      <c r="B173" s="42"/>
      <c r="C173" s="42"/>
      <c r="D173" s="42"/>
      <c r="E173" s="42"/>
      <c r="F173" s="42"/>
      <c r="G173" s="42"/>
      <c r="H173" s="49"/>
      <c r="I173" s="49"/>
      <c r="J173" s="49"/>
      <c r="K173" s="49"/>
      <c r="L173" s="49"/>
      <c r="M173" s="49"/>
      <c r="N173" s="49"/>
      <c r="O173" s="49"/>
      <c r="P173" s="49"/>
      <c r="Q173" s="42"/>
      <c r="R173" s="42"/>
      <c r="S173" s="42"/>
      <c r="T173" s="42"/>
      <c r="U173" s="42"/>
      <c r="V173" s="42"/>
      <c r="W173" s="42"/>
      <c r="X173" s="42"/>
      <c r="Y173" s="42"/>
      <c r="Z173" s="42"/>
      <c r="AA173" s="49"/>
      <c r="AB173" s="42"/>
      <c r="AC173" s="42"/>
      <c r="AD173" s="49"/>
      <c r="AE173" s="49"/>
      <c r="AF173" s="49"/>
      <c r="AG173" s="49"/>
      <c r="AH173" s="49"/>
      <c r="AI173" s="49"/>
      <c r="AJ173" s="49"/>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9"/>
      <c r="CB173" s="49"/>
      <c r="CC173" s="49"/>
      <c r="CD173" s="49"/>
      <c r="CE173" s="49"/>
      <c r="CF173" s="49"/>
      <c r="CG173" s="42"/>
      <c r="CI173" s="1"/>
      <c r="CK173" s="1"/>
      <c r="CM173" s="1"/>
    </row>
    <row r="174" spans="1:91" s="3" customFormat="1" x14ac:dyDescent="0.3">
      <c r="A174" s="49"/>
      <c r="B174" s="42"/>
      <c r="C174" s="42"/>
      <c r="D174" s="42"/>
      <c r="E174" s="42"/>
      <c r="F174" s="42"/>
      <c r="G174" s="42"/>
      <c r="H174" s="49"/>
      <c r="I174" s="49"/>
      <c r="J174" s="49"/>
      <c r="K174" s="49"/>
      <c r="L174" s="49"/>
      <c r="M174" s="49"/>
      <c r="N174" s="49"/>
      <c r="O174" s="49"/>
      <c r="P174" s="49"/>
      <c r="Q174" s="42"/>
      <c r="R174" s="42"/>
      <c r="S174" s="42"/>
      <c r="T174" s="42"/>
      <c r="U174" s="42"/>
      <c r="V174" s="42"/>
      <c r="W174" s="42"/>
      <c r="X174" s="42"/>
      <c r="Y174" s="42"/>
      <c r="Z174" s="42"/>
      <c r="AA174" s="49"/>
      <c r="AB174" s="42"/>
      <c r="AC174" s="42"/>
      <c r="AD174" s="49"/>
      <c r="AE174" s="49"/>
      <c r="AF174" s="49"/>
      <c r="AG174" s="49"/>
      <c r="AH174" s="49"/>
      <c r="AI174" s="49"/>
      <c r="AJ174" s="49"/>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9"/>
      <c r="CB174" s="49"/>
      <c r="CC174" s="49"/>
      <c r="CD174" s="49"/>
      <c r="CE174" s="49"/>
      <c r="CF174" s="49"/>
      <c r="CG174" s="42"/>
      <c r="CI174" s="1"/>
      <c r="CK174" s="1"/>
      <c r="CM174" s="1"/>
    </row>
    <row r="175" spans="1:91" s="3" customFormat="1" x14ac:dyDescent="0.3">
      <c r="A175" s="49"/>
      <c r="B175" s="42"/>
      <c r="C175" s="42"/>
      <c r="D175" s="42"/>
      <c r="E175" s="42"/>
      <c r="F175" s="42"/>
      <c r="G175" s="42"/>
      <c r="H175" s="49"/>
      <c r="I175" s="49"/>
      <c r="J175" s="49"/>
      <c r="K175" s="49"/>
      <c r="L175" s="49"/>
      <c r="M175" s="49"/>
      <c r="N175" s="49"/>
      <c r="O175" s="49"/>
      <c r="P175" s="49"/>
      <c r="Q175" s="42"/>
      <c r="R175" s="42"/>
      <c r="S175" s="42"/>
      <c r="T175" s="42"/>
      <c r="U175" s="42"/>
      <c r="V175" s="42"/>
      <c r="W175" s="42"/>
      <c r="X175" s="42"/>
      <c r="Y175" s="42"/>
      <c r="Z175" s="42"/>
      <c r="AA175" s="49"/>
      <c r="AB175" s="42"/>
      <c r="AC175" s="42"/>
      <c r="AD175" s="49"/>
      <c r="AE175" s="49"/>
      <c r="AF175" s="49"/>
      <c r="AG175" s="49"/>
      <c r="AH175" s="49"/>
      <c r="AI175" s="49"/>
      <c r="AJ175" s="49"/>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9"/>
      <c r="CB175" s="49"/>
      <c r="CC175" s="49"/>
      <c r="CD175" s="49"/>
      <c r="CE175" s="49"/>
      <c r="CF175" s="49"/>
      <c r="CG175" s="42"/>
      <c r="CI175" s="1"/>
      <c r="CK175" s="1"/>
      <c r="CM175" s="1"/>
    </row>
    <row r="176" spans="1:91" s="3" customFormat="1" x14ac:dyDescent="0.3">
      <c r="A176" s="49"/>
      <c r="B176" s="42"/>
      <c r="C176" s="42"/>
      <c r="D176" s="42"/>
      <c r="E176" s="42"/>
      <c r="F176" s="42"/>
      <c r="G176" s="42"/>
      <c r="H176" s="49"/>
      <c r="I176" s="49"/>
      <c r="J176" s="49"/>
      <c r="K176" s="49"/>
      <c r="L176" s="49"/>
      <c r="M176" s="49"/>
      <c r="N176" s="49"/>
      <c r="O176" s="49"/>
      <c r="P176" s="49"/>
      <c r="Q176" s="42"/>
      <c r="R176" s="42"/>
      <c r="S176" s="42"/>
      <c r="T176" s="42"/>
      <c r="U176" s="42"/>
      <c r="V176" s="42"/>
      <c r="W176" s="42"/>
      <c r="X176" s="42"/>
      <c r="Y176" s="42"/>
      <c r="Z176" s="42"/>
      <c r="AA176" s="49"/>
      <c r="AB176" s="42"/>
      <c r="AC176" s="42"/>
      <c r="AD176" s="49"/>
      <c r="AE176" s="49"/>
      <c r="AF176" s="49"/>
      <c r="AG176" s="49"/>
      <c r="AH176" s="49"/>
      <c r="AI176" s="49"/>
      <c r="AJ176" s="49"/>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9"/>
      <c r="CB176" s="49"/>
      <c r="CC176" s="49"/>
      <c r="CD176" s="49"/>
      <c r="CE176" s="49"/>
      <c r="CF176" s="49"/>
      <c r="CG176" s="42"/>
      <c r="CI176" s="1"/>
      <c r="CK176" s="1"/>
      <c r="CM176" s="1"/>
    </row>
    <row r="177" spans="1:91" s="3" customFormat="1" x14ac:dyDescent="0.3">
      <c r="A177" s="49"/>
      <c r="B177" s="49"/>
      <c r="C177" s="49"/>
      <c r="D177" s="49"/>
      <c r="E177" s="49"/>
      <c r="F177" s="49"/>
      <c r="G177" s="49"/>
      <c r="H177" s="49"/>
      <c r="I177" s="49"/>
      <c r="J177" s="49"/>
      <c r="K177" s="49"/>
      <c r="L177" s="49"/>
      <c r="M177" s="49"/>
      <c r="N177" s="49"/>
      <c r="O177" s="49"/>
      <c r="P177" s="49"/>
      <c r="Q177" s="42"/>
      <c r="R177" s="42"/>
      <c r="S177" s="42"/>
      <c r="T177" s="42"/>
      <c r="U177" s="42"/>
      <c r="V177" s="42"/>
      <c r="W177" s="42"/>
      <c r="X177" s="42"/>
      <c r="Y177" s="42"/>
      <c r="Z177" s="42"/>
      <c r="AA177" s="49"/>
      <c r="AB177" s="42"/>
      <c r="AC177" s="42"/>
      <c r="AD177" s="49"/>
      <c r="AE177" s="49"/>
      <c r="AF177" s="49"/>
      <c r="AG177" s="49"/>
      <c r="AH177" s="49"/>
      <c r="AI177" s="49"/>
      <c r="AJ177" s="49"/>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9"/>
      <c r="CB177" s="49"/>
      <c r="CC177" s="49"/>
      <c r="CD177" s="49"/>
      <c r="CE177" s="49"/>
      <c r="CF177" s="49"/>
      <c r="CG177" s="42"/>
      <c r="CI177" s="1"/>
      <c r="CK177" s="1"/>
      <c r="CM177" s="1"/>
    </row>
    <row r="178" spans="1:91" s="3" customFormat="1" x14ac:dyDescent="0.3">
      <c r="A178" s="49"/>
      <c r="B178" s="49"/>
      <c r="C178" s="49"/>
      <c r="D178" s="49"/>
      <c r="E178" s="49"/>
      <c r="F178" s="49"/>
      <c r="G178" s="49"/>
      <c r="H178" s="49"/>
      <c r="I178" s="49"/>
      <c r="J178" s="49"/>
      <c r="K178" s="49"/>
      <c r="L178" s="49"/>
      <c r="M178" s="49"/>
      <c r="N178" s="49"/>
      <c r="O178" s="49"/>
      <c r="P178" s="49"/>
      <c r="Q178" s="42"/>
      <c r="R178" s="42"/>
      <c r="S178" s="42"/>
      <c r="T178" s="42"/>
      <c r="U178" s="42"/>
      <c r="V178" s="42"/>
      <c r="W178" s="42"/>
      <c r="X178" s="42"/>
      <c r="Y178" s="42"/>
      <c r="Z178" s="42"/>
      <c r="AA178" s="49"/>
      <c r="AB178" s="42"/>
      <c r="AC178" s="42"/>
      <c r="AD178" s="49"/>
      <c r="AE178" s="49"/>
      <c r="AF178" s="49"/>
      <c r="AG178" s="49"/>
      <c r="AH178" s="49"/>
      <c r="AI178" s="49"/>
      <c r="AJ178" s="49"/>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9"/>
      <c r="CB178" s="49"/>
      <c r="CC178" s="49"/>
      <c r="CD178" s="49"/>
      <c r="CE178" s="49"/>
      <c r="CF178" s="49"/>
      <c r="CG178" s="42"/>
      <c r="CI178" s="1"/>
      <c r="CK178" s="1"/>
      <c r="CM178" s="1"/>
    </row>
    <row r="179" spans="1:91" s="3" customFormat="1" x14ac:dyDescent="0.3">
      <c r="A179" s="49"/>
      <c r="B179" s="49"/>
      <c r="C179" s="49"/>
      <c r="D179" s="49"/>
      <c r="E179" s="49"/>
      <c r="F179" s="49"/>
      <c r="G179" s="49"/>
      <c r="H179" s="49"/>
      <c r="I179" s="49"/>
      <c r="J179" s="49"/>
      <c r="K179" s="49"/>
      <c r="L179" s="49"/>
      <c r="M179" s="49"/>
      <c r="N179" s="49"/>
      <c r="O179" s="49"/>
      <c r="P179" s="49"/>
      <c r="Q179" s="42"/>
      <c r="R179" s="42"/>
      <c r="S179" s="42"/>
      <c r="T179" s="42"/>
      <c r="U179" s="42"/>
      <c r="V179" s="42"/>
      <c r="W179" s="42"/>
      <c r="X179" s="42"/>
      <c r="Y179" s="42"/>
      <c r="Z179" s="42"/>
      <c r="AA179" s="49"/>
      <c r="AB179" s="42"/>
      <c r="AC179" s="42"/>
      <c r="AD179" s="49"/>
      <c r="AE179" s="49"/>
      <c r="AF179" s="49"/>
      <c r="AG179" s="49"/>
      <c r="AH179" s="49"/>
      <c r="AI179" s="49"/>
      <c r="AJ179" s="49"/>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9"/>
      <c r="CB179" s="49"/>
      <c r="CC179" s="49"/>
      <c r="CD179" s="49"/>
      <c r="CE179" s="49"/>
      <c r="CF179" s="49"/>
      <c r="CG179" s="42"/>
      <c r="CI179" s="1"/>
      <c r="CK179" s="1"/>
      <c r="CM179" s="1"/>
    </row>
  </sheetData>
  <protectedRanges>
    <protectedRange sqref="AR116:AT143 BV3:CE30 BL40:BV61 BR81:BR110 Y3:AH30" name="Expected"/>
    <protectedRange sqref="H3:K30" name="Year4Range"/>
    <protectedRange sqref="L3:R30 X3:X30" name="Year5Range"/>
  </protectedRanges>
  <mergeCells count="44">
    <mergeCell ref="B135:B141"/>
    <mergeCell ref="C135:D137"/>
    <mergeCell ref="C138:D141"/>
    <mergeCell ref="B147:K161"/>
    <mergeCell ref="B120:B134"/>
    <mergeCell ref="C120:D122"/>
    <mergeCell ref="C123:D125"/>
    <mergeCell ref="C126:D128"/>
    <mergeCell ref="C129:D131"/>
    <mergeCell ref="C132:D134"/>
    <mergeCell ref="B142:G142"/>
    <mergeCell ref="B143:G143"/>
    <mergeCell ref="B144:G144"/>
    <mergeCell ref="B114:B119"/>
    <mergeCell ref="C114:D115"/>
    <mergeCell ref="C116:D119"/>
    <mergeCell ref="B33:G33"/>
    <mergeCell ref="B34:F34"/>
    <mergeCell ref="B36:C37"/>
    <mergeCell ref="B38:K38"/>
    <mergeCell ref="B39:D39"/>
    <mergeCell ref="E39:H39"/>
    <mergeCell ref="I39:K39"/>
    <mergeCell ref="B40:D40"/>
    <mergeCell ref="E40:H40"/>
    <mergeCell ref="I40:K40"/>
    <mergeCell ref="C113:D113"/>
    <mergeCell ref="E113:G113"/>
    <mergeCell ref="B32:G32"/>
    <mergeCell ref="C2:D2"/>
    <mergeCell ref="E2:G2"/>
    <mergeCell ref="B3:B8"/>
    <mergeCell ref="C3:D4"/>
    <mergeCell ref="C5:D8"/>
    <mergeCell ref="B9:B23"/>
    <mergeCell ref="C9:D11"/>
    <mergeCell ref="C12:D14"/>
    <mergeCell ref="C15:D17"/>
    <mergeCell ref="C18:D20"/>
    <mergeCell ref="C21:D23"/>
    <mergeCell ref="B24:B30"/>
    <mergeCell ref="C24:D26"/>
    <mergeCell ref="C27:D30"/>
    <mergeCell ref="B31:G31"/>
  </mergeCells>
  <phoneticPr fontId="7"/>
  <conditionalFormatting sqref="D46:D48 F46:F48 H46:H48 J46:J48">
    <cfRule type="containsErrors" dxfId="19" priority="36">
      <formula>ISERROR(D46)</formula>
    </cfRule>
  </conditionalFormatting>
  <conditionalFormatting sqref="H114:H145">
    <cfRule type="containsText" dxfId="18" priority="5" operator="containsText" text="80">
      <formula>NOT(ISERROR(SEARCH("80",H114)))</formula>
    </cfRule>
    <cfRule type="containsText" dxfId="17" priority="6" operator="containsText" text="60-79">
      <formula>NOT(ISERROR(SEARCH("60-79",H114)))</formula>
    </cfRule>
    <cfRule type="containsText" dxfId="16" priority="7" operator="containsText" text="&lt;60">
      <formula>NOT(ISERROR(SEARCH("&lt;60",H114)))</formula>
    </cfRule>
  </conditionalFormatting>
  <conditionalFormatting sqref="H114:I141">
    <cfRule type="containsText" dxfId="15" priority="4" operator="containsText" text="error">
      <formula>NOT(ISERROR(SEARCH("error",H114)))</formula>
    </cfRule>
  </conditionalFormatting>
  <conditionalFormatting sqref="H3:K24 AK3:AT30 AV3:AV30 BJ3:BT30 BV3:CE30 L4:L24 H25:L30">
    <cfRule type="containsText" dxfId="14" priority="33" operator="containsText" text="*80">
      <formula>NOT(ISERROR(SEARCH("*80",H3)))</formula>
    </cfRule>
    <cfRule type="containsText" dxfId="13" priority="34" operator="containsText" text="60-79">
      <formula>NOT(ISERROR(SEARCH("60-79",H3)))</formula>
    </cfRule>
    <cfRule type="containsText" dxfId="12" priority="35" operator="containsText" text="&lt;60">
      <formula>NOT(ISERROR(SEARCH("&lt;60",H3)))</formula>
    </cfRule>
  </conditionalFormatting>
  <conditionalFormatting sqref="I114:K141">
    <cfRule type="containsText" dxfId="11" priority="9" operator="containsText" text="80">
      <formula>NOT(ISERROR(SEARCH("80",I114)))</formula>
    </cfRule>
    <cfRule type="containsText" dxfId="10" priority="10" operator="containsText" text="60-79">
      <formula>NOT(ISERROR(SEARCH("60-79",I114)))</formula>
    </cfRule>
    <cfRule type="containsText" dxfId="9" priority="11" operator="containsText" text="&lt;60">
      <formula>NOT(ISERROR(SEARCH("&lt;60",I114)))</formula>
    </cfRule>
  </conditionalFormatting>
  <conditionalFormatting sqref="L3:Q3 R3:R30">
    <cfRule type="containsText" dxfId="8" priority="15" operator="containsText" text="*80">
      <formula>NOT(ISERROR(SEARCH("*80",L3)))</formula>
    </cfRule>
    <cfRule type="containsText" dxfId="7" priority="16" operator="containsText" text="60-79">
      <formula>NOT(ISERROR(SEARCH("60-79",L3)))</formula>
    </cfRule>
    <cfRule type="containsText" dxfId="6" priority="17" operator="containsText" text="&lt;60">
      <formula>NOT(ISERROR(SEARCH("&lt;60",L3)))</formula>
    </cfRule>
  </conditionalFormatting>
  <conditionalFormatting sqref="M4:Q30">
    <cfRule type="containsText" dxfId="5" priority="18" operator="containsText" text="*80">
      <formula>NOT(ISERROR(SEARCH("*80",M4)))</formula>
    </cfRule>
    <cfRule type="containsText" dxfId="4" priority="19" operator="containsText" text="60-79">
      <formula>NOT(ISERROR(SEARCH("60-79",M4)))</formula>
    </cfRule>
    <cfRule type="containsText" dxfId="3" priority="20" operator="containsText" text="&lt;60">
      <formula>NOT(ISERROR(SEARCH("&lt;60",M4)))</formula>
    </cfRule>
  </conditionalFormatting>
  <conditionalFormatting sqref="Y3:AH30">
    <cfRule type="containsText" dxfId="2" priority="1" operator="containsText" text="*80">
      <formula>NOT(ISERROR(SEARCH("*80",Y3)))</formula>
    </cfRule>
    <cfRule type="containsText" dxfId="1" priority="2" operator="containsText" text="60-79">
      <formula>NOT(ISERROR(SEARCH("60-79",Y3)))</formula>
    </cfRule>
    <cfRule type="containsText" dxfId="0" priority="3" operator="containsText" text="&lt;60">
      <formula>NOT(ISERROR(SEARCH("&lt;60",Y3)))</formula>
    </cfRule>
  </conditionalFormatting>
  <dataValidations count="2">
    <dataValidation allowBlank="1" showInputMessage="1" showErrorMessage="1" errorTitle="Error in entry" error="Please use list items only." sqref="AU116:BE143 BV31:CE34 BL40:BV61 BJ38:BT38 BJ31:BT34 AK3:AT33" xr:uid="{67708C23-F3F9-46D5-BA32-85AE3F3C34D7}"/>
    <dataValidation type="list" allowBlank="1" showInputMessage="1" showErrorMessage="1" errorTitle="Error in entry" error="Please use list items only." sqref="Y3:AH30 H3:R30" xr:uid="{6A348940-8165-4554-A600-01B1AC00460A}">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C9"/>
  <sheetViews>
    <sheetView zoomScale="130" zoomScaleNormal="130" workbookViewId="0">
      <selection activeCell="E7" sqref="E7"/>
    </sheetView>
  </sheetViews>
  <sheetFormatPr defaultColWidth="9.21875" defaultRowHeight="13.2" x14ac:dyDescent="0.25"/>
  <cols>
    <col min="1" max="1" width="28.44140625" style="42" bestFit="1" customWidth="1"/>
    <col min="2" max="2" width="59.44140625" style="42" bestFit="1" customWidth="1"/>
    <col min="3" max="3" width="9.21875" style="42"/>
  </cols>
  <sheetData>
    <row r="1" spans="1:2" x14ac:dyDescent="0.25">
      <c r="A1" s="197" t="s">
        <v>244</v>
      </c>
      <c r="B1" s="198" t="s">
        <v>245</v>
      </c>
    </row>
    <row r="2" spans="1:2" ht="24" x14ac:dyDescent="0.25">
      <c r="A2" s="199" t="s">
        <v>246</v>
      </c>
      <c r="B2" s="200" t="s">
        <v>271</v>
      </c>
    </row>
    <row r="3" spans="1:2" ht="33" customHeight="1" x14ac:dyDescent="0.25">
      <c r="A3" s="201"/>
      <c r="B3" s="202" t="s">
        <v>247</v>
      </c>
    </row>
    <row r="4" spans="1:2" x14ac:dyDescent="0.25">
      <c r="A4" s="201" t="s">
        <v>248</v>
      </c>
      <c r="B4" s="203" t="s">
        <v>272</v>
      </c>
    </row>
    <row r="5" spans="1:2" ht="36" x14ac:dyDescent="0.25">
      <c r="A5" s="201" t="s">
        <v>249</v>
      </c>
      <c r="B5" s="203" t="s">
        <v>273</v>
      </c>
    </row>
    <row r="6" spans="1:2" ht="48" x14ac:dyDescent="0.25">
      <c r="A6" s="201" t="s">
        <v>250</v>
      </c>
      <c r="B6" s="203" t="s">
        <v>251</v>
      </c>
    </row>
    <row r="7" spans="1:2" ht="49.2" x14ac:dyDescent="0.25">
      <c r="A7" s="199" t="s">
        <v>252</v>
      </c>
      <c r="B7" s="204" t="s">
        <v>253</v>
      </c>
    </row>
    <row r="8" spans="1:2" x14ac:dyDescent="0.25">
      <c r="A8" s="205"/>
      <c r="B8" s="202" t="s">
        <v>254</v>
      </c>
    </row>
    <row r="9" spans="1:2" x14ac:dyDescent="0.25">
      <c r="A9" s="201" t="s">
        <v>255</v>
      </c>
      <c r="B9" s="203" t="s">
        <v>256</v>
      </c>
    </row>
  </sheetData>
  <phoneticPr fontId="7"/>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Year xmlns="230c30b3-5bf2-4424-b964-6b55c85701d3">2015</Year>
    <Q_x0020_Month xmlns="230c30b3-5bf2-4424-b964-6b55c85701d3" xsi:nil="true"/>
    <Meeting_x0020_Date xmlns="230c30b3-5bf2-4424-b964-6b55c85701d3" xsi:nil="true"/>
    <TaxCatchAll xmlns="230c30b3-5bf2-4424-b964-6b55c85701d3">
      <Value>3</Value>
    </TaxCatchAll>
    <_dlc_DocId xmlns="230c30b3-5bf2-4424-b964-6b55c85701d3">MSCOUTREACH-1506977006-8577</_dlc_DocId>
    <_dlc_DocIdUrl xmlns="230c30b3-5bf2-4424-b964-6b55c85701d3">
      <Url>https://marinestewardshipcouncil.sharepoint.com/sites/outreach/Japan/_layouts/15/DocIdRedir.aspx?ID=MSCOUTREACH-1506977006-8577</Url>
      <Description>MSCOUTREACH-1506977006-8577</Description>
    </_dlc_DocIdUrl>
    <SharedWithUsers xmlns="230c30b3-5bf2-4424-b964-6b55c85701d3">
      <UserInfo>
        <DisplayName>Bill Holden</DisplayName>
        <AccountId>50</AccountId>
        <AccountType/>
      </UserInfo>
      <UserInfo>
        <DisplayName>Jean Lill</DisplayName>
        <AccountId>194</AccountId>
        <AccountType/>
      </UserInfo>
      <UserInfo>
        <DisplayName>Mariska Schuddebeurs</DisplayName>
        <AccountId>17</AccountId>
        <AccountType/>
      </UserInfo>
      <UserInfo>
        <DisplayName>xStaff Sarah de Beer</DisplayName>
        <AccountId>842</AccountId>
        <AccountType/>
      </UserInfo>
      <UserInfo>
        <DisplayName>Asami Takahashi</DisplayName>
        <AccountId>2483</AccountId>
        <AccountType/>
      </UserInfo>
      <UserInfo>
        <DisplayName>Yurika Hirose</DisplayName>
        <AccountId>13063</AccountId>
        <AccountType/>
      </UserInfo>
    </SharedWithUsers>
    <e242b3f222694370b37a2a251da74707 xmlns="230c30b3-5bf2-4424-b964-6b55c85701d3">
      <Terms xmlns="http://schemas.microsoft.com/office/infopath/2007/PartnerControls"/>
    </e242b3f222694370b37a2a251da74707>
    <b49947ffe1b84f9790a0de64dfa228a4 xmlns="230c30b3-5bf2-4424-b964-6b55c85701d3">
      <Terms xmlns="http://schemas.microsoft.com/office/infopath/2007/PartnerControls">
        <TermInfo xmlns="http://schemas.microsoft.com/office/infopath/2007/PartnerControls">
          <TermName xmlns="http://schemas.microsoft.com/office/infopath/2007/PartnerControls">Japan</TermName>
          <TermId xmlns="http://schemas.microsoft.com/office/infopath/2007/PartnerControls">f197bea5-c7fb-4a33-8b65-51a0e35b1b03</TermId>
        </TermInfo>
      </Terms>
    </b49947ffe1b84f9790a0de64dfa228a4>
    <lc2ee1b5168640739c6af8be6b9c1c4b xmlns="230c30b3-5bf2-4424-b964-6b55c85701d3">
      <Terms xmlns="http://schemas.microsoft.com/office/infopath/2007/PartnerControls"/>
    </lc2ee1b5168640739c6af8be6b9c1c4b>
    <lcf76f155ced4ddcb4097134ff3c332f xmlns="0403d6e7-e9fb-4692-8417-d0724bf84a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apan Document" ma:contentTypeID="0x010100BAC41A1A34208A42BE102A7EF446F4F8060080F7AD4CB7D5A64D8C4CE11394C694F2" ma:contentTypeVersion="26" ma:contentTypeDescription="" ma:contentTypeScope="" ma:versionID="cc099c27fa2ed677e0e2632066d9a6b2">
  <xsd:schema xmlns:xsd="http://www.w3.org/2001/XMLSchema" xmlns:xs="http://www.w3.org/2001/XMLSchema" xmlns:p="http://schemas.microsoft.com/office/2006/metadata/properties" xmlns:ns2="230c30b3-5bf2-4424-b964-6b55c85701d3" xmlns:ns3="0403d6e7-e9fb-4692-8417-d0724bf84a53" targetNamespace="http://schemas.microsoft.com/office/2006/metadata/properties" ma:root="true" ma:fieldsID="2ce63568b0bb3f21bcf9bd5589000fb9" ns2:_="" ns3:_="">
    <xsd:import namespace="230c30b3-5bf2-4424-b964-6b55c85701d3"/>
    <xsd:import namespace="0403d6e7-e9fb-4692-8417-d0724bf84a53"/>
    <xsd:element name="properties">
      <xsd:complexType>
        <xsd:sequence>
          <xsd:element name="documentManagement">
            <xsd:complexType>
              <xsd:all>
                <xsd:element ref="ns2:Meeting_x0020_Date" minOccurs="0"/>
                <xsd:element ref="ns2:Q_x0020_Month" minOccurs="0"/>
                <xsd:element ref="ns2:Year" minOccurs="0"/>
                <xsd:element ref="ns2:b49947ffe1b84f9790a0de64dfa228a4" minOccurs="0"/>
                <xsd:element ref="ns2:TaxCatchAll" minOccurs="0"/>
                <xsd:element ref="ns2:TaxCatchAllLabel" minOccurs="0"/>
                <xsd:element ref="ns2:lc2ee1b5168640739c6af8be6b9c1c4b" minOccurs="0"/>
                <xsd:element ref="ns2:e242b3f222694370b37a2a251da74707"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2:_dlc_DocId" minOccurs="0"/>
                <xsd:element ref="ns2:_dlc_DocIdUrl" minOccurs="0"/>
                <xsd:element ref="ns2:_dlc_DocIdPersistId"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c30b3-5bf2-4424-b964-6b55c85701d3" elementFormDefault="qualified">
    <xsd:import namespace="http://schemas.microsoft.com/office/2006/documentManagement/types"/>
    <xsd:import namespace="http://schemas.microsoft.com/office/infopath/2007/PartnerControls"/>
    <xsd:element name="Meeting_x0020_Date" ma:index="4" nillable="true" ma:displayName="Meeting Date" ma:format="DateOnly" ma:internalName="Meeting_x0020_Date">
      <xsd:simpleType>
        <xsd:restriction base="dms:DateTime"/>
      </xsd:simpleType>
    </xsd:element>
    <xsd:element name="Q_x0020_Month" ma:index="5" nillable="true" ma:displayName="Q Month" ma:format="Dropdown" ma:internalName="Q_x0020_Month">
      <xsd:simpleType>
        <xsd:restriction base="dms:Choice">
          <xsd:enumeration value="Q1"/>
          <xsd:enumeration value="1. April"/>
          <xsd:enumeration value="2. May"/>
          <xsd:enumeration value="3. June"/>
          <xsd:enumeration value="Q2"/>
          <xsd:enumeration value="4. July"/>
          <xsd:enumeration value="5. August"/>
          <xsd:enumeration value="6. September"/>
          <xsd:enumeration value="Q3"/>
          <xsd:enumeration value="7. October"/>
          <xsd:enumeration value="8. November"/>
          <xsd:enumeration value="9. December"/>
          <xsd:enumeration value="Q4"/>
          <xsd:enumeration value="10. January"/>
          <xsd:enumeration value="11. February"/>
          <xsd:enumeration value="12. March"/>
        </xsd:restriction>
      </xsd:simpleType>
    </xsd:element>
    <xsd:element name="Year" ma:index="6" nillable="true" ma:displayName="Year" ma:default="2020-2021" ma:format="Dropdown" ma:internalName="Year">
      <xsd:simpleType>
        <xsd:restriction base="dms:Choice">
          <xsd:enumeration value="2009"/>
          <xsd:enumeration value="2011"/>
          <xsd:enumeration value="2012"/>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b49947ffe1b84f9790a0de64dfa228a4" ma:index="8" nillable="true" ma:taxonomy="true" ma:internalName="b49947ffe1b84f9790a0de64dfa228a4" ma:taxonomyFieldName="MSC_x0020_Location" ma:displayName="MSC Location" ma:default="3;#Japan|f197bea5-c7fb-4a33-8b65-51a0e35b1b03" ma:fieldId="{b49947ff-e1b8-4f97-90a0-de64dfa228a4}" ma:sspId="1b199611-8856-41f6-9a1b-e76f78ab8edd" ma:termSetId="6fed0f4b-0e9b-4910-a0d8-a7f1207b951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26ddb67-7561-45d9-bb13-5d2d8ab8f5b1}" ma:internalName="TaxCatchAll" ma:showField="CatchAllData" ma:web="230c30b3-5bf2-4424-b964-6b55c85701d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26ddb67-7561-45d9-bb13-5d2d8ab8f5b1}" ma:internalName="TaxCatchAllLabel" ma:readOnly="true" ma:showField="CatchAllDataLabel" ma:web="230c30b3-5bf2-4424-b964-6b55c85701d3">
      <xsd:complexType>
        <xsd:complexContent>
          <xsd:extension base="dms:MultiChoiceLookup">
            <xsd:sequence>
              <xsd:element name="Value" type="dms:Lookup" maxOccurs="unbounded" minOccurs="0" nillable="true"/>
            </xsd:sequence>
          </xsd:extension>
        </xsd:complexContent>
      </xsd:complexType>
    </xsd:element>
    <xsd:element name="lc2ee1b5168640739c6af8be6b9c1c4b" ma:index="14" nillable="true" ma:taxonomy="true" ma:internalName="lc2ee1b5168640739c6af8be6b9c1c4b" ma:taxonomyFieldName="Outreach_x0020_Doc_x0020_Type" ma:displayName="Outreach Doc Type" ma:default="" ma:fieldId="{5c2ee1b5-1686-4073-9c6a-f8be6b9c1c4b}" ma:sspId="1b199611-8856-41f6-9a1b-e76f78ab8edd" ma:termSetId="a027094f-a348-4905-846d-9c38e25da0ef" ma:anchorId="00000000-0000-0000-0000-000000000000" ma:open="false" ma:isKeyword="false">
      <xsd:complexType>
        <xsd:sequence>
          <xsd:element ref="pc:Terms" minOccurs="0" maxOccurs="1"/>
        </xsd:sequence>
      </xsd:complexType>
    </xsd:element>
    <xsd:element name="e242b3f222694370b37a2a251da74707" ma:index="17" nillable="true" ma:taxonomy="true" ma:internalName="e242b3f222694370b37a2a251da74707" ma:taxonomyFieldName="Outreach_x0020_Category" ma:displayName="Outreach Category" ma:default="" ma:fieldId="{e242b3f2-2269-4370-b37a-2a251da74707}" ma:sspId="1b199611-8856-41f6-9a1b-e76f78ab8edd" ma:termSetId="d064fb88-8834-4766-9621-b1d7b50354cc" ma:anchorId="00000000-0000-0000-0000-000000000000" ma:open="false" ma:isKeyword="false">
      <xsd:complexType>
        <xsd:sequence>
          <xsd:element ref="pc:Terms" minOccurs="0" maxOccurs="1"/>
        </xsd:sequence>
      </xsd:complex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03d6e7-e9fb-4692-8417-d0724bf84a53"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element name="MediaServiceLocation" ma:index="25" nillable="true" ma:displayName="MediaServiceLocation" ma:description="" ma:internalName="MediaServiceLocation"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1b199611-8856-41f6-9a1b-e76f78ab8edd" ma:termSetId="09814cd3-568e-fe90-9814-8d621ff8fb84" ma:anchorId="fba54fb3-c3e1-fe81-a776-ca4b69148c4d" ma:open="true" ma:isKeyword="false">
      <xsd:complexType>
        <xsd:sequence>
          <xsd:element ref="pc:Terms" minOccurs="0" maxOccurs="1"/>
        </xsd:sequence>
      </xsd:complexType>
    </xsd:element>
    <xsd:element name="MediaLengthInSeconds" ma:index="36" nillable="true" ma:displayName="MediaLengthInSeconds" ma:hidden="true" ma:internalName="MediaLengthInSeconds" ma:readOnly="true">
      <xsd:simpleType>
        <xsd:restriction base="dms:Unknow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F173EA-9DB6-4BF3-8D6A-36682579E828}">
  <ds:schemaRefs>
    <ds:schemaRef ds:uri="http://purl.org/dc/elements/1.1/"/>
    <ds:schemaRef ds:uri="http://schemas.microsoft.com/office/2006/metadata/properties"/>
    <ds:schemaRef ds:uri="230c30b3-5bf2-4424-b964-6b55c85701d3"/>
    <ds:schemaRef ds:uri="http://schemas.microsoft.com/office/infopath/2007/PartnerControls"/>
    <ds:schemaRef ds:uri="http://schemas.microsoft.com/office/2006/documentManagement/types"/>
    <ds:schemaRef ds:uri="0403d6e7-e9fb-4692-8417-d0724bf84a53"/>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3.xml><?xml version="1.0" encoding="utf-8"?>
<ds:datastoreItem xmlns:ds="http://schemas.openxmlformats.org/officeDocument/2006/customXml" ds:itemID="{5F3B7540-94E7-4202-9F0E-E5B023002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0c30b3-5bf2-4424-b964-6b55c85701d3"/>
    <ds:schemaRef ds:uri="0403d6e7-e9fb-4692-8417-d0724bf84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E806BD-169A-42A8-9F4F-FDA90D1394B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178</vt:i4>
      </vt:variant>
    </vt:vector>
  </HeadingPairs>
  <TitlesOfParts>
    <vt:vector size="187" baseType="lpstr">
      <vt:lpstr>0. Front Sheet</vt:lpstr>
      <vt:lpstr>1. BMT UoA 1</vt:lpstr>
      <vt:lpstr>2. BMT UoA 2</vt:lpstr>
      <vt:lpstr>3. BMT UoA 3</vt:lpstr>
      <vt:lpstr>4. BMT UoA 4</vt:lpstr>
      <vt:lpstr>5. BMT UoA 5</vt:lpstr>
      <vt:lpstr>6. BMT UoA 6</vt:lpstr>
      <vt:lpstr>例</vt:lpstr>
      <vt:lpstr>ユーザーガイド</vt:lpstr>
      <vt:lpstr>'1. BMT UoA 1'!Expected</vt:lpstr>
      <vt:lpstr>'2. BMT UoA 2'!Expected</vt:lpstr>
      <vt:lpstr>'3. BMT UoA 3'!Expected</vt:lpstr>
      <vt:lpstr>'4. BMT UoA 4'!Expected</vt:lpstr>
      <vt:lpstr>'5. BMT UoA 5'!Expected</vt:lpstr>
      <vt:lpstr>'6. BMT UoA 6'!Expected</vt:lpstr>
      <vt:lpstr>例!Expected</vt:lpstr>
      <vt:lpstr>'0. Front Sheet'!Print_Area</vt:lpstr>
      <vt:lpstr>'1. BMT UoA 1'!Print_Area</vt:lpstr>
      <vt:lpstr>'2. BMT UoA 2'!Print_Area</vt:lpstr>
      <vt:lpstr>'3. BMT UoA 3'!Print_Area</vt:lpstr>
      <vt:lpstr>'4. BMT UoA 4'!Print_Area</vt:lpstr>
      <vt:lpstr>'5. BMT UoA 5'!Print_Area</vt:lpstr>
      <vt:lpstr>'6. BMT UoA 6'!Print_Area</vt:lpstr>
      <vt:lpstr>例!Print_Area</vt:lpstr>
      <vt:lpstr>ユーザーガイド!this_article</vt:lpstr>
      <vt:lpstr>'1. BMT UoA 1'!ValidDepts</vt:lpstr>
      <vt:lpstr>'2. BMT UoA 2'!ValidDepts</vt:lpstr>
      <vt:lpstr>'3. BMT UoA 3'!ValidDepts</vt:lpstr>
      <vt:lpstr>'4. BMT UoA 4'!ValidDepts</vt:lpstr>
      <vt:lpstr>'5. BMT UoA 5'!ValidDepts</vt:lpstr>
      <vt:lpstr>'6. BMT UoA 6'!ValidDepts</vt:lpstr>
      <vt:lpstr>例!ValidDepts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例!ValidScoringLevels</vt:lpstr>
      <vt:lpstr>'1. BMT UoA 1'!Year0Range</vt:lpstr>
      <vt:lpstr>'2. BMT UoA 2'!Year0Range</vt:lpstr>
      <vt:lpstr>'3. BMT UoA 3'!Year0Range</vt:lpstr>
      <vt:lpstr>'4. BMT UoA 4'!Year0Range</vt:lpstr>
      <vt:lpstr>'5. BMT UoA 5'!Year0Range</vt:lpstr>
      <vt:lpstr>'6. BMT UoA 6'!Year0Range</vt:lpstr>
      <vt:lpstr>例!Year0Range</vt:lpstr>
      <vt:lpstr>'1. BMT UoA 1'!Year10Expected</vt:lpstr>
      <vt:lpstr>'2. BMT UoA 2'!Year10Expected</vt:lpstr>
      <vt:lpstr>'3. BMT UoA 3'!Year10Expected</vt:lpstr>
      <vt:lpstr>'4. BMT UoA 4'!Year10Expected</vt:lpstr>
      <vt:lpstr>'5. BMT UoA 5'!Year10Expected</vt:lpstr>
      <vt:lpstr>'6. BMT UoA 6'!Year10Expected</vt:lpstr>
      <vt:lpstr>例!Year10Expected</vt:lpstr>
      <vt:lpstr>'1. BMT UoA 1'!Year10Range</vt:lpstr>
      <vt:lpstr>'2. BMT UoA 2'!Year10Range</vt:lpstr>
      <vt:lpstr>'3. BMT UoA 3'!Year10Range</vt:lpstr>
      <vt:lpstr>'4. BMT UoA 4'!Year10Range</vt:lpstr>
      <vt:lpstr>'5. BMT UoA 5'!Year10Range</vt:lpstr>
      <vt:lpstr>'6. BMT UoA 6'!Year10Range</vt:lpstr>
      <vt:lpstr>例!Year10Range</vt:lpstr>
      <vt:lpstr>'1. BMT UoA 1'!Year1Expected</vt:lpstr>
      <vt:lpstr>'2. BMT UoA 2'!Year1Expected</vt:lpstr>
      <vt:lpstr>'3. BMT UoA 3'!Year1Expected</vt:lpstr>
      <vt:lpstr>'4. BMT UoA 4'!Year1Expected</vt:lpstr>
      <vt:lpstr>'5. BMT UoA 5'!Year1Expected</vt:lpstr>
      <vt:lpstr>'6. BMT UoA 6'!Year1Expected</vt:lpstr>
      <vt:lpstr>例!Year1Expected</vt:lpstr>
      <vt:lpstr>'1. BMT UoA 1'!Year1Range</vt:lpstr>
      <vt:lpstr>'2. BMT UoA 2'!Year1Range</vt:lpstr>
      <vt:lpstr>'3. BMT UoA 3'!Year1Range</vt:lpstr>
      <vt:lpstr>'4. BMT UoA 4'!Year1Range</vt:lpstr>
      <vt:lpstr>'5. BMT UoA 5'!Year1Range</vt:lpstr>
      <vt:lpstr>'6. BMT UoA 6'!Year1Range</vt:lpstr>
      <vt:lpstr>例!Year1Range</vt:lpstr>
      <vt:lpstr>'1. BMT UoA 1'!Year2Expected</vt:lpstr>
      <vt:lpstr>'2. BMT UoA 2'!Year2Expected</vt:lpstr>
      <vt:lpstr>'3. BMT UoA 3'!Year2Expected</vt:lpstr>
      <vt:lpstr>'4. BMT UoA 4'!Year2Expected</vt:lpstr>
      <vt:lpstr>'5. BMT UoA 5'!Year2Expected</vt:lpstr>
      <vt:lpstr>'6. BMT UoA 6'!Year2Expected</vt:lpstr>
      <vt:lpstr>例!Year2Expected</vt:lpstr>
      <vt:lpstr>'1. BMT UoA 1'!Year2Range</vt:lpstr>
      <vt:lpstr>'2. BMT UoA 2'!Year2Range</vt:lpstr>
      <vt:lpstr>'3. BMT UoA 3'!Year2Range</vt:lpstr>
      <vt:lpstr>'4. BMT UoA 4'!Year2Range</vt:lpstr>
      <vt:lpstr>'5. BMT UoA 5'!Year2Range</vt:lpstr>
      <vt:lpstr>'6. BMT UoA 6'!Year2Range</vt:lpstr>
      <vt:lpstr>例!Year2Range</vt:lpstr>
      <vt:lpstr>'1. BMT UoA 1'!Year3Expected</vt:lpstr>
      <vt:lpstr>'2. BMT UoA 2'!Year3Expected</vt:lpstr>
      <vt:lpstr>'3. BMT UoA 3'!Year3Expected</vt:lpstr>
      <vt:lpstr>'4. BMT UoA 4'!Year3Expected</vt:lpstr>
      <vt:lpstr>'5. BMT UoA 5'!Year3Expected</vt:lpstr>
      <vt:lpstr>'6. BMT UoA 6'!Year3Expected</vt:lpstr>
      <vt:lpstr>例!Year3Expected</vt:lpstr>
      <vt:lpstr>'1. BMT UoA 1'!Year3Range</vt:lpstr>
      <vt:lpstr>'2. BMT UoA 2'!Year3Range</vt:lpstr>
      <vt:lpstr>'3. BMT UoA 3'!Year3Range</vt:lpstr>
      <vt:lpstr>'4. BMT UoA 4'!Year3Range</vt:lpstr>
      <vt:lpstr>'5. BMT UoA 5'!Year3Range</vt:lpstr>
      <vt:lpstr>'6. BMT UoA 6'!Year3Range</vt:lpstr>
      <vt:lpstr>例!Year3Range</vt:lpstr>
      <vt:lpstr>'1. BMT UoA 1'!Year4Expected</vt:lpstr>
      <vt:lpstr>'2. BMT UoA 2'!Year4Expected</vt:lpstr>
      <vt:lpstr>'3. BMT UoA 3'!Year4Expected</vt:lpstr>
      <vt:lpstr>'4. BMT UoA 4'!Year4Expected</vt:lpstr>
      <vt:lpstr>'5. BMT UoA 5'!Year4Expected</vt:lpstr>
      <vt:lpstr>'6. BMT UoA 6'!Year4Expected</vt:lpstr>
      <vt:lpstr>例!Year4Expected</vt:lpstr>
      <vt:lpstr>'1. BMT UoA 1'!Year4Range</vt:lpstr>
      <vt:lpstr>'2. BMT UoA 2'!Year4Range</vt:lpstr>
      <vt:lpstr>'3. BMT UoA 3'!Year4Range</vt:lpstr>
      <vt:lpstr>'4. BMT UoA 4'!Year4Range</vt:lpstr>
      <vt:lpstr>'5. BMT UoA 5'!Year4Range</vt:lpstr>
      <vt:lpstr>'6. BMT UoA 6'!Year4Range</vt:lpstr>
      <vt:lpstr>例!Year4Range</vt:lpstr>
      <vt:lpstr>'1. BMT UoA 1'!Year5Expected</vt:lpstr>
      <vt:lpstr>'2. BMT UoA 2'!Year5Expected</vt:lpstr>
      <vt:lpstr>'3. BMT UoA 3'!Year5Expected</vt:lpstr>
      <vt:lpstr>'4. BMT UoA 4'!Year5Expected</vt:lpstr>
      <vt:lpstr>'5. BMT UoA 5'!Year5Expected</vt:lpstr>
      <vt:lpstr>'6. BMT UoA 6'!Year5Expected</vt:lpstr>
      <vt:lpstr>例!Year5Expected</vt:lpstr>
      <vt:lpstr>'1. BMT UoA 1'!Year5Range</vt:lpstr>
      <vt:lpstr>'2. BMT UoA 2'!Year5Range</vt:lpstr>
      <vt:lpstr>'3. BMT UoA 3'!Year5Range</vt:lpstr>
      <vt:lpstr>'4. BMT UoA 4'!Year5Range</vt:lpstr>
      <vt:lpstr>'5. BMT UoA 5'!Year5Range</vt:lpstr>
      <vt:lpstr>'6. BMT UoA 6'!Year5Range</vt:lpstr>
      <vt:lpstr>例!Year5Range</vt:lpstr>
      <vt:lpstr>'1. BMT UoA 1'!Year6Expected</vt:lpstr>
      <vt:lpstr>'2. BMT UoA 2'!Year6Expected</vt:lpstr>
      <vt:lpstr>'3. BMT UoA 3'!Year6Expected</vt:lpstr>
      <vt:lpstr>'4. BMT UoA 4'!Year6Expected</vt:lpstr>
      <vt:lpstr>'5. BMT UoA 5'!Year6Expected</vt:lpstr>
      <vt:lpstr>'6. BMT UoA 6'!Year6Expected</vt:lpstr>
      <vt:lpstr>例!Year6Expected</vt:lpstr>
      <vt:lpstr>'1. BMT UoA 1'!Year6Range</vt:lpstr>
      <vt:lpstr>'2. BMT UoA 2'!Year6Range</vt:lpstr>
      <vt:lpstr>'3. BMT UoA 3'!Year6Range</vt:lpstr>
      <vt:lpstr>'4. BMT UoA 4'!Year6Range</vt:lpstr>
      <vt:lpstr>'5. BMT UoA 5'!Year6Range</vt:lpstr>
      <vt:lpstr>'6. BMT UoA 6'!Year6Range</vt:lpstr>
      <vt:lpstr>例!Year6Range</vt:lpstr>
      <vt:lpstr>'1. BMT UoA 1'!Year7Expected</vt:lpstr>
      <vt:lpstr>'2. BMT UoA 2'!Year7Expected</vt:lpstr>
      <vt:lpstr>'3. BMT UoA 3'!Year7Expected</vt:lpstr>
      <vt:lpstr>'4. BMT UoA 4'!Year7Expected</vt:lpstr>
      <vt:lpstr>'5. BMT UoA 5'!Year7Expected</vt:lpstr>
      <vt:lpstr>'6. BMT UoA 6'!Year7Expected</vt:lpstr>
      <vt:lpstr>例!Year7Expected</vt:lpstr>
      <vt:lpstr>'1. BMT UoA 1'!Year7Range</vt:lpstr>
      <vt:lpstr>'2. BMT UoA 2'!Year7Range</vt:lpstr>
      <vt:lpstr>'3. BMT UoA 3'!Year7Range</vt:lpstr>
      <vt:lpstr>'4. BMT UoA 4'!Year7Range</vt:lpstr>
      <vt:lpstr>'5. BMT UoA 5'!Year7Range</vt:lpstr>
      <vt:lpstr>'6. BMT UoA 6'!Year7Range</vt:lpstr>
      <vt:lpstr>例!Year7Range</vt:lpstr>
      <vt:lpstr>'1. BMT UoA 1'!Year8Expected</vt:lpstr>
      <vt:lpstr>'2. BMT UoA 2'!Year8Expected</vt:lpstr>
      <vt:lpstr>'3. BMT UoA 3'!Year8Expected</vt:lpstr>
      <vt:lpstr>'4. BMT UoA 4'!Year8Expected</vt:lpstr>
      <vt:lpstr>'5. BMT UoA 5'!Year8Expected</vt:lpstr>
      <vt:lpstr>'6. BMT UoA 6'!Year8Expected</vt:lpstr>
      <vt:lpstr>例!Year8Expected</vt:lpstr>
      <vt:lpstr>'1. BMT UoA 1'!Year8Range</vt:lpstr>
      <vt:lpstr>'2. BMT UoA 2'!Year8Range</vt:lpstr>
      <vt:lpstr>'3. BMT UoA 3'!Year8Range</vt:lpstr>
      <vt:lpstr>'4. BMT UoA 4'!Year8Range</vt:lpstr>
      <vt:lpstr>'5. BMT UoA 5'!Year8Range</vt:lpstr>
      <vt:lpstr>'6. BMT UoA 6'!Year8Range</vt:lpstr>
      <vt:lpstr>例!Year8Range</vt:lpstr>
      <vt:lpstr>'1. BMT UoA 1'!Year9Expected</vt:lpstr>
      <vt:lpstr>'2. BMT UoA 2'!Year9Expected</vt:lpstr>
      <vt:lpstr>'3. BMT UoA 3'!Year9Expected</vt:lpstr>
      <vt:lpstr>'4. BMT UoA 4'!Year9Expected</vt:lpstr>
      <vt:lpstr>'5. BMT UoA 5'!Year9Expected</vt:lpstr>
      <vt:lpstr>'6. BMT UoA 6'!Year9Expected</vt:lpstr>
      <vt:lpstr>例!Year9Expected</vt:lpstr>
      <vt:lpstr>'1. BMT UoA 1'!Year9Range</vt:lpstr>
      <vt:lpstr>'2. BMT UoA 2'!Year9Range</vt:lpstr>
      <vt:lpstr>'3. BMT UoA 3'!Year9Range</vt:lpstr>
      <vt:lpstr>'4. BMT UoA 4'!Year9Range</vt:lpstr>
      <vt:lpstr>'5. BMT UoA 5'!Year9Range</vt:lpstr>
      <vt:lpstr>'6. BMT UoA 6'!Year9Range</vt:lpstr>
      <vt:lpstr>例!Year9Range</vt:lpstr>
      <vt:lpstr>ステータス</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Ayumi Uede</cp:lastModifiedBy>
  <cp:revision/>
  <dcterms:created xsi:type="dcterms:W3CDTF">2013-05-08T10:03:44Z</dcterms:created>
  <dcterms:modified xsi:type="dcterms:W3CDTF">2024-08-20T02:59:25Z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0x010100BAC41A1A34208A42BE102A7EF446F4F8060080F7AD4CB7D5A64D8C4CE11394C694F2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4ce4d6f6-56fa-4d45-8af8-3690049b74ef</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MSC Location">
    <vt:lpwstr>3;#Japan|f197bea5-c7fb-4a33-8b65-51a0e35b1b03</vt:lpwstr>
  </property>
  <property fmtid="{D5CDD505-2E9C-101B-9397-08002B2CF9AE}" pid="20" name="Outreach Doc Type">
    <vt:lpwstr/>
  </property>
  <property fmtid="{D5CDD505-2E9C-101B-9397-08002B2CF9AE}" pid="21" name="MediaServiceImageTags">
    <vt:lpwstr/>
  </property>
  <property fmtid="{D5CDD505-2E9C-101B-9397-08002B2CF9AE}" pid="22" name="Outreach Category">
    <vt:lpwstr/>
  </property>
</Properties>
</file>