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24"/>
  <workbookPr autoCompressPictures="0"/>
  <mc:AlternateContent xmlns:mc="http://schemas.openxmlformats.org/markup-compatibility/2006">
    <mc:Choice Requires="x15">
      <x15ac:absPath xmlns:x15ac="http://schemas.microsoft.com/office/spreadsheetml/2010/11/ac" url="https://marinestewardshipcouncil-my.sharepoint.com/personal/milly_oakley_msc_org/Documents/ITM/Final drafts May 2023 - loaded on sharepoint/"/>
    </mc:Choice>
  </mc:AlternateContent>
  <xr:revisionPtr revIDLastSave="11" documentId="8_{F087B59D-1B5A-47B3-8B86-C8D0DCCA56C4}" xr6:coauthVersionLast="47" xr6:coauthVersionMax="47" xr10:uidLastSave="{6B73B7F7-5ED6-45FF-81B9-3CFACB6A64FE}"/>
  <bookViews>
    <workbookView xWindow="-108" yWindow="-108" windowWidth="23256" windowHeight="12576" tabRatio="845" xr2:uid="{00000000-000D-0000-FFFF-FFFF00000000}"/>
  </bookViews>
  <sheets>
    <sheet name="0. Tableau de Bord" sheetId="8" r:id="rId1"/>
    <sheet name="1. Unité d'Evaluation 1" sheetId="29" r:id="rId2"/>
    <sheet name="2.  Unité d'Evaluation 2" sheetId="31" r:id="rId3"/>
    <sheet name="3. Unité d'Evaluation 3" sheetId="30" r:id="rId4"/>
    <sheet name="4. Unité d'Evaluation 4" sheetId="32" r:id="rId5"/>
    <sheet name="5. Unité d'Evaluation 5" sheetId="33" r:id="rId6"/>
    <sheet name="6. Unité d'Evaluation 6" sheetId="34" r:id="rId7"/>
    <sheet name="Exemple" sheetId="28" r:id="rId8"/>
    <sheet name="Guide d'Utilisation" sheetId="9" r:id="rId9"/>
  </sheets>
  <externalReferences>
    <externalReference r:id="rId10"/>
    <externalReference r:id="rId11"/>
    <externalReference r:id="rId12"/>
  </externalReferences>
  <definedNames>
    <definedName name="Audit_type" hidden="1">[1]LK!$AV$2:$AW$5</definedName>
    <definedName name="AuditType">[2]List!$G$2:$G$6</definedName>
    <definedName name="CAB" hidden="1">[1]LK!$AY$2:$AZ$26</definedName>
    <definedName name="country">[2]List!$BC$2:$BC$254</definedName>
    <definedName name="Expected" localSheetId="1">'1. Unité d''Evaluation 1'!$I$3:$AB$27</definedName>
    <definedName name="Expected" localSheetId="2">'2.  Unité d''Evaluation 2'!$I$3:$AB$27</definedName>
    <definedName name="Expected" localSheetId="3">'3. Unité d''Evaluation 3'!$I$3:$AB$27</definedName>
    <definedName name="Expected" localSheetId="4">'4. Unité d''Evaluation 4'!$I$3:$AB$27</definedName>
    <definedName name="Expected" localSheetId="5">'5. Unité d''Evaluation 5'!$I$3:$AB$27</definedName>
    <definedName name="Expected" localSheetId="6">'6. Unité d''Evaluation 6'!$I$3:$AB$27</definedName>
    <definedName name="Expected" localSheetId="7">Exemple!$I$3:$AB$27</definedName>
    <definedName name="Expected">#REF!</definedName>
    <definedName name="LK_CAB">[2]List!$A$2:$A$28</definedName>
    <definedName name="LK_Y">[3]LK!$D$2:$D$3</definedName>
    <definedName name="LK_YN">[2]List!$D$2:$D$4</definedName>
    <definedName name="PK_Surveillance" hidden="1">[1]LK!$AP$2:$AQ$7</definedName>
    <definedName name="_xlnm.Print_Area" localSheetId="0">'0. Tableau de Bord'!$B$2:$J$51</definedName>
    <definedName name="_xlnm.Print_Area" localSheetId="1">'1. Unité d''Evaluation 1'!$IO$8</definedName>
    <definedName name="_xlnm.Print_Area" localSheetId="2">'2.  Unité d''Evaluation 2'!$IO$8</definedName>
    <definedName name="_xlnm.Print_Area" localSheetId="3">'3. Unité d''Evaluation 3'!$IO$8</definedName>
    <definedName name="_xlnm.Print_Area" localSheetId="4">'4. Unité d''Evaluation 4'!$IO$8</definedName>
    <definedName name="_xlnm.Print_Area" localSheetId="5">'5. Unité d''Evaluation 5'!$IO$8</definedName>
    <definedName name="_xlnm.Print_Area" localSheetId="6">'6. Unité d''Evaluation 6'!$IO$8</definedName>
    <definedName name="_xlnm.Print_Area" localSheetId="7">Exemple!$IO$8</definedName>
    <definedName name="Surveillance">[2]List!$J$2:$J$7</definedName>
    <definedName name="this_article" localSheetId="8">'Guide d''Utilisation'!$C$9</definedName>
    <definedName name="ValidDepts" localSheetId="1">'1. Unité d''Evaluation 1'!$BE$3:$BE$6</definedName>
    <definedName name="ValidDepts" localSheetId="2">'2.  Unité d''Evaluation 2'!$BE$3:$BE$6</definedName>
    <definedName name="ValidDepts" localSheetId="3">'3. Unité d''Evaluation 3'!$BE$3:$BE$6</definedName>
    <definedName name="ValidDepts" localSheetId="4">'4. Unité d''Evaluation 4'!$BE$3:$BE$6</definedName>
    <definedName name="ValidDepts" localSheetId="5">'5. Unité d''Evaluation 5'!$BE$3:$BE$6</definedName>
    <definedName name="ValidDepts" localSheetId="6">'6. Unité d''Evaluation 6'!$BE$3:$BE$6</definedName>
    <definedName name="ValidDepts" localSheetId="7">Exemple!$BE$3:$BE$6</definedName>
    <definedName name="ValidDepts">#REF!</definedName>
    <definedName name="ValidScoringLevels" localSheetId="1">'1. Unité d''Evaluation 1'!$BE$4:$BE$6</definedName>
    <definedName name="ValidScoringLevels" localSheetId="2">'2.  Unité d''Evaluation 2'!$BE$4:$BE$6</definedName>
    <definedName name="ValidScoringLevels" localSheetId="3">'3. Unité d''Evaluation 3'!$BE$4:$BE$6</definedName>
    <definedName name="ValidScoringLevels" localSheetId="4">'4. Unité d''Evaluation 4'!$BE$4:$BE$6</definedName>
    <definedName name="ValidScoringLevels" localSheetId="5">'5. Unité d''Evaluation 5'!$BE$4:$BE$6</definedName>
    <definedName name="ValidScoringLevels" localSheetId="6">'6. Unité d''Evaluation 6'!$BE$4:$BE$6</definedName>
    <definedName name="ValidScoringLevels" localSheetId="7">Exemple!$BE$4:$BE$6</definedName>
    <definedName name="ValidScoringLevels">#REF!</definedName>
    <definedName name="Year0Range" localSheetId="1">'1. Unité d''Evaluation 1'!$H$3:$H$27</definedName>
    <definedName name="Year0Range" localSheetId="2">'2.  Unité d''Evaluation 2'!$H$3:$H$27</definedName>
    <definedName name="Year0Range" localSheetId="3">'3. Unité d''Evaluation 3'!$H$3:$H$27</definedName>
    <definedName name="Year0Range" localSheetId="4">'4. Unité d''Evaluation 4'!$H$3:$H$27</definedName>
    <definedName name="Year0Range" localSheetId="5">'5. Unité d''Evaluation 5'!$H$3:$H$27</definedName>
    <definedName name="Year0Range" localSheetId="6">'6. Unité d''Evaluation 6'!$H$3:$H$27</definedName>
    <definedName name="Year0Range" localSheetId="7">Exemple!$H$3:$H$27</definedName>
    <definedName name="Year0Range">#REF!</definedName>
    <definedName name="Year10Expected" localSheetId="1">'1. Unité d''Evaluation 1'!$AH$3:$AH$27</definedName>
    <definedName name="Year10Expected" localSheetId="2">'2.  Unité d''Evaluation 2'!$AH$3:$AH$27</definedName>
    <definedName name="Year10Expected" localSheetId="3">'3. Unité d''Evaluation 3'!$AH$3:$AH$27</definedName>
    <definedName name="Year10Expected" localSheetId="4">'4. Unité d''Evaluation 4'!$AH$3:$AH$27</definedName>
    <definedName name="Year10Expected" localSheetId="5">'5. Unité d''Evaluation 5'!$AH$3:$AH$27</definedName>
    <definedName name="Year10Expected" localSheetId="6">'6. Unité d''Evaluation 6'!$AH$3:$AH$27</definedName>
    <definedName name="Year10Expected" localSheetId="7">Exemple!$AH$3:$AH$27</definedName>
    <definedName name="Year10Expected">#REF!</definedName>
    <definedName name="Year10Range" localSheetId="1">'1. Unité d''Evaluation 1'!$R$3:$R$27</definedName>
    <definedName name="Year10Range" localSheetId="2">'2.  Unité d''Evaluation 2'!$R$3:$R$27</definedName>
    <definedName name="Year10Range" localSheetId="3">'3. Unité d''Evaluation 3'!$R$3:$R$27</definedName>
    <definedName name="Year10Range" localSheetId="4">'4. Unité d''Evaluation 4'!$R$3:$R$27</definedName>
    <definedName name="Year10Range" localSheetId="5">'5. Unité d''Evaluation 5'!$R$3:$R$27</definedName>
    <definedName name="Year10Range" localSheetId="6">'6. Unité d''Evaluation 6'!$R$3:$R$27</definedName>
    <definedName name="Year10Range" localSheetId="7">Exemple!$R$3:$R$27</definedName>
    <definedName name="Year10Range">#REF!</definedName>
    <definedName name="Year1Expected" localSheetId="1">'1. Unité d''Evaluation 1'!$Y$3:$Y$27</definedName>
    <definedName name="Year1Expected" localSheetId="2">'2.  Unité d''Evaluation 2'!$Y$3:$Y$27</definedName>
    <definedName name="Year1Expected" localSheetId="3">'3. Unité d''Evaluation 3'!$Y$3:$Y$27</definedName>
    <definedName name="Year1Expected" localSheetId="4">'4. Unité d''Evaluation 4'!$Y$3:$Y$27</definedName>
    <definedName name="Year1Expected" localSheetId="5">'5. Unité d''Evaluation 5'!$Y$3:$Y$27</definedName>
    <definedName name="Year1Expected" localSheetId="6">'6. Unité d''Evaluation 6'!$Y$3:$Y$27</definedName>
    <definedName name="Year1Expected" localSheetId="7">Exemple!$Y$3:$Y$27</definedName>
    <definedName name="Year1Expected">#REF!</definedName>
    <definedName name="Year1Range" localSheetId="1">'1. Unité d''Evaluation 1'!$I$3:$I$27</definedName>
    <definedName name="Year1Range" localSheetId="2">'2.  Unité d''Evaluation 2'!$I$3:$I$27</definedName>
    <definedName name="Year1Range" localSheetId="3">'3. Unité d''Evaluation 3'!$I$3:$I$27</definedName>
    <definedName name="Year1Range" localSheetId="4">'4. Unité d''Evaluation 4'!$I$3:$I$27</definedName>
    <definedName name="Year1Range" localSheetId="5">'5. Unité d''Evaluation 5'!$I$3:$I$27</definedName>
    <definedName name="Year1Range" localSheetId="6">'6. Unité d''Evaluation 6'!$I$3:$I$27</definedName>
    <definedName name="Year1Range" localSheetId="7">Exemple!$I$3:$I$27</definedName>
    <definedName name="Year1Range">#REF!</definedName>
    <definedName name="Year2Expected" localSheetId="1">'1. Unité d''Evaluation 1'!$Z$3:$Z$27</definedName>
    <definedName name="Year2Expected" localSheetId="2">'2.  Unité d''Evaluation 2'!$Z$3:$Z$27</definedName>
    <definedName name="Year2Expected" localSheetId="3">'3. Unité d''Evaluation 3'!$Z$3:$Z$27</definedName>
    <definedName name="Year2Expected" localSheetId="4">'4. Unité d''Evaluation 4'!$Z$3:$Z$27</definedName>
    <definedName name="Year2Expected" localSheetId="5">'5. Unité d''Evaluation 5'!$Z$3:$Z$27</definedName>
    <definedName name="Year2Expected" localSheetId="6">'6. Unité d''Evaluation 6'!$Z$3:$Z$27</definedName>
    <definedName name="Year2Expected" localSheetId="7">Exemple!$Z$3:$Z$27</definedName>
    <definedName name="Year2Expected">#REF!</definedName>
    <definedName name="Year2Range" localSheetId="1">'1. Unité d''Evaluation 1'!$J$3:$J$27</definedName>
    <definedName name="Year2Range" localSheetId="2">'2.  Unité d''Evaluation 2'!$J$3:$J$27</definedName>
    <definedName name="Year2Range" localSheetId="3">'3. Unité d''Evaluation 3'!$J$3:$J$27</definedName>
    <definedName name="Year2Range" localSheetId="4">'4. Unité d''Evaluation 4'!$J$3:$J$27</definedName>
    <definedName name="Year2Range" localSheetId="5">'5. Unité d''Evaluation 5'!$J$3:$J$27</definedName>
    <definedName name="Year2Range" localSheetId="6">'6. Unité d''Evaluation 6'!$J$3:$J$27</definedName>
    <definedName name="Year2Range" localSheetId="7">Exemple!$J$3:$J$27</definedName>
    <definedName name="Year2Range">#REF!</definedName>
    <definedName name="Year3Expected" localSheetId="1">'1. Unité d''Evaluation 1'!$AA$3:$AA$27</definedName>
    <definedName name="Year3Expected" localSheetId="2">'2.  Unité d''Evaluation 2'!$AA$3:$AA$27</definedName>
    <definedName name="Year3Expected" localSheetId="3">'3. Unité d''Evaluation 3'!$AA$3:$AA$27</definedName>
    <definedName name="Year3Expected" localSheetId="4">'4. Unité d''Evaluation 4'!$AA$3:$AA$27</definedName>
    <definedName name="Year3Expected" localSheetId="5">'5. Unité d''Evaluation 5'!$AA$3:$AA$27</definedName>
    <definedName name="Year3Expected" localSheetId="6">'6. Unité d''Evaluation 6'!$AA$3:$AA$27</definedName>
    <definedName name="Year3Expected" localSheetId="7">Exemple!$AA$3:$AA$27</definedName>
    <definedName name="Year3Expected">#REF!</definedName>
    <definedName name="Year3Range" localSheetId="1">'1. Unité d''Evaluation 1'!$K$3:$K$27</definedName>
    <definedName name="Year3Range" localSheetId="2">'2.  Unité d''Evaluation 2'!$K$3:$K$27</definedName>
    <definedName name="Year3Range" localSheetId="3">'3. Unité d''Evaluation 3'!$K$3:$K$27</definedName>
    <definedName name="Year3Range" localSheetId="4">'4. Unité d''Evaluation 4'!$K$3:$K$27</definedName>
    <definedName name="Year3Range" localSheetId="5">'5. Unité d''Evaluation 5'!$K$3:$K$27</definedName>
    <definedName name="Year3Range" localSheetId="6">'6. Unité d''Evaluation 6'!$K$3:$K$27</definedName>
    <definedName name="Year3Range" localSheetId="7">Exemple!$K$3:$K$27</definedName>
    <definedName name="Year3Range">#REF!</definedName>
    <definedName name="Year4Expected" localSheetId="1">'1. Unité d''Evaluation 1'!$AB$3:$AB$27</definedName>
    <definedName name="Year4Expected" localSheetId="2">'2.  Unité d''Evaluation 2'!$AB$3:$AB$27</definedName>
    <definedName name="Year4Expected" localSheetId="3">'3. Unité d''Evaluation 3'!$AB$3:$AB$27</definedName>
    <definedName name="Year4Expected" localSheetId="4">'4. Unité d''Evaluation 4'!$AB$3:$AB$27</definedName>
    <definedName name="Year4Expected" localSheetId="5">'5. Unité d''Evaluation 5'!$AB$3:$AB$27</definedName>
    <definedName name="Year4Expected" localSheetId="6">'6. Unité d''Evaluation 6'!$AB$3:$AB$27</definedName>
    <definedName name="Year4Expected" localSheetId="7">Exemple!$AB$3:$AB$27</definedName>
    <definedName name="Year4Expected">#REF!</definedName>
    <definedName name="Year4Range" localSheetId="1">'1. Unité d''Evaluation 1'!$L$3:$L$27</definedName>
    <definedName name="Year4Range" localSheetId="2">'2.  Unité d''Evaluation 2'!$L$3:$L$27</definedName>
    <definedName name="Year4Range" localSheetId="3">'3. Unité d''Evaluation 3'!$L$3:$L$27</definedName>
    <definedName name="Year4Range" localSheetId="4">'4. Unité d''Evaluation 4'!$L$3:$L$27</definedName>
    <definedName name="Year4Range" localSheetId="5">'5. Unité d''Evaluation 5'!$L$3:$L$27</definedName>
    <definedName name="Year4Range" localSheetId="6">'6. Unité d''Evaluation 6'!$L$3:$L$27</definedName>
    <definedName name="Year4Range" localSheetId="7">Exemple!$L$3:$L$27</definedName>
    <definedName name="Year4Range">#REF!</definedName>
    <definedName name="Year5Expected" localSheetId="1">'1. Unité d''Evaluation 1'!$AC$3:$AC$27</definedName>
    <definedName name="Year5Expected" localSheetId="2">'2.  Unité d''Evaluation 2'!$AC$3:$AC$27</definedName>
    <definedName name="Year5Expected" localSheetId="3">'3. Unité d''Evaluation 3'!$AC$3:$AC$27</definedName>
    <definedName name="Year5Expected" localSheetId="4">'4. Unité d''Evaluation 4'!$AC$3:$AC$27</definedName>
    <definedName name="Year5Expected" localSheetId="5">'5. Unité d''Evaluation 5'!$AC$3:$AC$27</definedName>
    <definedName name="Year5Expected" localSheetId="6">'6. Unité d''Evaluation 6'!$AC$3:$AC$27</definedName>
    <definedName name="Year5Expected" localSheetId="7">Exemple!$AC$3:$AC$27</definedName>
    <definedName name="Year5Expected">#REF!</definedName>
    <definedName name="Year5Range" localSheetId="1">'1. Unité d''Evaluation 1'!$M$3:$M$27</definedName>
    <definedName name="Year5Range" localSheetId="2">'2.  Unité d''Evaluation 2'!$M$3:$M$27</definedName>
    <definedName name="Year5Range" localSheetId="3">'3. Unité d''Evaluation 3'!$M$3:$M$27</definedName>
    <definedName name="Year5Range" localSheetId="4">'4. Unité d''Evaluation 4'!$M$3:$M$27</definedName>
    <definedName name="Year5Range" localSheetId="5">'5. Unité d''Evaluation 5'!$M$3:$M$27</definedName>
    <definedName name="Year5Range" localSheetId="6">'6. Unité d''Evaluation 6'!$M$3:$M$27</definedName>
    <definedName name="Year5Range" localSheetId="7">Exemple!$M$3:$M$27</definedName>
    <definedName name="Year5Range">#REF!</definedName>
    <definedName name="Year6Expected" localSheetId="1">'1. Unité d''Evaluation 1'!$AD$3:$AD$27</definedName>
    <definedName name="Year6Expected" localSheetId="2">'2.  Unité d''Evaluation 2'!$AD$3:$AD$27</definedName>
    <definedName name="Year6Expected" localSheetId="3">'3. Unité d''Evaluation 3'!$AD$3:$AD$27</definedName>
    <definedName name="Year6Expected" localSheetId="4">'4. Unité d''Evaluation 4'!$AD$3:$AD$27</definedName>
    <definedName name="Year6Expected" localSheetId="5">'5. Unité d''Evaluation 5'!$AD$3:$AD$27</definedName>
    <definedName name="Year6Expected" localSheetId="6">'6. Unité d''Evaluation 6'!$AD$3:$AD$27</definedName>
    <definedName name="Year6Expected" localSheetId="7">Exemple!$AD$3:$AD$27</definedName>
    <definedName name="Year6Expected">#REF!</definedName>
    <definedName name="Year6Range" localSheetId="1">'1. Unité d''Evaluation 1'!$N$3:$N$27</definedName>
    <definedName name="Year6Range" localSheetId="2">'2.  Unité d''Evaluation 2'!$N$3:$N$27</definedName>
    <definedName name="Year6Range" localSheetId="3">'3. Unité d''Evaluation 3'!$N$3:$N$27</definedName>
    <definedName name="Year6Range" localSheetId="4">'4. Unité d''Evaluation 4'!$N$3:$N$27</definedName>
    <definedName name="Year6Range" localSheetId="5">'5. Unité d''Evaluation 5'!$N$3:$N$27</definedName>
    <definedName name="Year6Range" localSheetId="6">'6. Unité d''Evaluation 6'!$N$3:$N$27</definedName>
    <definedName name="Year6Range" localSheetId="7">Exemple!$N$3:$N$27</definedName>
    <definedName name="Year6Range">#REF!</definedName>
    <definedName name="Year7Expected" localSheetId="1">'1. Unité d''Evaluation 1'!$AE$3:$AE$27</definedName>
    <definedName name="Year7Expected" localSheetId="2">'2.  Unité d''Evaluation 2'!$AE$3:$AE$27</definedName>
    <definedName name="Year7Expected" localSheetId="3">'3. Unité d''Evaluation 3'!$AE$3:$AE$27</definedName>
    <definedName name="Year7Expected" localSheetId="4">'4. Unité d''Evaluation 4'!$AE$3:$AE$27</definedName>
    <definedName name="Year7Expected" localSheetId="5">'5. Unité d''Evaluation 5'!$AE$3:$AE$27</definedName>
    <definedName name="Year7Expected" localSheetId="6">'6. Unité d''Evaluation 6'!$AE$3:$AE$27</definedName>
    <definedName name="Year7Expected" localSheetId="7">Exemple!$AE$3:$AE$27</definedName>
    <definedName name="Year7Expected">#REF!</definedName>
    <definedName name="Year7Range" localSheetId="1">'1. Unité d''Evaluation 1'!$O$3:$O$27</definedName>
    <definedName name="Year7Range" localSheetId="2">'2.  Unité d''Evaluation 2'!$O$3:$O$27</definedName>
    <definedName name="Year7Range" localSheetId="3">'3. Unité d''Evaluation 3'!$O$3:$O$27</definedName>
    <definedName name="Year7Range" localSheetId="4">'4. Unité d''Evaluation 4'!$O$3:$O$27</definedName>
    <definedName name="Year7Range" localSheetId="5">'5. Unité d''Evaluation 5'!$O$3:$O$27</definedName>
    <definedName name="Year7Range" localSheetId="6">'6. Unité d''Evaluation 6'!$O$3:$O$27</definedName>
    <definedName name="Year7Range" localSheetId="7">Exemple!$O$3:$O$27</definedName>
    <definedName name="Year7Range">#REF!</definedName>
    <definedName name="Year8Expected" localSheetId="1">'1. Unité d''Evaluation 1'!$AF$3:$AF$27</definedName>
    <definedName name="Year8Expected" localSheetId="2">'2.  Unité d''Evaluation 2'!$AF$3:$AF$27</definedName>
    <definedName name="Year8Expected" localSheetId="3">'3. Unité d''Evaluation 3'!$AF$3:$AF$27</definedName>
    <definedName name="Year8Expected" localSheetId="4">'4. Unité d''Evaluation 4'!$AF$3:$AF$27</definedName>
    <definedName name="Year8Expected" localSheetId="5">'5. Unité d''Evaluation 5'!$AF$3:$AF$27</definedName>
    <definedName name="Year8Expected" localSheetId="6">'6. Unité d''Evaluation 6'!$AF$3:$AF$27</definedName>
    <definedName name="Year8Expected" localSheetId="7">Exemple!$AF$3:$AF$27</definedName>
    <definedName name="Year8Expected">#REF!</definedName>
    <definedName name="Year8Range" localSheetId="1">'1. Unité d''Evaluation 1'!$P$3:$P$27</definedName>
    <definedName name="Year8Range" localSheetId="2">'2.  Unité d''Evaluation 2'!$P$3:$P$27</definedName>
    <definedName name="Year8Range" localSheetId="3">'3. Unité d''Evaluation 3'!$P$3:$P$27</definedName>
    <definedName name="Year8Range" localSheetId="4">'4. Unité d''Evaluation 4'!$P$3:$P$27</definedName>
    <definedName name="Year8Range" localSheetId="5">'5. Unité d''Evaluation 5'!$P$3:$P$27</definedName>
    <definedName name="Year8Range" localSheetId="6">'6. Unité d''Evaluation 6'!$P$3:$P$27</definedName>
    <definedName name="Year8Range" localSheetId="7">Exemple!$P$3:$P$27</definedName>
    <definedName name="Year8Range">#REF!</definedName>
    <definedName name="Year9Expected" localSheetId="1">'1. Unité d''Evaluation 1'!$AG$3:$AG$27</definedName>
    <definedName name="Year9Expected" localSheetId="2">'2.  Unité d''Evaluation 2'!$AG$3:$AG$27</definedName>
    <definedName name="Year9Expected" localSheetId="3">'3. Unité d''Evaluation 3'!$AG$3:$AG$27</definedName>
    <definedName name="Year9Expected" localSheetId="4">'4. Unité d''Evaluation 4'!$AG$3:$AG$27</definedName>
    <definedName name="Year9Expected" localSheetId="5">'5. Unité d''Evaluation 5'!$AG$3:$AG$27</definedName>
    <definedName name="Year9Expected" localSheetId="6">'6. Unité d''Evaluation 6'!$AG$3:$AG$27</definedName>
    <definedName name="Year9Expected" localSheetId="7">Exemple!$AG$3:$AG$27</definedName>
    <definedName name="Year9Expected">#REF!</definedName>
    <definedName name="Year9Range" localSheetId="1">'1. Unité d''Evaluation 1'!$Q$3:$Q$27</definedName>
    <definedName name="Year9Range" localSheetId="2">'2.  Unité d''Evaluation 2'!$Q$3:$Q$27</definedName>
    <definedName name="Year9Range" localSheetId="3">'3. Unité d''Evaluation 3'!$Q$3:$Q$27</definedName>
    <definedName name="Year9Range" localSheetId="4">'4. Unité d''Evaluation 4'!$Q$3:$Q$27</definedName>
    <definedName name="Year9Range" localSheetId="5">'5. Unité d''Evaluation 5'!$Q$3:$Q$27</definedName>
    <definedName name="Year9Range" localSheetId="6">'6. Unité d''Evaluation 6'!$Q$3:$Q$27</definedName>
    <definedName name="Year9Range" localSheetId="7">Exemple!$Q$3:$Q$27</definedName>
    <definedName name="Year9Range">#REF!</definedName>
    <definedName name="YNSelect" hidden="1">[1]LK!$A$2:$B$4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5" i="34" l="1"/>
  <c r="B44" i="34"/>
  <c r="B43" i="34"/>
  <c r="AH30" i="34"/>
  <c r="AG30" i="34"/>
  <c r="AF30" i="34"/>
  <c r="AE30" i="34"/>
  <c r="AD30" i="34"/>
  <c r="AC30" i="34"/>
  <c r="AB30" i="34"/>
  <c r="AA30" i="34"/>
  <c r="Z30" i="34"/>
  <c r="Y30" i="34"/>
  <c r="R30" i="34"/>
  <c r="Q30" i="34"/>
  <c r="P30" i="34"/>
  <c r="O30" i="34"/>
  <c r="N30" i="34"/>
  <c r="M30" i="34"/>
  <c r="L30" i="34"/>
  <c r="K30" i="34"/>
  <c r="J30" i="34"/>
  <c r="I30" i="34"/>
  <c r="H30" i="34"/>
  <c r="AH29" i="34"/>
  <c r="AG29" i="34"/>
  <c r="AF29" i="34"/>
  <c r="AE29" i="34"/>
  <c r="AD29" i="34"/>
  <c r="AC29" i="34"/>
  <c r="AB29" i="34"/>
  <c r="AA29" i="34"/>
  <c r="Z29" i="34"/>
  <c r="Y29" i="34"/>
  <c r="R29" i="34"/>
  <c r="Q29" i="34"/>
  <c r="P29" i="34"/>
  <c r="O29" i="34"/>
  <c r="N29" i="34"/>
  <c r="M29" i="34"/>
  <c r="L29" i="34"/>
  <c r="K29" i="34"/>
  <c r="J29" i="34"/>
  <c r="I29" i="34"/>
  <c r="H29" i="34"/>
  <c r="AH28" i="34"/>
  <c r="AG28" i="34"/>
  <c r="AF28" i="34"/>
  <c r="AE28" i="34"/>
  <c r="AD28" i="34"/>
  <c r="AC28" i="34"/>
  <c r="AB28" i="34"/>
  <c r="AA28" i="34"/>
  <c r="Z28" i="34"/>
  <c r="Y28" i="34"/>
  <c r="R28" i="34"/>
  <c r="Q28" i="34"/>
  <c r="P28" i="34"/>
  <c r="O28" i="34"/>
  <c r="N28" i="34"/>
  <c r="M28" i="34"/>
  <c r="L28" i="34"/>
  <c r="K28" i="34"/>
  <c r="J28" i="34"/>
  <c r="I28" i="34"/>
  <c r="H28" i="34"/>
  <c r="CE27" i="34"/>
  <c r="CD27" i="34"/>
  <c r="CC27" i="34"/>
  <c r="CB27" i="34"/>
  <c r="CA27" i="34"/>
  <c r="BZ27" i="34"/>
  <c r="BY27" i="34"/>
  <c r="BX27" i="34"/>
  <c r="BW27" i="34"/>
  <c r="BV27" i="34"/>
  <c r="BT27" i="34"/>
  <c r="BS27" i="34"/>
  <c r="BR27" i="34"/>
  <c r="BQ27" i="34"/>
  <c r="BP27" i="34"/>
  <c r="BO27" i="34"/>
  <c r="BN27" i="34"/>
  <c r="BM27" i="34"/>
  <c r="BL27" i="34"/>
  <c r="BK27" i="34"/>
  <c r="BJ27" i="34"/>
  <c r="BC27" i="34"/>
  <c r="K135" i="34" s="1"/>
  <c r="BB27" i="34"/>
  <c r="J135" i="34" s="1"/>
  <c r="AZ27" i="34"/>
  <c r="BA27" i="34" s="1"/>
  <c r="AX27" i="34"/>
  <c r="AT27" i="34"/>
  <c r="AS27" i="34"/>
  <c r="AR27" i="34"/>
  <c r="AQ27" i="34"/>
  <c r="AP27" i="34"/>
  <c r="AO27" i="34"/>
  <c r="AN27" i="34"/>
  <c r="AM27" i="34"/>
  <c r="AL27" i="34"/>
  <c r="AK27" i="34"/>
  <c r="CE26" i="34"/>
  <c r="CD26" i="34"/>
  <c r="CC26" i="34"/>
  <c r="CB26" i="34"/>
  <c r="CA26" i="34"/>
  <c r="BZ26" i="34"/>
  <c r="BY26" i="34"/>
  <c r="BX26" i="34"/>
  <c r="BW26" i="34"/>
  <c r="BV26" i="34"/>
  <c r="BT26" i="34"/>
  <c r="BS26" i="34"/>
  <c r="BR26" i="34"/>
  <c r="BQ26" i="34"/>
  <c r="BP26" i="34"/>
  <c r="BO26" i="34"/>
  <c r="BN26" i="34"/>
  <c r="BM26" i="34"/>
  <c r="BL26" i="34"/>
  <c r="BK26" i="34"/>
  <c r="BJ26" i="34"/>
  <c r="BC26" i="34"/>
  <c r="K134" i="34" s="1"/>
  <c r="AZ26" i="34"/>
  <c r="BA26" i="34" s="1"/>
  <c r="AY26" i="34"/>
  <c r="AX26" i="34"/>
  <c r="I134" i="34" s="1"/>
  <c r="AT26" i="34"/>
  <c r="AS26" i="34"/>
  <c r="AR26" i="34"/>
  <c r="AQ26" i="34"/>
  <c r="AP26" i="34"/>
  <c r="AO26" i="34"/>
  <c r="AN26" i="34"/>
  <c r="AM26" i="34"/>
  <c r="AL26" i="34"/>
  <c r="AK26" i="34"/>
  <c r="CE25" i="34"/>
  <c r="CD25" i="34"/>
  <c r="CC25" i="34"/>
  <c r="CB25" i="34"/>
  <c r="CA25" i="34"/>
  <c r="BZ25" i="34"/>
  <c r="BY25" i="34"/>
  <c r="BX25" i="34"/>
  <c r="BW25" i="34"/>
  <c r="BV25" i="34"/>
  <c r="BT25" i="34"/>
  <c r="BS25" i="34"/>
  <c r="BR25" i="34"/>
  <c r="BQ25" i="34"/>
  <c r="BP25" i="34"/>
  <c r="BO25" i="34"/>
  <c r="BN25" i="34"/>
  <c r="BM25" i="34"/>
  <c r="BL25" i="34"/>
  <c r="BK25" i="34"/>
  <c r="BJ25" i="34"/>
  <c r="BC25" i="34"/>
  <c r="K133" i="34" s="1"/>
  <c r="AZ25" i="34"/>
  <c r="AX25" i="34"/>
  <c r="I133" i="34" s="1"/>
  <c r="AT25" i="34"/>
  <c r="AS25" i="34"/>
  <c r="AR25" i="34"/>
  <c r="AQ25" i="34"/>
  <c r="AP25" i="34"/>
  <c r="AO25" i="34"/>
  <c r="AN25" i="34"/>
  <c r="AM25" i="34"/>
  <c r="AL25" i="34"/>
  <c r="AK25" i="34"/>
  <c r="CE24" i="34"/>
  <c r="CD24" i="34"/>
  <c r="CC24" i="34"/>
  <c r="CB24" i="34"/>
  <c r="CA24" i="34"/>
  <c r="BZ24" i="34"/>
  <c r="BY24" i="34"/>
  <c r="BX24" i="34"/>
  <c r="BW24" i="34"/>
  <c r="BV24" i="34"/>
  <c r="BT24" i="34"/>
  <c r="BS24" i="34"/>
  <c r="BR24" i="34"/>
  <c r="BQ24" i="34"/>
  <c r="BP24" i="34"/>
  <c r="BO24" i="34"/>
  <c r="BN24" i="34"/>
  <c r="BM24" i="34"/>
  <c r="BL24" i="34"/>
  <c r="BK24" i="34"/>
  <c r="BJ24" i="34"/>
  <c r="BC24" i="34"/>
  <c r="K132" i="34" s="1"/>
  <c r="BA24" i="34"/>
  <c r="AZ24" i="34"/>
  <c r="H132" i="34" s="1"/>
  <c r="AX24" i="34"/>
  <c r="I132" i="34" s="1"/>
  <c r="AT24" i="34"/>
  <c r="AS24" i="34"/>
  <c r="AR24" i="34"/>
  <c r="AQ24" i="34"/>
  <c r="AP24" i="34"/>
  <c r="AO24" i="34"/>
  <c r="AN24" i="34"/>
  <c r="AM24" i="34"/>
  <c r="AL24" i="34"/>
  <c r="AK24" i="34"/>
  <c r="CE23" i="34"/>
  <c r="CD23" i="34"/>
  <c r="CC23" i="34"/>
  <c r="CB23" i="34"/>
  <c r="CA23" i="34"/>
  <c r="BZ23" i="34"/>
  <c r="BY23" i="34"/>
  <c r="BX23" i="34"/>
  <c r="BW23" i="34"/>
  <c r="BV23" i="34"/>
  <c r="BT23" i="34"/>
  <c r="BS23" i="34"/>
  <c r="BR23" i="34"/>
  <c r="BQ23" i="34"/>
  <c r="BP23" i="34"/>
  <c r="BO23" i="34"/>
  <c r="BN23" i="34"/>
  <c r="BM23" i="34"/>
  <c r="BL23" i="34"/>
  <c r="BK23" i="34"/>
  <c r="BJ23" i="34"/>
  <c r="BC23" i="34"/>
  <c r="K131" i="34" s="1"/>
  <c r="AZ23" i="34"/>
  <c r="BA23" i="34" s="1"/>
  <c r="AX23" i="34"/>
  <c r="AT23" i="34"/>
  <c r="AS23" i="34"/>
  <c r="AR23" i="34"/>
  <c r="AQ23" i="34"/>
  <c r="BB23" i="34" s="1"/>
  <c r="J131" i="34" s="1"/>
  <c r="AP23" i="34"/>
  <c r="AO23" i="34"/>
  <c r="AN23" i="34"/>
  <c r="AM23" i="34"/>
  <c r="AL23" i="34"/>
  <c r="AK23" i="34"/>
  <c r="CE22" i="34"/>
  <c r="CD22" i="34"/>
  <c r="CC22" i="34"/>
  <c r="CB22" i="34"/>
  <c r="CA22" i="34"/>
  <c r="BZ22" i="34"/>
  <c r="BY22" i="34"/>
  <c r="BX22" i="34"/>
  <c r="BW22" i="34"/>
  <c r="BV22" i="34"/>
  <c r="BT22" i="34"/>
  <c r="BS22" i="34"/>
  <c r="BR22" i="34"/>
  <c r="BQ22" i="34"/>
  <c r="BP22" i="34"/>
  <c r="BO22" i="34"/>
  <c r="BN22" i="34"/>
  <c r="BM22" i="34"/>
  <c r="BL22" i="34"/>
  <c r="BK22" i="34"/>
  <c r="BJ22" i="34"/>
  <c r="BC22" i="34"/>
  <c r="K130" i="34" s="1"/>
  <c r="AZ22" i="34"/>
  <c r="BA22" i="34" s="1"/>
  <c r="AY22" i="34"/>
  <c r="AX22" i="34"/>
  <c r="I130" i="34" s="1"/>
  <c r="AT22" i="34"/>
  <c r="AS22" i="34"/>
  <c r="AR22" i="34"/>
  <c r="AQ22" i="34"/>
  <c r="AP22" i="34"/>
  <c r="AO22" i="34"/>
  <c r="AN22" i="34"/>
  <c r="AM22" i="34"/>
  <c r="AL22" i="34"/>
  <c r="AK22" i="34"/>
  <c r="CE21" i="34"/>
  <c r="CD21" i="34"/>
  <c r="CC21" i="34"/>
  <c r="CC34" i="34" s="1"/>
  <c r="V94" i="34" s="1"/>
  <c r="CB21" i="34"/>
  <c r="CA21" i="34"/>
  <c r="BZ21" i="34"/>
  <c r="BY21" i="34"/>
  <c r="BY34" i="34" s="1"/>
  <c r="V90" i="34" s="1"/>
  <c r="J79" i="34" s="1"/>
  <c r="BX21" i="34"/>
  <c r="BW21" i="34"/>
  <c r="BV21" i="34"/>
  <c r="BT21" i="34"/>
  <c r="BT34" i="34" s="1"/>
  <c r="W96" i="34" s="1"/>
  <c r="BS21" i="34"/>
  <c r="BR21" i="34"/>
  <c r="BQ21" i="34"/>
  <c r="BP21" i="34"/>
  <c r="BO21" i="34"/>
  <c r="BN21" i="34"/>
  <c r="BM21" i="34"/>
  <c r="BL21" i="34"/>
  <c r="BL34" i="34" s="1"/>
  <c r="W88" i="34" s="1"/>
  <c r="H78" i="34" s="1"/>
  <c r="BK21" i="34"/>
  <c r="BJ21" i="34"/>
  <c r="BC21" i="34"/>
  <c r="K129" i="34" s="1"/>
  <c r="AZ21" i="34"/>
  <c r="AX21" i="34"/>
  <c r="I129" i="34" s="1"/>
  <c r="AT21" i="34"/>
  <c r="AS21" i="34"/>
  <c r="AR21" i="34"/>
  <c r="AQ21" i="34"/>
  <c r="AP21" i="34"/>
  <c r="AO21" i="34"/>
  <c r="AN21" i="34"/>
  <c r="AM21" i="34"/>
  <c r="AL21" i="34"/>
  <c r="AK21" i="34"/>
  <c r="CE20" i="34"/>
  <c r="CD20" i="34"/>
  <c r="CC20" i="34"/>
  <c r="CB20" i="34"/>
  <c r="CA20" i="34"/>
  <c r="BZ20" i="34"/>
  <c r="BY20" i="34"/>
  <c r="BX20" i="34"/>
  <c r="BW20" i="34"/>
  <c r="BV20" i="34"/>
  <c r="BT20" i="34"/>
  <c r="BS20" i="34"/>
  <c r="BR20" i="34"/>
  <c r="BQ20" i="34"/>
  <c r="BP20" i="34"/>
  <c r="BO20" i="34"/>
  <c r="BN20" i="34"/>
  <c r="BM20" i="34"/>
  <c r="BL20" i="34"/>
  <c r="BK20" i="34"/>
  <c r="BJ20" i="34"/>
  <c r="BC20" i="34"/>
  <c r="K128" i="34" s="1"/>
  <c r="BA20" i="34"/>
  <c r="AZ20" i="34"/>
  <c r="H128" i="34" s="1"/>
  <c r="AX20" i="34"/>
  <c r="I128" i="34" s="1"/>
  <c r="AT20" i="34"/>
  <c r="AS20" i="34"/>
  <c r="AR20" i="34"/>
  <c r="AQ20" i="34"/>
  <c r="AP20" i="34"/>
  <c r="AO20" i="34"/>
  <c r="AN20" i="34"/>
  <c r="AM20" i="34"/>
  <c r="AL20" i="34"/>
  <c r="AK20" i="34"/>
  <c r="CE19" i="34"/>
  <c r="CD19" i="34"/>
  <c r="CC19" i="34"/>
  <c r="CB19" i="34"/>
  <c r="CA19" i="34"/>
  <c r="BZ19" i="34"/>
  <c r="BY19" i="34"/>
  <c r="BX19" i="34"/>
  <c r="BW19" i="34"/>
  <c r="BV19" i="34"/>
  <c r="BT19" i="34"/>
  <c r="BS19" i="34"/>
  <c r="BR19" i="34"/>
  <c r="BQ19" i="34"/>
  <c r="BP19" i="34"/>
  <c r="BO19" i="34"/>
  <c r="BN19" i="34"/>
  <c r="BM19" i="34"/>
  <c r="BL19" i="34"/>
  <c r="BK19" i="34"/>
  <c r="BJ19" i="34"/>
  <c r="BC19" i="34"/>
  <c r="K127" i="34" s="1"/>
  <c r="AZ19" i="34"/>
  <c r="BA19" i="34" s="1"/>
  <c r="AX19" i="34"/>
  <c r="AT19" i="34"/>
  <c r="AS19" i="34"/>
  <c r="AR19" i="34"/>
  <c r="AQ19" i="34"/>
  <c r="BB19" i="34" s="1"/>
  <c r="J127" i="34" s="1"/>
  <c r="AP19" i="34"/>
  <c r="AO19" i="34"/>
  <c r="AN19" i="34"/>
  <c r="AM19" i="34"/>
  <c r="AL19" i="34"/>
  <c r="AK19" i="34"/>
  <c r="CE18" i="34"/>
  <c r="CD18" i="34"/>
  <c r="CC18" i="34"/>
  <c r="CB18" i="34"/>
  <c r="CA18" i="34"/>
  <c r="BZ18" i="34"/>
  <c r="BY18" i="34"/>
  <c r="BX18" i="34"/>
  <c r="BW18" i="34"/>
  <c r="BV18" i="34"/>
  <c r="BT18" i="34"/>
  <c r="BS18" i="34"/>
  <c r="BR18" i="34"/>
  <c r="BQ18" i="34"/>
  <c r="BP18" i="34"/>
  <c r="BO18" i="34"/>
  <c r="BN18" i="34"/>
  <c r="BM18" i="34"/>
  <c r="BL18" i="34"/>
  <c r="BK18" i="34"/>
  <c r="BJ18" i="34"/>
  <c r="BC18" i="34"/>
  <c r="K126" i="34" s="1"/>
  <c r="AZ18" i="34"/>
  <c r="BA18" i="34" s="1"/>
  <c r="AY18" i="34"/>
  <c r="AX18" i="34"/>
  <c r="I126" i="34" s="1"/>
  <c r="AT18" i="34"/>
  <c r="AS18" i="34"/>
  <c r="AR18" i="34"/>
  <c r="AQ18" i="34"/>
  <c r="AP18" i="34"/>
  <c r="AO18" i="34"/>
  <c r="AN18" i="34"/>
  <c r="AM18" i="34"/>
  <c r="AL18" i="34"/>
  <c r="AK18" i="34"/>
  <c r="BB18" i="34" s="1"/>
  <c r="J126" i="34" s="1"/>
  <c r="CE17" i="34"/>
  <c r="CD17" i="34"/>
  <c r="CC17" i="34"/>
  <c r="CB17" i="34"/>
  <c r="CA17" i="34"/>
  <c r="BZ17" i="34"/>
  <c r="BY17" i="34"/>
  <c r="BX17" i="34"/>
  <c r="BW17" i="34"/>
  <c r="BV17" i="34"/>
  <c r="BT17" i="34"/>
  <c r="BS17" i="34"/>
  <c r="BR17" i="34"/>
  <c r="BQ17" i="34"/>
  <c r="BP17" i="34"/>
  <c r="BO17" i="34"/>
  <c r="BN17" i="34"/>
  <c r="BM17" i="34"/>
  <c r="BL17" i="34"/>
  <c r="BK17" i="34"/>
  <c r="BJ17" i="34"/>
  <c r="BC17" i="34"/>
  <c r="K125" i="34" s="1"/>
  <c r="AZ17" i="34"/>
  <c r="AX17" i="34"/>
  <c r="I125" i="34" s="1"/>
  <c r="AT17" i="34"/>
  <c r="AS17" i="34"/>
  <c r="AR17" i="34"/>
  <c r="AQ17" i="34"/>
  <c r="AP17" i="34"/>
  <c r="AO17" i="34"/>
  <c r="AN17" i="34"/>
  <c r="AM17" i="34"/>
  <c r="AL17" i="34"/>
  <c r="AK17" i="34"/>
  <c r="CE16" i="34"/>
  <c r="CD16" i="34"/>
  <c r="CC16" i="34"/>
  <c r="CB16" i="34"/>
  <c r="CA16" i="34"/>
  <c r="BZ16" i="34"/>
  <c r="BY16" i="34"/>
  <c r="BX16" i="34"/>
  <c r="BW16" i="34"/>
  <c r="BV16" i="34"/>
  <c r="BT16" i="34"/>
  <c r="BS16" i="34"/>
  <c r="BR16" i="34"/>
  <c r="BQ16" i="34"/>
  <c r="BP16" i="34"/>
  <c r="BO16" i="34"/>
  <c r="BN16" i="34"/>
  <c r="BM16" i="34"/>
  <c r="BL16" i="34"/>
  <c r="BK16" i="34"/>
  <c r="BJ16" i="34"/>
  <c r="BC16" i="34"/>
  <c r="K124" i="34" s="1"/>
  <c r="BA16" i="34"/>
  <c r="AZ16" i="34"/>
  <c r="H124" i="34" s="1"/>
  <c r="AX16" i="34"/>
  <c r="I124" i="34" s="1"/>
  <c r="AT16" i="34"/>
  <c r="AS16" i="34"/>
  <c r="AR16" i="34"/>
  <c r="AQ16" i="34"/>
  <c r="AP16" i="34"/>
  <c r="BB16" i="34" s="1"/>
  <c r="J124" i="34" s="1"/>
  <c r="AO16" i="34"/>
  <c r="AN16" i="34"/>
  <c r="AM16" i="34"/>
  <c r="AL16" i="34"/>
  <c r="AK16" i="34"/>
  <c r="CE15" i="34"/>
  <c r="CD15" i="34"/>
  <c r="CC15" i="34"/>
  <c r="CB15" i="34"/>
  <c r="CA15" i="34"/>
  <c r="BZ15" i="34"/>
  <c r="BY15" i="34"/>
  <c r="BX15" i="34"/>
  <c r="BW15" i="34"/>
  <c r="BV15" i="34"/>
  <c r="BT15" i="34"/>
  <c r="BS15" i="34"/>
  <c r="BR15" i="34"/>
  <c r="BQ15" i="34"/>
  <c r="BP15" i="34"/>
  <c r="BO15" i="34"/>
  <c r="BN15" i="34"/>
  <c r="BM15" i="34"/>
  <c r="BL15" i="34"/>
  <c r="BK15" i="34"/>
  <c r="BJ15" i="34"/>
  <c r="BC15" i="34"/>
  <c r="K123" i="34" s="1"/>
  <c r="BB15" i="34"/>
  <c r="J123" i="34" s="1"/>
  <c r="AZ15" i="34"/>
  <c r="BA15" i="34" s="1"/>
  <c r="AX15" i="34"/>
  <c r="AT15" i="34"/>
  <c r="AS15" i="34"/>
  <c r="AR15" i="34"/>
  <c r="AQ15" i="34"/>
  <c r="AP15" i="34"/>
  <c r="AO15" i="34"/>
  <c r="AN15" i="34"/>
  <c r="AM15" i="34"/>
  <c r="AL15" i="34"/>
  <c r="AK15" i="34"/>
  <c r="CE14" i="34"/>
  <c r="CD14" i="34"/>
  <c r="CC14" i="34"/>
  <c r="CB14" i="34"/>
  <c r="CA14" i="34"/>
  <c r="BZ14" i="34"/>
  <c r="BY14" i="34"/>
  <c r="BX14" i="34"/>
  <c r="BW14" i="34"/>
  <c r="BV14" i="34"/>
  <c r="BT14" i="34"/>
  <c r="BS14" i="34"/>
  <c r="BR14" i="34"/>
  <c r="BQ14" i="34"/>
  <c r="BP14" i="34"/>
  <c r="BO14" i="34"/>
  <c r="BN14" i="34"/>
  <c r="BM14" i="34"/>
  <c r="BL14" i="34"/>
  <c r="BK14" i="34"/>
  <c r="BJ14" i="34"/>
  <c r="BC14" i="34"/>
  <c r="K122" i="34" s="1"/>
  <c r="AZ14" i="34"/>
  <c r="BA14" i="34" s="1"/>
  <c r="AY14" i="34"/>
  <c r="AX14" i="34"/>
  <c r="I122" i="34" s="1"/>
  <c r="AT14" i="34"/>
  <c r="AS14" i="34"/>
  <c r="AR14" i="34"/>
  <c r="AQ14" i="34"/>
  <c r="AP14" i="34"/>
  <c r="AO14" i="34"/>
  <c r="AN14" i="34"/>
  <c r="AM14" i="34"/>
  <c r="AL14" i="34"/>
  <c r="AK14" i="34"/>
  <c r="CE13" i="34"/>
  <c r="CD13" i="34"/>
  <c r="CC13" i="34"/>
  <c r="CB13" i="34"/>
  <c r="CA13" i="34"/>
  <c r="BZ13" i="34"/>
  <c r="BY13" i="34"/>
  <c r="BX13" i="34"/>
  <c r="BW13" i="34"/>
  <c r="BV13" i="34"/>
  <c r="BT13" i="34"/>
  <c r="BS13" i="34"/>
  <c r="BR13" i="34"/>
  <c r="BQ13" i="34"/>
  <c r="BP13" i="34"/>
  <c r="BO13" i="34"/>
  <c r="BN13" i="34"/>
  <c r="BM13" i="34"/>
  <c r="BL13" i="34"/>
  <c r="BK13" i="34"/>
  <c r="BJ13" i="34"/>
  <c r="BC13" i="34"/>
  <c r="K121" i="34" s="1"/>
  <c r="AZ13" i="34"/>
  <c r="AX13" i="34"/>
  <c r="I121" i="34" s="1"/>
  <c r="AT13" i="34"/>
  <c r="AS13" i="34"/>
  <c r="AR13" i="34"/>
  <c r="AQ13" i="34"/>
  <c r="AP13" i="34"/>
  <c r="AO13" i="34"/>
  <c r="AN13" i="34"/>
  <c r="AM13" i="34"/>
  <c r="AL13" i="34"/>
  <c r="AK13" i="34"/>
  <c r="CE12" i="34"/>
  <c r="CD12" i="34"/>
  <c r="CC12" i="34"/>
  <c r="CB12" i="34"/>
  <c r="CA12" i="34"/>
  <c r="BZ12" i="34"/>
  <c r="BY12" i="34"/>
  <c r="BX12" i="34"/>
  <c r="BW12" i="34"/>
  <c r="BV12" i="34"/>
  <c r="BT12" i="34"/>
  <c r="BS12" i="34"/>
  <c r="BR12" i="34"/>
  <c r="BQ12" i="34"/>
  <c r="BP12" i="34"/>
  <c r="BO12" i="34"/>
  <c r="BN12" i="34"/>
  <c r="BM12" i="34"/>
  <c r="BL12" i="34"/>
  <c r="BK12" i="34"/>
  <c r="BJ12" i="34"/>
  <c r="BC12" i="34"/>
  <c r="K120" i="34" s="1"/>
  <c r="BA12" i="34"/>
  <c r="AZ12" i="34"/>
  <c r="H120" i="34" s="1"/>
  <c r="AX12" i="34"/>
  <c r="I120" i="34" s="1"/>
  <c r="AT12" i="34"/>
  <c r="AS12" i="34"/>
  <c r="AR12" i="34"/>
  <c r="AQ12" i="34"/>
  <c r="AP12" i="34"/>
  <c r="AO12" i="34"/>
  <c r="AN12" i="34"/>
  <c r="AM12" i="34"/>
  <c r="AL12" i="34"/>
  <c r="AK12" i="34"/>
  <c r="CE11" i="34"/>
  <c r="CD11" i="34"/>
  <c r="CC11" i="34"/>
  <c r="CB11" i="34"/>
  <c r="CA11" i="34"/>
  <c r="BZ11" i="34"/>
  <c r="BY11" i="34"/>
  <c r="BX11" i="34"/>
  <c r="BW11" i="34"/>
  <c r="BV11" i="34"/>
  <c r="BT11" i="34"/>
  <c r="BS11" i="34"/>
  <c r="BR11" i="34"/>
  <c r="BQ11" i="34"/>
  <c r="BP11" i="34"/>
  <c r="BO11" i="34"/>
  <c r="BN11" i="34"/>
  <c r="BM11" i="34"/>
  <c r="BL11" i="34"/>
  <c r="BK11" i="34"/>
  <c r="BJ11" i="34"/>
  <c r="BC11" i="34"/>
  <c r="K119" i="34" s="1"/>
  <c r="BB11" i="34"/>
  <c r="J119" i="34" s="1"/>
  <c r="AZ11" i="34"/>
  <c r="BA11" i="34" s="1"/>
  <c r="AX11" i="34"/>
  <c r="AT11" i="34"/>
  <c r="AS11" i="34"/>
  <c r="AR11" i="34"/>
  <c r="AQ11" i="34"/>
  <c r="AP11" i="34"/>
  <c r="AO11" i="34"/>
  <c r="AN11" i="34"/>
  <c r="AM11" i="34"/>
  <c r="AL11" i="34"/>
  <c r="AK11" i="34"/>
  <c r="CE10" i="34"/>
  <c r="CD10" i="34"/>
  <c r="CC10" i="34"/>
  <c r="CB10" i="34"/>
  <c r="CA10" i="34"/>
  <c r="BZ10" i="34"/>
  <c r="BY10" i="34"/>
  <c r="BX10" i="34"/>
  <c r="BW10" i="34"/>
  <c r="BV10" i="34"/>
  <c r="BT10" i="34"/>
  <c r="BS10" i="34"/>
  <c r="BR10" i="34"/>
  <c r="BQ10" i="34"/>
  <c r="BP10" i="34"/>
  <c r="BO10" i="34"/>
  <c r="BN10" i="34"/>
  <c r="BM10" i="34"/>
  <c r="BL10" i="34"/>
  <c r="BK10" i="34"/>
  <c r="BJ10" i="34"/>
  <c r="BC10" i="34"/>
  <c r="K118" i="34" s="1"/>
  <c r="AZ10" i="34"/>
  <c r="BA10" i="34" s="1"/>
  <c r="AY10" i="34"/>
  <c r="AX10" i="34"/>
  <c r="I118" i="34" s="1"/>
  <c r="AT10" i="34"/>
  <c r="AS10" i="34"/>
  <c r="AR10" i="34"/>
  <c r="AQ10" i="34"/>
  <c r="AP10" i="34"/>
  <c r="AO10" i="34"/>
  <c r="AN10" i="34"/>
  <c r="AM10" i="34"/>
  <c r="AL10" i="34"/>
  <c r="AK10" i="34"/>
  <c r="BB10" i="34" s="1"/>
  <c r="J118" i="34" s="1"/>
  <c r="CE9" i="34"/>
  <c r="CD9" i="34"/>
  <c r="CD33" i="34" s="1"/>
  <c r="T95" i="34" s="1"/>
  <c r="CC9" i="34"/>
  <c r="CB9" i="34"/>
  <c r="CB33" i="34" s="1"/>
  <c r="T93" i="34" s="1"/>
  <c r="CA9" i="34"/>
  <c r="BZ9" i="34"/>
  <c r="BZ33" i="34" s="1"/>
  <c r="T91" i="34" s="1"/>
  <c r="K77" i="34" s="1"/>
  <c r="BY9" i="34"/>
  <c r="BX9" i="34"/>
  <c r="BX33" i="34" s="1"/>
  <c r="T89" i="34" s="1"/>
  <c r="I77" i="34" s="1"/>
  <c r="BW9" i="34"/>
  <c r="BV9" i="34"/>
  <c r="BV33" i="34" s="1"/>
  <c r="T87" i="34" s="1"/>
  <c r="G77" i="34" s="1"/>
  <c r="BT9" i="34"/>
  <c r="BS9" i="34"/>
  <c r="BS33" i="34" s="1"/>
  <c r="U95" i="34" s="1"/>
  <c r="BR9" i="34"/>
  <c r="BQ9" i="34"/>
  <c r="BQ33" i="34" s="1"/>
  <c r="U93" i="34" s="1"/>
  <c r="BP9" i="34"/>
  <c r="BO9" i="34"/>
  <c r="BO33" i="34" s="1"/>
  <c r="U91" i="34" s="1"/>
  <c r="K76" i="34" s="1"/>
  <c r="BN9" i="34"/>
  <c r="BM9" i="34"/>
  <c r="BM33" i="34" s="1"/>
  <c r="U89" i="34" s="1"/>
  <c r="I76" i="34" s="1"/>
  <c r="BL9" i="34"/>
  <c r="BK9" i="34"/>
  <c r="BK33" i="34" s="1"/>
  <c r="U87" i="34" s="1"/>
  <c r="G76" i="34" s="1"/>
  <c r="BJ9" i="34"/>
  <c r="BC9" i="34"/>
  <c r="K117" i="34" s="1"/>
  <c r="AZ9" i="34"/>
  <c r="AX9" i="34"/>
  <c r="I117" i="34" s="1"/>
  <c r="AT9" i="34"/>
  <c r="AS9" i="34"/>
  <c r="AR9" i="34"/>
  <c r="AQ9" i="34"/>
  <c r="AP9" i="34"/>
  <c r="AO9" i="34"/>
  <c r="BB9" i="34" s="1"/>
  <c r="J117" i="34" s="1"/>
  <c r="AN9" i="34"/>
  <c r="AM9" i="34"/>
  <c r="AL9" i="34"/>
  <c r="AK9" i="34"/>
  <c r="CE8" i="34"/>
  <c r="CD8" i="34"/>
  <c r="CC8" i="34"/>
  <c r="CB8" i="34"/>
  <c r="CA8" i="34"/>
  <c r="BZ8" i="34"/>
  <c r="BY8" i="34"/>
  <c r="BX8" i="34"/>
  <c r="BW8" i="34"/>
  <c r="BV8" i="34"/>
  <c r="BT8" i="34"/>
  <c r="BS8" i="34"/>
  <c r="BR8" i="34"/>
  <c r="BQ8" i="34"/>
  <c r="BP8" i="34"/>
  <c r="BO8" i="34"/>
  <c r="BN8" i="34"/>
  <c r="BM8" i="34"/>
  <c r="BL8" i="34"/>
  <c r="BK8" i="34"/>
  <c r="BJ8" i="34"/>
  <c r="BC8" i="34"/>
  <c r="K116" i="34" s="1"/>
  <c r="BA8" i="34"/>
  <c r="AZ8" i="34"/>
  <c r="H116" i="34" s="1"/>
  <c r="AX8" i="34"/>
  <c r="I116" i="34" s="1"/>
  <c r="AT8" i="34"/>
  <c r="AS8" i="34"/>
  <c r="AR8" i="34"/>
  <c r="AQ8" i="34"/>
  <c r="AP8" i="34"/>
  <c r="AO8" i="34"/>
  <c r="AN8" i="34"/>
  <c r="AM8" i="34"/>
  <c r="AL8" i="34"/>
  <c r="AK8" i="34"/>
  <c r="CE7" i="34"/>
  <c r="CD7" i="34"/>
  <c r="CC7" i="34"/>
  <c r="CB7" i="34"/>
  <c r="CA7" i="34"/>
  <c r="BZ7" i="34"/>
  <c r="BY7" i="34"/>
  <c r="BX7" i="34"/>
  <c r="BW7" i="34"/>
  <c r="BV7" i="34"/>
  <c r="BT7" i="34"/>
  <c r="BS7" i="34"/>
  <c r="BR7" i="34"/>
  <c r="BQ7" i="34"/>
  <c r="BP7" i="34"/>
  <c r="BO7" i="34"/>
  <c r="BN7" i="34"/>
  <c r="BM7" i="34"/>
  <c r="BL7" i="34"/>
  <c r="BK7" i="34"/>
  <c r="BJ7" i="34"/>
  <c r="BC7" i="34"/>
  <c r="K115" i="34" s="1"/>
  <c r="AZ7" i="34"/>
  <c r="BA7" i="34" s="1"/>
  <c r="AX7" i="34"/>
  <c r="AT7" i="34"/>
  <c r="AS7" i="34"/>
  <c r="AR7" i="34"/>
  <c r="AQ7" i="34"/>
  <c r="BB7" i="34" s="1"/>
  <c r="J115" i="34" s="1"/>
  <c r="AP7" i="34"/>
  <c r="AO7" i="34"/>
  <c r="AN7" i="34"/>
  <c r="AM7" i="34"/>
  <c r="AL7" i="34"/>
  <c r="AK7" i="34"/>
  <c r="CE6" i="34"/>
  <c r="CD6" i="34"/>
  <c r="CC6" i="34"/>
  <c r="CB6" i="34"/>
  <c r="CA6" i="34"/>
  <c r="BZ6" i="34"/>
  <c r="BY6" i="34"/>
  <c r="BX6" i="34"/>
  <c r="BW6" i="34"/>
  <c r="BV6" i="34"/>
  <c r="BT6" i="34"/>
  <c r="BS6" i="34"/>
  <c r="BR6" i="34"/>
  <c r="BQ6" i="34"/>
  <c r="BP6" i="34"/>
  <c r="BO6" i="34"/>
  <c r="BN6" i="34"/>
  <c r="BM6" i="34"/>
  <c r="BL6" i="34"/>
  <c r="BK6" i="34"/>
  <c r="BJ6" i="34"/>
  <c r="BC6" i="34"/>
  <c r="K114" i="34" s="1"/>
  <c r="AZ6" i="34"/>
  <c r="BA6" i="34" s="1"/>
  <c r="AY6" i="34"/>
  <c r="AX6" i="34"/>
  <c r="I114" i="34" s="1"/>
  <c r="AT6" i="34"/>
  <c r="AS6" i="34"/>
  <c r="AR6" i="34"/>
  <c r="AQ6" i="34"/>
  <c r="AP6" i="34"/>
  <c r="AO6" i="34"/>
  <c r="AN6" i="34"/>
  <c r="AM6" i="34"/>
  <c r="AL6" i="34"/>
  <c r="AK6" i="34"/>
  <c r="CE5" i="34"/>
  <c r="CD5" i="34"/>
  <c r="CC5" i="34"/>
  <c r="CB5" i="34"/>
  <c r="CA5" i="34"/>
  <c r="BZ5" i="34"/>
  <c r="BY5" i="34"/>
  <c r="BX5" i="34"/>
  <c r="BW5" i="34"/>
  <c r="BV5" i="34"/>
  <c r="BT5" i="34"/>
  <c r="BS5" i="34"/>
  <c r="BR5" i="34"/>
  <c r="BQ5" i="34"/>
  <c r="BP5" i="34"/>
  <c r="BO5" i="34"/>
  <c r="BN5" i="34"/>
  <c r="BM5" i="34"/>
  <c r="BL5" i="34"/>
  <c r="BK5" i="34"/>
  <c r="BJ5" i="34"/>
  <c r="BC5" i="34"/>
  <c r="K113" i="34" s="1"/>
  <c r="AZ5" i="34"/>
  <c r="AX5" i="34"/>
  <c r="I113" i="34" s="1"/>
  <c r="AT5" i="34"/>
  <c r="AS5" i="34"/>
  <c r="AR5" i="34"/>
  <c r="AQ5" i="34"/>
  <c r="AP5" i="34"/>
  <c r="AO5" i="34"/>
  <c r="AN5" i="34"/>
  <c r="AM5" i="34"/>
  <c r="AL5" i="34"/>
  <c r="AK5" i="34"/>
  <c r="CE4" i="34"/>
  <c r="CD4" i="34"/>
  <c r="CC4" i="34"/>
  <c r="CB4" i="34"/>
  <c r="CA4" i="34"/>
  <c r="BZ4" i="34"/>
  <c r="BY4" i="34"/>
  <c r="BX4" i="34"/>
  <c r="BW4" i="34"/>
  <c r="BV4" i="34"/>
  <c r="BT4" i="34"/>
  <c r="BS4" i="34"/>
  <c r="BR4" i="34"/>
  <c r="BQ4" i="34"/>
  <c r="BP4" i="34"/>
  <c r="BO4" i="34"/>
  <c r="BN4" i="34"/>
  <c r="BM4" i="34"/>
  <c r="BL4" i="34"/>
  <c r="BK4" i="34"/>
  <c r="BJ4" i="34"/>
  <c r="BC4" i="34"/>
  <c r="K112" i="34" s="1"/>
  <c r="BA4" i="34"/>
  <c r="AZ4" i="34"/>
  <c r="H112" i="34" s="1"/>
  <c r="AX4" i="34"/>
  <c r="I112" i="34" s="1"/>
  <c r="AT4" i="34"/>
  <c r="AS4" i="34"/>
  <c r="AR4" i="34"/>
  <c r="AQ4" i="34"/>
  <c r="AP4" i="34"/>
  <c r="AO4" i="34"/>
  <c r="AN4" i="34"/>
  <c r="AM4" i="34"/>
  <c r="AL4" i="34"/>
  <c r="AK4" i="34"/>
  <c r="CE3" i="34"/>
  <c r="CD3" i="34"/>
  <c r="CD29" i="34" s="1"/>
  <c r="CC3" i="34"/>
  <c r="CB3" i="34"/>
  <c r="CA3" i="34"/>
  <c r="BZ3" i="34"/>
  <c r="BZ32" i="34" s="1"/>
  <c r="R91" i="34" s="1"/>
  <c r="K75" i="34" s="1"/>
  <c r="BY3" i="34"/>
  <c r="BX3" i="34"/>
  <c r="BW3" i="34"/>
  <c r="BV3" i="34"/>
  <c r="BV32" i="34" s="1"/>
  <c r="R87" i="34" s="1"/>
  <c r="G75" i="34" s="1"/>
  <c r="BT3" i="34"/>
  <c r="BS3" i="34"/>
  <c r="BR3" i="34"/>
  <c r="BQ3" i="34"/>
  <c r="BQ32" i="34" s="1"/>
  <c r="S93" i="34" s="1"/>
  <c r="BP3" i="34"/>
  <c r="BO3" i="34"/>
  <c r="BN3" i="34"/>
  <c r="BM3" i="34"/>
  <c r="BM32" i="34" s="1"/>
  <c r="S89" i="34" s="1"/>
  <c r="I74" i="34" s="1"/>
  <c r="BL3" i="34"/>
  <c r="BK3" i="34"/>
  <c r="BJ3" i="34"/>
  <c r="BC3" i="34"/>
  <c r="K111" i="34" s="1"/>
  <c r="AZ3" i="34"/>
  <c r="BA3" i="34" s="1"/>
  <c r="AX3" i="34"/>
  <c r="AT3" i="34"/>
  <c r="AS3" i="34"/>
  <c r="AR3" i="34"/>
  <c r="AQ3" i="34"/>
  <c r="BB3" i="34" s="1"/>
  <c r="J111" i="34" s="1"/>
  <c r="AP3" i="34"/>
  <c r="AO3" i="34"/>
  <c r="AN3" i="34"/>
  <c r="AM3" i="34"/>
  <c r="AL3" i="34"/>
  <c r="AK3" i="34"/>
  <c r="B45" i="33"/>
  <c r="B44" i="33"/>
  <c r="B43" i="33"/>
  <c r="AH30" i="33"/>
  <c r="AG30" i="33"/>
  <c r="AF30" i="33"/>
  <c r="AE30" i="33"/>
  <c r="AD30" i="33"/>
  <c r="AC30" i="33"/>
  <c r="AB30" i="33"/>
  <c r="AA30" i="33"/>
  <c r="Z30" i="33"/>
  <c r="Y30" i="33"/>
  <c r="R30" i="33"/>
  <c r="Q30" i="33"/>
  <c r="P30" i="33"/>
  <c r="O30" i="33"/>
  <c r="N30" i="33"/>
  <c r="M30" i="33"/>
  <c r="L30" i="33"/>
  <c r="K30" i="33"/>
  <c r="J30" i="33"/>
  <c r="I30" i="33"/>
  <c r="H30" i="33"/>
  <c r="AH29" i="33"/>
  <c r="AG29" i="33"/>
  <c r="AF29" i="33"/>
  <c r="AE29" i="33"/>
  <c r="AD29" i="33"/>
  <c r="AC29" i="33"/>
  <c r="AB29" i="33"/>
  <c r="AA29" i="33"/>
  <c r="Z29" i="33"/>
  <c r="Y29" i="33"/>
  <c r="R29" i="33"/>
  <c r="Q29" i="33"/>
  <c r="P29" i="33"/>
  <c r="O29" i="33"/>
  <c r="N29" i="33"/>
  <c r="M29" i="33"/>
  <c r="L29" i="33"/>
  <c r="K29" i="33"/>
  <c r="J29" i="33"/>
  <c r="I29" i="33"/>
  <c r="H29" i="33"/>
  <c r="AH28" i="33"/>
  <c r="AG28" i="33"/>
  <c r="AF28" i="33"/>
  <c r="AE28" i="33"/>
  <c r="AD28" i="33"/>
  <c r="AC28" i="33"/>
  <c r="AB28" i="33"/>
  <c r="AA28" i="33"/>
  <c r="Z28" i="33"/>
  <c r="Y28" i="33"/>
  <c r="R28" i="33"/>
  <c r="Q28" i="33"/>
  <c r="P28" i="33"/>
  <c r="O28" i="33"/>
  <c r="N28" i="33"/>
  <c r="M28" i="33"/>
  <c r="L28" i="33"/>
  <c r="K28" i="33"/>
  <c r="J28" i="33"/>
  <c r="I28" i="33"/>
  <c r="H28" i="33"/>
  <c r="CE27" i="33"/>
  <c r="CD27" i="33"/>
  <c r="CC27" i="33"/>
  <c r="CB27" i="33"/>
  <c r="CA27" i="33"/>
  <c r="BZ27" i="33"/>
  <c r="BY27" i="33"/>
  <c r="BX27" i="33"/>
  <c r="BW27" i="33"/>
  <c r="BV27" i="33"/>
  <c r="BT27" i="33"/>
  <c r="BS27" i="33"/>
  <c r="BR27" i="33"/>
  <c r="BQ27" i="33"/>
  <c r="BP27" i="33"/>
  <c r="BO27" i="33"/>
  <c r="BN27" i="33"/>
  <c r="BM27" i="33"/>
  <c r="BL27" i="33"/>
  <c r="BK27" i="33"/>
  <c r="BJ27" i="33"/>
  <c r="BC27" i="33"/>
  <c r="K135" i="33" s="1"/>
  <c r="AZ27" i="33"/>
  <c r="H135" i="33" s="1"/>
  <c r="AY27" i="33"/>
  <c r="AX27" i="33"/>
  <c r="I135" i="33" s="1"/>
  <c r="AT27" i="33"/>
  <c r="AS27" i="33"/>
  <c r="AR27" i="33"/>
  <c r="AQ27" i="33"/>
  <c r="AP27" i="33"/>
  <c r="AO27" i="33"/>
  <c r="AN27" i="33"/>
  <c r="AM27" i="33"/>
  <c r="AL27" i="33"/>
  <c r="AK27" i="33"/>
  <c r="BB27" i="33" s="1"/>
  <c r="J135" i="33" s="1"/>
  <c r="CE26" i="33"/>
  <c r="CD26" i="33"/>
  <c r="CC26" i="33"/>
  <c r="CB26" i="33"/>
  <c r="CA26" i="33"/>
  <c r="BZ26" i="33"/>
  <c r="BY26" i="33"/>
  <c r="BX26" i="33"/>
  <c r="BW26" i="33"/>
  <c r="BV26" i="33"/>
  <c r="BT26" i="33"/>
  <c r="BS26" i="33"/>
  <c r="BR26" i="33"/>
  <c r="BQ26" i="33"/>
  <c r="BP26" i="33"/>
  <c r="BO26" i="33"/>
  <c r="BN26" i="33"/>
  <c r="BM26" i="33"/>
  <c r="BL26" i="33"/>
  <c r="BK26" i="33"/>
  <c r="BJ26" i="33"/>
  <c r="BC26" i="33"/>
  <c r="K134" i="33" s="1"/>
  <c r="AZ26" i="33"/>
  <c r="H134" i="33" s="1"/>
  <c r="AX26" i="33"/>
  <c r="I134" i="33" s="1"/>
  <c r="AT26" i="33"/>
  <c r="AS26" i="33"/>
  <c r="AR26" i="33"/>
  <c r="AQ26" i="33"/>
  <c r="AP26" i="33"/>
  <c r="AO26" i="33"/>
  <c r="BB26" i="33" s="1"/>
  <c r="J134" i="33" s="1"/>
  <c r="AN26" i="33"/>
  <c r="AM26" i="33"/>
  <c r="AL26" i="33"/>
  <c r="AK26" i="33"/>
  <c r="CE25" i="33"/>
  <c r="CD25" i="33"/>
  <c r="CC25" i="33"/>
  <c r="CB25" i="33"/>
  <c r="CA25" i="33"/>
  <c r="BZ25" i="33"/>
  <c r="BY25" i="33"/>
  <c r="BX25" i="33"/>
  <c r="BW25" i="33"/>
  <c r="BV25" i="33"/>
  <c r="BT25" i="33"/>
  <c r="BS25" i="33"/>
  <c r="BR25" i="33"/>
  <c r="BQ25" i="33"/>
  <c r="BP25" i="33"/>
  <c r="BO25" i="33"/>
  <c r="BN25" i="33"/>
  <c r="BM25" i="33"/>
  <c r="BL25" i="33"/>
  <c r="BK25" i="33"/>
  <c r="BJ25" i="33"/>
  <c r="BC25" i="33"/>
  <c r="K133" i="33" s="1"/>
  <c r="BA25" i="33"/>
  <c r="AZ25" i="33"/>
  <c r="H133" i="33" s="1"/>
  <c r="AX25" i="33"/>
  <c r="I133" i="33" s="1"/>
  <c r="AT25" i="33"/>
  <c r="AS25" i="33"/>
  <c r="AR25" i="33"/>
  <c r="AQ25" i="33"/>
  <c r="AP25" i="33"/>
  <c r="BB25" i="33" s="1"/>
  <c r="J133" i="33" s="1"/>
  <c r="AO25" i="33"/>
  <c r="AN25" i="33"/>
  <c r="AM25" i="33"/>
  <c r="AL25" i="33"/>
  <c r="AK25" i="33"/>
  <c r="CE24" i="33"/>
  <c r="CD24" i="33"/>
  <c r="CC24" i="33"/>
  <c r="CB24" i="33"/>
  <c r="CA24" i="33"/>
  <c r="BZ24" i="33"/>
  <c r="BY24" i="33"/>
  <c r="BX24" i="33"/>
  <c r="BW24" i="33"/>
  <c r="BV24" i="33"/>
  <c r="BT24" i="33"/>
  <c r="BS24" i="33"/>
  <c r="BR24" i="33"/>
  <c r="BQ24" i="33"/>
  <c r="BP24" i="33"/>
  <c r="BO24" i="33"/>
  <c r="BN24" i="33"/>
  <c r="BM24" i="33"/>
  <c r="BL24" i="33"/>
  <c r="BK24" i="33"/>
  <c r="BJ24" i="33"/>
  <c r="BC24" i="33"/>
  <c r="K132" i="33" s="1"/>
  <c r="AZ24" i="33"/>
  <c r="H132" i="33" s="1"/>
  <c r="AX24" i="33"/>
  <c r="I132" i="33" s="1"/>
  <c r="AT24" i="33"/>
  <c r="AS24" i="33"/>
  <c r="AR24" i="33"/>
  <c r="AQ24" i="33"/>
  <c r="BB24" i="33" s="1"/>
  <c r="J132" i="33" s="1"/>
  <c r="AP24" i="33"/>
  <c r="AO24" i="33"/>
  <c r="AN24" i="33"/>
  <c r="AM24" i="33"/>
  <c r="AL24" i="33"/>
  <c r="AK24" i="33"/>
  <c r="CE23" i="33"/>
  <c r="CD23" i="33"/>
  <c r="CC23" i="33"/>
  <c r="CB23" i="33"/>
  <c r="CA23" i="33"/>
  <c r="BZ23" i="33"/>
  <c r="BY23" i="33"/>
  <c r="BX23" i="33"/>
  <c r="BW23" i="33"/>
  <c r="BV23" i="33"/>
  <c r="BT23" i="33"/>
  <c r="BS23" i="33"/>
  <c r="BR23" i="33"/>
  <c r="BQ23" i="33"/>
  <c r="BP23" i="33"/>
  <c r="BO23" i="33"/>
  <c r="BN23" i="33"/>
  <c r="BM23" i="33"/>
  <c r="BL23" i="33"/>
  <c r="BK23" i="33"/>
  <c r="BJ23" i="33"/>
  <c r="BC23" i="33"/>
  <c r="K131" i="33" s="1"/>
  <c r="AZ23" i="33"/>
  <c r="H131" i="33" s="1"/>
  <c r="AY23" i="33"/>
  <c r="AX23" i="33"/>
  <c r="I131" i="33" s="1"/>
  <c r="AT23" i="33"/>
  <c r="AS23" i="33"/>
  <c r="AR23" i="33"/>
  <c r="AQ23" i="33"/>
  <c r="AP23" i="33"/>
  <c r="AO23" i="33"/>
  <c r="AN23" i="33"/>
  <c r="AM23" i="33"/>
  <c r="AL23" i="33"/>
  <c r="AK23" i="33"/>
  <c r="BB23" i="33" s="1"/>
  <c r="J131" i="33" s="1"/>
  <c r="CE22" i="33"/>
  <c r="CD22" i="33"/>
  <c r="CC22" i="33"/>
  <c r="CB22" i="33"/>
  <c r="CA22" i="33"/>
  <c r="BZ22" i="33"/>
  <c r="BY22" i="33"/>
  <c r="BX22" i="33"/>
  <c r="BW22" i="33"/>
  <c r="BV22" i="33"/>
  <c r="BT22" i="33"/>
  <c r="BS22" i="33"/>
  <c r="BR22" i="33"/>
  <c r="BQ22" i="33"/>
  <c r="BP22" i="33"/>
  <c r="BO22" i="33"/>
  <c r="BN22" i="33"/>
  <c r="BM22" i="33"/>
  <c r="BL22" i="33"/>
  <c r="BK22" i="33"/>
  <c r="BJ22" i="33"/>
  <c r="BC22" i="33"/>
  <c r="K130" i="33" s="1"/>
  <c r="AZ22" i="33"/>
  <c r="AX22" i="33"/>
  <c r="I130" i="33" s="1"/>
  <c r="AT22" i="33"/>
  <c r="AS22" i="33"/>
  <c r="AR22" i="33"/>
  <c r="AQ22" i="33"/>
  <c r="AP22" i="33"/>
  <c r="AO22" i="33"/>
  <c r="AN22" i="33"/>
  <c r="AM22" i="33"/>
  <c r="AL22" i="33"/>
  <c r="AK22" i="33"/>
  <c r="CE21" i="33"/>
  <c r="CD21" i="33"/>
  <c r="CD34" i="33" s="1"/>
  <c r="V95" i="33" s="1"/>
  <c r="CC21" i="33"/>
  <c r="CB21" i="33"/>
  <c r="CA21" i="33"/>
  <c r="BZ21" i="33"/>
  <c r="BZ34" i="33" s="1"/>
  <c r="V91" i="33" s="1"/>
  <c r="K79" i="33" s="1"/>
  <c r="BY21" i="33"/>
  <c r="BX21" i="33"/>
  <c r="BW21" i="33"/>
  <c r="BV21" i="33"/>
  <c r="BV34" i="33" s="1"/>
  <c r="V87" i="33" s="1"/>
  <c r="G79" i="33" s="1"/>
  <c r="BT21" i="33"/>
  <c r="BS21" i="33"/>
  <c r="BR21" i="33"/>
  <c r="BQ21" i="33"/>
  <c r="BP21" i="33"/>
  <c r="BP34" i="33" s="1"/>
  <c r="W92" i="33" s="1"/>
  <c r="BO21" i="33"/>
  <c r="BN21" i="33"/>
  <c r="BM21" i="33"/>
  <c r="BM34" i="33" s="1"/>
  <c r="W89" i="33" s="1"/>
  <c r="I78" i="33" s="1"/>
  <c r="BL21" i="33"/>
  <c r="BK21" i="33"/>
  <c r="BJ21" i="33"/>
  <c r="BC21" i="33"/>
  <c r="K129" i="33" s="1"/>
  <c r="BA21" i="33"/>
  <c r="AZ21" i="33"/>
  <c r="H129" i="33" s="1"/>
  <c r="AX21" i="33"/>
  <c r="I129" i="33" s="1"/>
  <c r="AT21" i="33"/>
  <c r="AS21" i="33"/>
  <c r="AR21" i="33"/>
  <c r="AQ21" i="33"/>
  <c r="AP21" i="33"/>
  <c r="AO21" i="33"/>
  <c r="AN21" i="33"/>
  <c r="AM21" i="33"/>
  <c r="AL21" i="33"/>
  <c r="AK21" i="33"/>
  <c r="CE20" i="33"/>
  <c r="CD20" i="33"/>
  <c r="CC20" i="33"/>
  <c r="CB20" i="33"/>
  <c r="CA20" i="33"/>
  <c r="BZ20" i="33"/>
  <c r="BY20" i="33"/>
  <c r="BX20" i="33"/>
  <c r="BW20" i="33"/>
  <c r="BV20" i="33"/>
  <c r="BT20" i="33"/>
  <c r="BS20" i="33"/>
  <c r="BR20" i="33"/>
  <c r="BQ20" i="33"/>
  <c r="BP20" i="33"/>
  <c r="BO20" i="33"/>
  <c r="BN20" i="33"/>
  <c r="BM20" i="33"/>
  <c r="BL20" i="33"/>
  <c r="BK20" i="33"/>
  <c r="BJ20" i="33"/>
  <c r="BC20" i="33"/>
  <c r="K128" i="33" s="1"/>
  <c r="BB20" i="33"/>
  <c r="J128" i="33" s="1"/>
  <c r="AZ20" i="33"/>
  <c r="H128" i="33" s="1"/>
  <c r="AX20" i="33"/>
  <c r="AT20" i="33"/>
  <c r="AS20" i="33"/>
  <c r="AR20" i="33"/>
  <c r="AQ20" i="33"/>
  <c r="AP20" i="33"/>
  <c r="AO20" i="33"/>
  <c r="AN20" i="33"/>
  <c r="AM20" i="33"/>
  <c r="AL20" i="33"/>
  <c r="AK20" i="33"/>
  <c r="CE19" i="33"/>
  <c r="CD19" i="33"/>
  <c r="CC19" i="33"/>
  <c r="CB19" i="33"/>
  <c r="CA19" i="33"/>
  <c r="BZ19" i="33"/>
  <c r="BY19" i="33"/>
  <c r="BX19" i="33"/>
  <c r="BW19" i="33"/>
  <c r="BV19" i="33"/>
  <c r="BT19" i="33"/>
  <c r="BS19" i="33"/>
  <c r="BR19" i="33"/>
  <c r="BQ19" i="33"/>
  <c r="BP19" i="33"/>
  <c r="BO19" i="33"/>
  <c r="BN19" i="33"/>
  <c r="BM19" i="33"/>
  <c r="BL19" i="33"/>
  <c r="BK19" i="33"/>
  <c r="BJ19" i="33"/>
  <c r="BC19" i="33"/>
  <c r="K127" i="33" s="1"/>
  <c r="AZ19" i="33"/>
  <c r="H127" i="33" s="1"/>
  <c r="AY19" i="33"/>
  <c r="AX19" i="33"/>
  <c r="I127" i="33" s="1"/>
  <c r="AT19" i="33"/>
  <c r="AS19" i="33"/>
  <c r="AR19" i="33"/>
  <c r="AQ19" i="33"/>
  <c r="AP19" i="33"/>
  <c r="AO19" i="33"/>
  <c r="AN19" i="33"/>
  <c r="AM19" i="33"/>
  <c r="AL19" i="33"/>
  <c r="AK19" i="33"/>
  <c r="CE18" i="33"/>
  <c r="CD18" i="33"/>
  <c r="CC18" i="33"/>
  <c r="CB18" i="33"/>
  <c r="CA18" i="33"/>
  <c r="BZ18" i="33"/>
  <c r="BY18" i="33"/>
  <c r="BX18" i="33"/>
  <c r="BW18" i="33"/>
  <c r="BV18" i="33"/>
  <c r="BT18" i="33"/>
  <c r="BS18" i="33"/>
  <c r="BR18" i="33"/>
  <c r="BQ18" i="33"/>
  <c r="BP18" i="33"/>
  <c r="BO18" i="33"/>
  <c r="BN18" i="33"/>
  <c r="BM18" i="33"/>
  <c r="BL18" i="33"/>
  <c r="BK18" i="33"/>
  <c r="BJ18" i="33"/>
  <c r="BC18" i="33"/>
  <c r="K126" i="33" s="1"/>
  <c r="AZ18" i="33"/>
  <c r="AX18" i="33"/>
  <c r="I126" i="33" s="1"/>
  <c r="AT18" i="33"/>
  <c r="AS18" i="33"/>
  <c r="AR18" i="33"/>
  <c r="AQ18" i="33"/>
  <c r="AP18" i="33"/>
  <c r="AO18" i="33"/>
  <c r="AN18" i="33"/>
  <c r="AM18" i="33"/>
  <c r="AL18" i="33"/>
  <c r="AK18" i="33"/>
  <c r="CE17" i="33"/>
  <c r="CD17" i="33"/>
  <c r="CC17" i="33"/>
  <c r="CB17" i="33"/>
  <c r="CA17" i="33"/>
  <c r="BZ17" i="33"/>
  <c r="BY17" i="33"/>
  <c r="BX17" i="33"/>
  <c r="BW17" i="33"/>
  <c r="BV17" i="33"/>
  <c r="BT17" i="33"/>
  <c r="BS17" i="33"/>
  <c r="BR17" i="33"/>
  <c r="BQ17" i="33"/>
  <c r="BP17" i="33"/>
  <c r="BO17" i="33"/>
  <c r="BN17" i="33"/>
  <c r="BM17" i="33"/>
  <c r="BL17" i="33"/>
  <c r="BK17" i="33"/>
  <c r="BJ17" i="33"/>
  <c r="BC17" i="33"/>
  <c r="K125" i="33" s="1"/>
  <c r="BA17" i="33"/>
  <c r="AZ17" i="33"/>
  <c r="H125" i="33" s="1"/>
  <c r="AX17" i="33"/>
  <c r="I125" i="33" s="1"/>
  <c r="AT17" i="33"/>
  <c r="AS17" i="33"/>
  <c r="AR17" i="33"/>
  <c r="AQ17" i="33"/>
  <c r="AP17" i="33"/>
  <c r="AO17" i="33"/>
  <c r="AN17" i="33"/>
  <c r="AM17" i="33"/>
  <c r="AL17" i="33"/>
  <c r="AK17" i="33"/>
  <c r="CE16" i="33"/>
  <c r="CD16" i="33"/>
  <c r="CC16" i="33"/>
  <c r="CB16" i="33"/>
  <c r="CA16" i="33"/>
  <c r="BZ16" i="33"/>
  <c r="BY16" i="33"/>
  <c r="BX16" i="33"/>
  <c r="BW16" i="33"/>
  <c r="BV16" i="33"/>
  <c r="BT16" i="33"/>
  <c r="BS16" i="33"/>
  <c r="BR16" i="33"/>
  <c r="BQ16" i="33"/>
  <c r="BP16" i="33"/>
  <c r="BO16" i="33"/>
  <c r="BN16" i="33"/>
  <c r="BM16" i="33"/>
  <c r="BL16" i="33"/>
  <c r="BK16" i="33"/>
  <c r="BJ16" i="33"/>
  <c r="BC16" i="33"/>
  <c r="K124" i="33" s="1"/>
  <c r="AZ16" i="33"/>
  <c r="H124" i="33" s="1"/>
  <c r="AX16" i="33"/>
  <c r="AT16" i="33"/>
  <c r="AS16" i="33"/>
  <c r="AR16" i="33"/>
  <c r="AQ16" i="33"/>
  <c r="BB16" i="33" s="1"/>
  <c r="J124" i="33" s="1"/>
  <c r="AP16" i="33"/>
  <c r="AO16" i="33"/>
  <c r="AN16" i="33"/>
  <c r="AM16" i="33"/>
  <c r="AL16" i="33"/>
  <c r="AK16" i="33"/>
  <c r="CE15" i="33"/>
  <c r="CD15" i="33"/>
  <c r="CC15" i="33"/>
  <c r="CB15" i="33"/>
  <c r="CA15" i="33"/>
  <c r="BZ15" i="33"/>
  <c r="BY15" i="33"/>
  <c r="BX15" i="33"/>
  <c r="BW15" i="33"/>
  <c r="BV15" i="33"/>
  <c r="BT15" i="33"/>
  <c r="BS15" i="33"/>
  <c r="BR15" i="33"/>
  <c r="BQ15" i="33"/>
  <c r="BP15" i="33"/>
  <c r="BO15" i="33"/>
  <c r="BN15" i="33"/>
  <c r="BM15" i="33"/>
  <c r="BL15" i="33"/>
  <c r="BK15" i="33"/>
  <c r="BJ15" i="33"/>
  <c r="BC15" i="33"/>
  <c r="K123" i="33" s="1"/>
  <c r="AZ15" i="33"/>
  <c r="H123" i="33" s="1"/>
  <c r="AY15" i="33"/>
  <c r="AX15" i="33"/>
  <c r="I123" i="33" s="1"/>
  <c r="AT15" i="33"/>
  <c r="AS15" i="33"/>
  <c r="AR15" i="33"/>
  <c r="AQ15" i="33"/>
  <c r="AP15" i="33"/>
  <c r="AO15" i="33"/>
  <c r="AN15" i="33"/>
  <c r="AM15" i="33"/>
  <c r="AL15" i="33"/>
  <c r="AK15" i="33"/>
  <c r="BB15" i="33" s="1"/>
  <c r="J123" i="33" s="1"/>
  <c r="CE14" i="33"/>
  <c r="CD14" i="33"/>
  <c r="CC14" i="33"/>
  <c r="CB14" i="33"/>
  <c r="CA14" i="33"/>
  <c r="BZ14" i="33"/>
  <c r="BY14" i="33"/>
  <c r="BX14" i="33"/>
  <c r="BW14" i="33"/>
  <c r="BV14" i="33"/>
  <c r="BT14" i="33"/>
  <c r="BS14" i="33"/>
  <c r="BR14" i="33"/>
  <c r="BQ14" i="33"/>
  <c r="BP14" i="33"/>
  <c r="BO14" i="33"/>
  <c r="BN14" i="33"/>
  <c r="BM14" i="33"/>
  <c r="BL14" i="33"/>
  <c r="BK14" i="33"/>
  <c r="BJ14" i="33"/>
  <c r="BC14" i="33"/>
  <c r="K122" i="33" s="1"/>
  <c r="AZ14" i="33"/>
  <c r="H122" i="33" s="1"/>
  <c r="AX14" i="33"/>
  <c r="I122" i="33" s="1"/>
  <c r="AT14" i="33"/>
  <c r="AS14" i="33"/>
  <c r="AR14" i="33"/>
  <c r="AQ14" i="33"/>
  <c r="AP14" i="33"/>
  <c r="AO14" i="33"/>
  <c r="AN14" i="33"/>
  <c r="AM14" i="33"/>
  <c r="AL14" i="33"/>
  <c r="AK14" i="33"/>
  <c r="CE13" i="33"/>
  <c r="CD13" i="33"/>
  <c r="CC13" i="33"/>
  <c r="CB13" i="33"/>
  <c r="CA13" i="33"/>
  <c r="BZ13" i="33"/>
  <c r="BY13" i="33"/>
  <c r="BX13" i="33"/>
  <c r="BW13" i="33"/>
  <c r="BV13" i="33"/>
  <c r="BT13" i="33"/>
  <c r="BS13" i="33"/>
  <c r="BR13" i="33"/>
  <c r="BQ13" i="33"/>
  <c r="BP13" i="33"/>
  <c r="BO13" i="33"/>
  <c r="BN13" i="33"/>
  <c r="BM13" i="33"/>
  <c r="BL13" i="33"/>
  <c r="BK13" i="33"/>
  <c r="BJ13" i="33"/>
  <c r="BC13" i="33"/>
  <c r="K121" i="33" s="1"/>
  <c r="BA13" i="33"/>
  <c r="AZ13" i="33"/>
  <c r="H121" i="33" s="1"/>
  <c r="AX13" i="33"/>
  <c r="AT13" i="33"/>
  <c r="AS13" i="33"/>
  <c r="AR13" i="33"/>
  <c r="AQ13" i="33"/>
  <c r="AP13" i="33"/>
  <c r="BB13" i="33" s="1"/>
  <c r="J121" i="33" s="1"/>
  <c r="AO13" i="33"/>
  <c r="AN13" i="33"/>
  <c r="AM13" i="33"/>
  <c r="AL13" i="33"/>
  <c r="AK13" i="33"/>
  <c r="CE12" i="33"/>
  <c r="CD12" i="33"/>
  <c r="CC12" i="33"/>
  <c r="CB12" i="33"/>
  <c r="CA12" i="33"/>
  <c r="BZ12" i="33"/>
  <c r="BY12" i="33"/>
  <c r="BX12" i="33"/>
  <c r="BW12" i="33"/>
  <c r="BV12" i="33"/>
  <c r="BT12" i="33"/>
  <c r="BS12" i="33"/>
  <c r="BR12" i="33"/>
  <c r="BQ12" i="33"/>
  <c r="BP12" i="33"/>
  <c r="BO12" i="33"/>
  <c r="BN12" i="33"/>
  <c r="BM12" i="33"/>
  <c r="BL12" i="33"/>
  <c r="BK12" i="33"/>
  <c r="BJ12" i="33"/>
  <c r="BC12" i="33"/>
  <c r="K120" i="33" s="1"/>
  <c r="BB12" i="33"/>
  <c r="J120" i="33" s="1"/>
  <c r="AZ12" i="33"/>
  <c r="BA12" i="33" s="1"/>
  <c r="AY12" i="33"/>
  <c r="AX12" i="33"/>
  <c r="I120" i="33" s="1"/>
  <c r="AT12" i="33"/>
  <c r="AS12" i="33"/>
  <c r="AR12" i="33"/>
  <c r="AQ12" i="33"/>
  <c r="AP12" i="33"/>
  <c r="AO12" i="33"/>
  <c r="AN12" i="33"/>
  <c r="AM12" i="33"/>
  <c r="AL12" i="33"/>
  <c r="AK12" i="33"/>
  <c r="CE11" i="33"/>
  <c r="CD11" i="33"/>
  <c r="CC11" i="33"/>
  <c r="CB11" i="33"/>
  <c r="CA11" i="33"/>
  <c r="BZ11" i="33"/>
  <c r="BY11" i="33"/>
  <c r="BX11" i="33"/>
  <c r="BW11" i="33"/>
  <c r="BV11" i="33"/>
  <c r="BT11" i="33"/>
  <c r="BS11" i="33"/>
  <c r="BR11" i="33"/>
  <c r="BQ11" i="33"/>
  <c r="BP11" i="33"/>
  <c r="BO11" i="33"/>
  <c r="BN11" i="33"/>
  <c r="BM11" i="33"/>
  <c r="BL11" i="33"/>
  <c r="BK11" i="33"/>
  <c r="BJ11" i="33"/>
  <c r="BC11" i="33"/>
  <c r="K119" i="33" s="1"/>
  <c r="AZ11" i="33"/>
  <c r="AY11" i="33"/>
  <c r="AX11" i="33"/>
  <c r="I119" i="33" s="1"/>
  <c r="AT11" i="33"/>
  <c r="AS11" i="33"/>
  <c r="AR11" i="33"/>
  <c r="AQ11" i="33"/>
  <c r="AP11" i="33"/>
  <c r="AO11" i="33"/>
  <c r="AN11" i="33"/>
  <c r="AM11" i="33"/>
  <c r="AL11" i="33"/>
  <c r="AK11" i="33"/>
  <c r="BB11" i="33" s="1"/>
  <c r="J119" i="33" s="1"/>
  <c r="CE10" i="33"/>
  <c r="CD10" i="33"/>
  <c r="CC10" i="33"/>
  <c r="CB10" i="33"/>
  <c r="CA10" i="33"/>
  <c r="BZ10" i="33"/>
  <c r="BY10" i="33"/>
  <c r="BX10" i="33"/>
  <c r="BW10" i="33"/>
  <c r="BV10" i="33"/>
  <c r="BT10" i="33"/>
  <c r="BS10" i="33"/>
  <c r="BR10" i="33"/>
  <c r="BQ10" i="33"/>
  <c r="BP10" i="33"/>
  <c r="BO10" i="33"/>
  <c r="BN10" i="33"/>
  <c r="BM10" i="33"/>
  <c r="BL10" i="33"/>
  <c r="BK10" i="33"/>
  <c r="BJ10" i="33"/>
  <c r="BC10" i="33"/>
  <c r="K118" i="33" s="1"/>
  <c r="BA10" i="33"/>
  <c r="AZ10" i="33"/>
  <c r="H118" i="33" s="1"/>
  <c r="AX10" i="33"/>
  <c r="AT10" i="33"/>
  <c r="AS10" i="33"/>
  <c r="AR10" i="33"/>
  <c r="AQ10" i="33"/>
  <c r="AP10" i="33"/>
  <c r="AO10" i="33"/>
  <c r="BB10" i="33" s="1"/>
  <c r="J118" i="33" s="1"/>
  <c r="AN10" i="33"/>
  <c r="AM10" i="33"/>
  <c r="AL10" i="33"/>
  <c r="AK10" i="33"/>
  <c r="CE9" i="33"/>
  <c r="CD9" i="33"/>
  <c r="CD33" i="33" s="1"/>
  <c r="T95" i="33" s="1"/>
  <c r="CC9" i="33"/>
  <c r="CB9" i="33"/>
  <c r="CB33" i="33" s="1"/>
  <c r="T93" i="33" s="1"/>
  <c r="CA9" i="33"/>
  <c r="BZ9" i="33"/>
  <c r="BZ33" i="33" s="1"/>
  <c r="T91" i="33" s="1"/>
  <c r="K77" i="33" s="1"/>
  <c r="BY9" i="33"/>
  <c r="BX9" i="33"/>
  <c r="BX33" i="33" s="1"/>
  <c r="T89" i="33" s="1"/>
  <c r="I77" i="33" s="1"/>
  <c r="BW9" i="33"/>
  <c r="BV9" i="33"/>
  <c r="BV33" i="33" s="1"/>
  <c r="T87" i="33" s="1"/>
  <c r="G77" i="33" s="1"/>
  <c r="BT9" i="33"/>
  <c r="BS9" i="33"/>
  <c r="BS33" i="33" s="1"/>
  <c r="U95" i="33" s="1"/>
  <c r="BR9" i="33"/>
  <c r="BQ9" i="33"/>
  <c r="BQ33" i="33" s="1"/>
  <c r="U93" i="33" s="1"/>
  <c r="BP9" i="33"/>
  <c r="BO9" i="33"/>
  <c r="BO33" i="33" s="1"/>
  <c r="U91" i="33" s="1"/>
  <c r="K76" i="33" s="1"/>
  <c r="BN9" i="33"/>
  <c r="BM9" i="33"/>
  <c r="BM33" i="33" s="1"/>
  <c r="U89" i="33" s="1"/>
  <c r="I76" i="33" s="1"/>
  <c r="BL9" i="33"/>
  <c r="BK9" i="33"/>
  <c r="BK33" i="33" s="1"/>
  <c r="U87" i="33" s="1"/>
  <c r="G76" i="33" s="1"/>
  <c r="BJ9" i="33"/>
  <c r="BC9" i="33"/>
  <c r="K117" i="33" s="1"/>
  <c r="BA9" i="33"/>
  <c r="AZ9" i="33"/>
  <c r="H117" i="33" s="1"/>
  <c r="AY9" i="33"/>
  <c r="AX9" i="33"/>
  <c r="I117" i="33" s="1"/>
  <c r="AT9" i="33"/>
  <c r="AS9" i="33"/>
  <c r="AR9" i="33"/>
  <c r="AQ9" i="33"/>
  <c r="AP9" i="33"/>
  <c r="BB9" i="33" s="1"/>
  <c r="J117" i="33" s="1"/>
  <c r="AO9" i="33"/>
  <c r="AN9" i="33"/>
  <c r="AM9" i="33"/>
  <c r="AL9" i="33"/>
  <c r="AK9" i="33"/>
  <c r="CE8" i="33"/>
  <c r="CD8" i="33"/>
  <c r="CC8" i="33"/>
  <c r="CB8" i="33"/>
  <c r="CA8" i="33"/>
  <c r="BZ8" i="33"/>
  <c r="BY8" i="33"/>
  <c r="BX8" i="33"/>
  <c r="BW8" i="33"/>
  <c r="BV8" i="33"/>
  <c r="BT8" i="33"/>
  <c r="BS8" i="33"/>
  <c r="BR8" i="33"/>
  <c r="BQ8" i="33"/>
  <c r="BP8" i="33"/>
  <c r="BO8" i="33"/>
  <c r="BN8" i="33"/>
  <c r="BM8" i="33"/>
  <c r="BL8" i="33"/>
  <c r="BK8" i="33"/>
  <c r="BJ8" i="33"/>
  <c r="BC8" i="33"/>
  <c r="K116" i="33" s="1"/>
  <c r="BB8" i="33"/>
  <c r="J116" i="33" s="1"/>
  <c r="AZ8" i="33"/>
  <c r="AY8" i="33"/>
  <c r="AX8" i="33"/>
  <c r="I116" i="33" s="1"/>
  <c r="AT8" i="33"/>
  <c r="AS8" i="33"/>
  <c r="AR8" i="33"/>
  <c r="AQ8" i="33"/>
  <c r="AP8" i="33"/>
  <c r="AO8" i="33"/>
  <c r="AN8" i="33"/>
  <c r="AM8" i="33"/>
  <c r="AL8" i="33"/>
  <c r="AK8" i="33"/>
  <c r="CE7" i="33"/>
  <c r="CD7" i="33"/>
  <c r="CC7" i="33"/>
  <c r="CB7" i="33"/>
  <c r="CA7" i="33"/>
  <c r="BZ7" i="33"/>
  <c r="BY7" i="33"/>
  <c r="BX7" i="33"/>
  <c r="BW7" i="33"/>
  <c r="BV7" i="33"/>
  <c r="BT7" i="33"/>
  <c r="BS7" i="33"/>
  <c r="BR7" i="33"/>
  <c r="BQ7" i="33"/>
  <c r="BP7" i="33"/>
  <c r="BO7" i="33"/>
  <c r="BN7" i="33"/>
  <c r="BM7" i="33"/>
  <c r="BL7" i="33"/>
  <c r="BK7" i="33"/>
  <c r="BJ7" i="33"/>
  <c r="BC7" i="33"/>
  <c r="K115" i="33" s="1"/>
  <c r="BA7" i="33"/>
  <c r="AZ7" i="33"/>
  <c r="H115" i="33" s="1"/>
  <c r="AY7" i="33"/>
  <c r="AX7" i="33"/>
  <c r="I115" i="33" s="1"/>
  <c r="AT7" i="33"/>
  <c r="AS7" i="33"/>
  <c r="AR7" i="33"/>
  <c r="AQ7" i="33"/>
  <c r="AP7" i="33"/>
  <c r="AO7" i="33"/>
  <c r="AN7" i="33"/>
  <c r="AM7" i="33"/>
  <c r="AL7" i="33"/>
  <c r="AK7" i="33"/>
  <c r="CE6" i="33"/>
  <c r="CD6" i="33"/>
  <c r="CC6" i="33"/>
  <c r="CB6" i="33"/>
  <c r="CA6" i="33"/>
  <c r="BZ6" i="33"/>
  <c r="BY6" i="33"/>
  <c r="BX6" i="33"/>
  <c r="BW6" i="33"/>
  <c r="BV6" i="33"/>
  <c r="BT6" i="33"/>
  <c r="BS6" i="33"/>
  <c r="BR6" i="33"/>
  <c r="BQ6" i="33"/>
  <c r="BP6" i="33"/>
  <c r="BO6" i="33"/>
  <c r="BN6" i="33"/>
  <c r="BM6" i="33"/>
  <c r="BL6" i="33"/>
  <c r="BK6" i="33"/>
  <c r="BJ6" i="33"/>
  <c r="BC6" i="33"/>
  <c r="K114" i="33" s="1"/>
  <c r="AZ6" i="33"/>
  <c r="H114" i="33" s="1"/>
  <c r="AX6" i="33"/>
  <c r="AT6" i="33"/>
  <c r="AS6" i="33"/>
  <c r="AR6" i="33"/>
  <c r="AQ6" i="33"/>
  <c r="AP6" i="33"/>
  <c r="BB6" i="33" s="1"/>
  <c r="J114" i="33" s="1"/>
  <c r="AO6" i="33"/>
  <c r="AN6" i="33"/>
  <c r="AM6" i="33"/>
  <c r="AL6" i="33"/>
  <c r="AK6" i="33"/>
  <c r="CE5" i="33"/>
  <c r="CD5" i="33"/>
  <c r="CC5" i="33"/>
  <c r="CB5" i="33"/>
  <c r="CA5" i="33"/>
  <c r="BZ5" i="33"/>
  <c r="BY5" i="33"/>
  <c r="BX5" i="33"/>
  <c r="BW5" i="33"/>
  <c r="BV5" i="33"/>
  <c r="BT5" i="33"/>
  <c r="BS5" i="33"/>
  <c r="BR5" i="33"/>
  <c r="BQ5" i="33"/>
  <c r="BP5" i="33"/>
  <c r="BO5" i="33"/>
  <c r="BN5" i="33"/>
  <c r="BM5" i="33"/>
  <c r="BL5" i="33"/>
  <c r="BK5" i="33"/>
  <c r="BJ5" i="33"/>
  <c r="BC5" i="33"/>
  <c r="K113" i="33" s="1"/>
  <c r="BA5" i="33"/>
  <c r="AZ5" i="33"/>
  <c r="H113" i="33" s="1"/>
  <c r="AX5" i="33"/>
  <c r="I113" i="33" s="1"/>
  <c r="AT5" i="33"/>
  <c r="AS5" i="33"/>
  <c r="AR5" i="33"/>
  <c r="AQ5" i="33"/>
  <c r="BB5" i="33" s="1"/>
  <c r="J113" i="33" s="1"/>
  <c r="AP5" i="33"/>
  <c r="AO5" i="33"/>
  <c r="AN5" i="33"/>
  <c r="AM5" i="33"/>
  <c r="AL5" i="33"/>
  <c r="AK5" i="33"/>
  <c r="CE4" i="33"/>
  <c r="CD4" i="33"/>
  <c r="CC4" i="33"/>
  <c r="CB4" i="33"/>
  <c r="CA4" i="33"/>
  <c r="BZ4" i="33"/>
  <c r="BY4" i="33"/>
  <c r="BX4" i="33"/>
  <c r="BW4" i="33"/>
  <c r="BV4" i="33"/>
  <c r="BT4" i="33"/>
  <c r="BS4" i="33"/>
  <c r="BR4" i="33"/>
  <c r="BQ4" i="33"/>
  <c r="BP4" i="33"/>
  <c r="BO4" i="33"/>
  <c r="BN4" i="33"/>
  <c r="BM4" i="33"/>
  <c r="BL4" i="33"/>
  <c r="BK4" i="33"/>
  <c r="BJ4" i="33"/>
  <c r="BC4" i="33"/>
  <c r="K112" i="33" s="1"/>
  <c r="BA4" i="33"/>
  <c r="AZ4" i="33"/>
  <c r="H112" i="33" s="1"/>
  <c r="AY4" i="33"/>
  <c r="AX4" i="33"/>
  <c r="I112" i="33" s="1"/>
  <c r="AT4" i="33"/>
  <c r="AS4" i="33"/>
  <c r="AR4" i="33"/>
  <c r="AQ4" i="33"/>
  <c r="AP4" i="33"/>
  <c r="AO4" i="33"/>
  <c r="AN4" i="33"/>
  <c r="AM4" i="33"/>
  <c r="AL4" i="33"/>
  <c r="AK4" i="33"/>
  <c r="BB4" i="33" s="1"/>
  <c r="J112" i="33" s="1"/>
  <c r="CE3" i="33"/>
  <c r="CD3" i="33"/>
  <c r="CC3" i="33"/>
  <c r="CB3" i="33"/>
  <c r="CA3" i="33"/>
  <c r="BZ3" i="33"/>
  <c r="BY3" i="33"/>
  <c r="BX3" i="33"/>
  <c r="BW3" i="33"/>
  <c r="BV3" i="33"/>
  <c r="BT3" i="33"/>
  <c r="BS3" i="33"/>
  <c r="BR3" i="33"/>
  <c r="BQ3" i="33"/>
  <c r="BP3" i="33"/>
  <c r="BO3" i="33"/>
  <c r="BN3" i="33"/>
  <c r="BM3" i="33"/>
  <c r="BL3" i="33"/>
  <c r="BK3" i="33"/>
  <c r="BJ3" i="33"/>
  <c r="BC3" i="33"/>
  <c r="K111" i="33" s="1"/>
  <c r="AZ3" i="33"/>
  <c r="H111" i="33" s="1"/>
  <c r="AX3" i="33"/>
  <c r="I111" i="33" s="1"/>
  <c r="AT3" i="33"/>
  <c r="AS3" i="33"/>
  <c r="AR3" i="33"/>
  <c r="AQ3" i="33"/>
  <c r="AP3" i="33"/>
  <c r="AO3" i="33"/>
  <c r="BB3" i="33" s="1"/>
  <c r="J111" i="33" s="1"/>
  <c r="AN3" i="33"/>
  <c r="AM3" i="33"/>
  <c r="AL3" i="33"/>
  <c r="AK3" i="33"/>
  <c r="B45" i="32"/>
  <c r="B44" i="32"/>
  <c r="B43" i="32"/>
  <c r="AH30" i="32"/>
  <c r="AG30" i="32"/>
  <c r="AF30" i="32"/>
  <c r="AE30" i="32"/>
  <c r="AD30" i="32"/>
  <c r="AC30" i="32"/>
  <c r="AB30" i="32"/>
  <c r="AA30" i="32"/>
  <c r="Z30" i="32"/>
  <c r="Y30" i="32"/>
  <c r="R30" i="32"/>
  <c r="Q30" i="32"/>
  <c r="P30" i="32"/>
  <c r="O30" i="32"/>
  <c r="N30" i="32"/>
  <c r="M30" i="32"/>
  <c r="L30" i="32"/>
  <c r="K30" i="32"/>
  <c r="J30" i="32"/>
  <c r="I30" i="32"/>
  <c r="H30" i="32"/>
  <c r="AH29" i="32"/>
  <c r="AG29" i="32"/>
  <c r="AF29" i="32"/>
  <c r="AE29" i="32"/>
  <c r="AD29" i="32"/>
  <c r="AC29" i="32"/>
  <c r="AB29" i="32"/>
  <c r="AA29" i="32"/>
  <c r="Z29" i="32"/>
  <c r="Y29" i="32"/>
  <c r="R29" i="32"/>
  <c r="Q29" i="32"/>
  <c r="P29" i="32"/>
  <c r="O29" i="32"/>
  <c r="N29" i="32"/>
  <c r="M29" i="32"/>
  <c r="L29" i="32"/>
  <c r="K29" i="32"/>
  <c r="J29" i="32"/>
  <c r="I29" i="32"/>
  <c r="H29" i="32"/>
  <c r="AH28" i="32"/>
  <c r="AG28" i="32"/>
  <c r="AF28" i="32"/>
  <c r="AE28" i="32"/>
  <c r="AD28" i="32"/>
  <c r="AC28" i="32"/>
  <c r="AB28" i="32"/>
  <c r="AA28" i="32"/>
  <c r="Z28" i="32"/>
  <c r="Y28" i="32"/>
  <c r="R28" i="32"/>
  <c r="Q28" i="32"/>
  <c r="P28" i="32"/>
  <c r="O28" i="32"/>
  <c r="N28" i="32"/>
  <c r="M28" i="32"/>
  <c r="L28" i="32"/>
  <c r="K28" i="32"/>
  <c r="J28" i="32"/>
  <c r="I28" i="32"/>
  <c r="H28" i="32"/>
  <c r="CE27" i="32"/>
  <c r="CD27" i="32"/>
  <c r="CC27" i="32"/>
  <c r="CB27" i="32"/>
  <c r="CA27" i="32"/>
  <c r="BZ27" i="32"/>
  <c r="BY27" i="32"/>
  <c r="BX27" i="32"/>
  <c r="BW27" i="32"/>
  <c r="BV27" i="32"/>
  <c r="BT27" i="32"/>
  <c r="BS27" i="32"/>
  <c r="BR27" i="32"/>
  <c r="BQ27" i="32"/>
  <c r="BP27" i="32"/>
  <c r="BO27" i="32"/>
  <c r="BN27" i="32"/>
  <c r="BM27" i="32"/>
  <c r="BL27" i="32"/>
  <c r="BK27" i="32"/>
  <c r="BJ27" i="32"/>
  <c r="BC27" i="32"/>
  <c r="K135" i="32" s="1"/>
  <c r="AZ27" i="32"/>
  <c r="H135" i="32" s="1"/>
  <c r="AY27" i="32"/>
  <c r="AX27" i="32"/>
  <c r="I135" i="32" s="1"/>
  <c r="AT27" i="32"/>
  <c r="AS27" i="32"/>
  <c r="AR27" i="32"/>
  <c r="AQ27" i="32"/>
  <c r="AP27" i="32"/>
  <c r="AO27" i="32"/>
  <c r="AN27" i="32"/>
  <c r="AM27" i="32"/>
  <c r="AL27" i="32"/>
  <c r="AK27" i="32"/>
  <c r="BB27" i="32" s="1"/>
  <c r="J135" i="32" s="1"/>
  <c r="CE26" i="32"/>
  <c r="CD26" i="32"/>
  <c r="CC26" i="32"/>
  <c r="CB26" i="32"/>
  <c r="CA26" i="32"/>
  <c r="BZ26" i="32"/>
  <c r="BY26" i="32"/>
  <c r="BX26" i="32"/>
  <c r="BW26" i="32"/>
  <c r="BV26" i="32"/>
  <c r="BT26" i="32"/>
  <c r="BS26" i="32"/>
  <c r="BR26" i="32"/>
  <c r="BQ26" i="32"/>
  <c r="BP26" i="32"/>
  <c r="BO26" i="32"/>
  <c r="BN26" i="32"/>
  <c r="BM26" i="32"/>
  <c r="BL26" i="32"/>
  <c r="BK26" i="32"/>
  <c r="BJ26" i="32"/>
  <c r="BC26" i="32"/>
  <c r="K134" i="32" s="1"/>
  <c r="AZ26" i="32"/>
  <c r="H134" i="32" s="1"/>
  <c r="AX26" i="32"/>
  <c r="I134" i="32" s="1"/>
  <c r="AT26" i="32"/>
  <c r="AS26" i="32"/>
  <c r="AR26" i="32"/>
  <c r="AQ26" i="32"/>
  <c r="AP26" i="32"/>
  <c r="AO26" i="32"/>
  <c r="AN26" i="32"/>
  <c r="AM26" i="32"/>
  <c r="AL26" i="32"/>
  <c r="AK26" i="32"/>
  <c r="BB26" i="32" s="1"/>
  <c r="J134" i="32" s="1"/>
  <c r="CE25" i="32"/>
  <c r="CD25" i="32"/>
  <c r="CC25" i="32"/>
  <c r="CB25" i="32"/>
  <c r="CA25" i="32"/>
  <c r="BZ25" i="32"/>
  <c r="BY25" i="32"/>
  <c r="BX25" i="32"/>
  <c r="BW25" i="32"/>
  <c r="BV25" i="32"/>
  <c r="BT25" i="32"/>
  <c r="BS25" i="32"/>
  <c r="BR25" i="32"/>
  <c r="BQ25" i="32"/>
  <c r="BP25" i="32"/>
  <c r="BO25" i="32"/>
  <c r="BN25" i="32"/>
  <c r="BM25" i="32"/>
  <c r="BL25" i="32"/>
  <c r="BK25" i="32"/>
  <c r="BJ25" i="32"/>
  <c r="BC25" i="32"/>
  <c r="K133" i="32" s="1"/>
  <c r="BA25" i="32"/>
  <c r="AZ25" i="32"/>
  <c r="H133" i="32" s="1"/>
  <c r="AX25" i="32"/>
  <c r="I133" i="32" s="1"/>
  <c r="AT25" i="32"/>
  <c r="AS25" i="32"/>
  <c r="AR25" i="32"/>
  <c r="AQ25" i="32"/>
  <c r="AP25" i="32"/>
  <c r="AO25" i="32"/>
  <c r="AN25" i="32"/>
  <c r="AM25" i="32"/>
  <c r="AL25" i="32"/>
  <c r="AK25" i="32"/>
  <c r="CE24" i="32"/>
  <c r="CD24" i="32"/>
  <c r="CC24" i="32"/>
  <c r="CB24" i="32"/>
  <c r="CA24" i="32"/>
  <c r="BZ24" i="32"/>
  <c r="BY24" i="32"/>
  <c r="BX24" i="32"/>
  <c r="BW24" i="32"/>
  <c r="BV24" i="32"/>
  <c r="BT24" i="32"/>
  <c r="BS24" i="32"/>
  <c r="BR24" i="32"/>
  <c r="BQ24" i="32"/>
  <c r="BP24" i="32"/>
  <c r="BO24" i="32"/>
  <c r="BN24" i="32"/>
  <c r="BM24" i="32"/>
  <c r="BL24" i="32"/>
  <c r="BK24" i="32"/>
  <c r="BJ24" i="32"/>
  <c r="BC24" i="32"/>
  <c r="K132" i="32" s="1"/>
  <c r="AZ24" i="32"/>
  <c r="H132" i="32" s="1"/>
  <c r="AX24" i="32"/>
  <c r="AT24" i="32"/>
  <c r="AS24" i="32"/>
  <c r="AR24" i="32"/>
  <c r="AQ24" i="32"/>
  <c r="BB24" i="32" s="1"/>
  <c r="J132" i="32" s="1"/>
  <c r="AP24" i="32"/>
  <c r="AO24" i="32"/>
  <c r="AN24" i="32"/>
  <c r="AM24" i="32"/>
  <c r="AL24" i="32"/>
  <c r="AK24" i="32"/>
  <c r="CE23" i="32"/>
  <c r="CD23" i="32"/>
  <c r="CC23" i="32"/>
  <c r="CB23" i="32"/>
  <c r="CA23" i="32"/>
  <c r="BZ23" i="32"/>
  <c r="BY23" i="32"/>
  <c r="BX23" i="32"/>
  <c r="BW23" i="32"/>
  <c r="BV23" i="32"/>
  <c r="BT23" i="32"/>
  <c r="BS23" i="32"/>
  <c r="BR23" i="32"/>
  <c r="BQ23" i="32"/>
  <c r="BP23" i="32"/>
  <c r="BO23" i="32"/>
  <c r="BN23" i="32"/>
  <c r="BM23" i="32"/>
  <c r="BL23" i="32"/>
  <c r="BK23" i="32"/>
  <c r="BJ23" i="32"/>
  <c r="BC23" i="32"/>
  <c r="K131" i="32" s="1"/>
  <c r="AZ23" i="32"/>
  <c r="H131" i="32" s="1"/>
  <c r="AY23" i="32"/>
  <c r="AX23" i="32"/>
  <c r="I131" i="32" s="1"/>
  <c r="AT23" i="32"/>
  <c r="AS23" i="32"/>
  <c r="AR23" i="32"/>
  <c r="AQ23" i="32"/>
  <c r="AP23" i="32"/>
  <c r="AO23" i="32"/>
  <c r="AN23" i="32"/>
  <c r="AM23" i="32"/>
  <c r="AL23" i="32"/>
  <c r="AK23" i="32"/>
  <c r="CE22" i="32"/>
  <c r="CD22" i="32"/>
  <c r="CC22" i="32"/>
  <c r="CB22" i="32"/>
  <c r="CA22" i="32"/>
  <c r="BZ22" i="32"/>
  <c r="BY22" i="32"/>
  <c r="BX22" i="32"/>
  <c r="BW22" i="32"/>
  <c r="BV22" i="32"/>
  <c r="BT22" i="32"/>
  <c r="BS22" i="32"/>
  <c r="BR22" i="32"/>
  <c r="BQ22" i="32"/>
  <c r="BP22" i="32"/>
  <c r="BO22" i="32"/>
  <c r="BN22" i="32"/>
  <c r="BM22" i="32"/>
  <c r="BL22" i="32"/>
  <c r="BK22" i="32"/>
  <c r="BJ22" i="32"/>
  <c r="BC22" i="32"/>
  <c r="K130" i="32" s="1"/>
  <c r="AZ22" i="32"/>
  <c r="AY22" i="32"/>
  <c r="AX22" i="32"/>
  <c r="I130" i="32" s="1"/>
  <c r="AT22" i="32"/>
  <c r="AS22" i="32"/>
  <c r="AR22" i="32"/>
  <c r="AQ22" i="32"/>
  <c r="AP22" i="32"/>
  <c r="AO22" i="32"/>
  <c r="AN22" i="32"/>
  <c r="AM22" i="32"/>
  <c r="AL22" i="32"/>
  <c r="AK22" i="32"/>
  <c r="BB22" i="32" s="1"/>
  <c r="J130" i="32" s="1"/>
  <c r="CE21" i="32"/>
  <c r="CD21" i="32"/>
  <c r="CC21" i="32"/>
  <c r="CB21" i="32"/>
  <c r="CA21" i="32"/>
  <c r="BZ21" i="32"/>
  <c r="BY21" i="32"/>
  <c r="BX21" i="32"/>
  <c r="BW21" i="32"/>
  <c r="BV21" i="32"/>
  <c r="BT21" i="32"/>
  <c r="BS21" i="32"/>
  <c r="BR21" i="32"/>
  <c r="BQ21" i="32"/>
  <c r="BP21" i="32"/>
  <c r="BO21" i="32"/>
  <c r="BN21" i="32"/>
  <c r="BM21" i="32"/>
  <c r="BL21" i="32"/>
  <c r="BK21" i="32"/>
  <c r="BJ21" i="32"/>
  <c r="BC21" i="32"/>
  <c r="K129" i="32" s="1"/>
  <c r="BA21" i="32"/>
  <c r="AZ21" i="32"/>
  <c r="H129" i="32" s="1"/>
  <c r="AX21" i="32"/>
  <c r="I129" i="32" s="1"/>
  <c r="AT21" i="32"/>
  <c r="AS21" i="32"/>
  <c r="AR21" i="32"/>
  <c r="AQ21" i="32"/>
  <c r="AP21" i="32"/>
  <c r="AO21" i="32"/>
  <c r="AN21" i="32"/>
  <c r="AM21" i="32"/>
  <c r="AL21" i="32"/>
  <c r="AK21" i="32"/>
  <c r="CE20" i="32"/>
  <c r="CD20" i="32"/>
  <c r="CC20" i="32"/>
  <c r="CB20" i="32"/>
  <c r="CA20" i="32"/>
  <c r="BZ20" i="32"/>
  <c r="BY20" i="32"/>
  <c r="BX20" i="32"/>
  <c r="BW20" i="32"/>
  <c r="BV20" i="32"/>
  <c r="BT20" i="32"/>
  <c r="BS20" i="32"/>
  <c r="BR20" i="32"/>
  <c r="BQ20" i="32"/>
  <c r="BP20" i="32"/>
  <c r="BO20" i="32"/>
  <c r="BN20" i="32"/>
  <c r="BM20" i="32"/>
  <c r="BL20" i="32"/>
  <c r="BK20" i="32"/>
  <c r="BJ20" i="32"/>
  <c r="BC20" i="32"/>
  <c r="K128" i="32" s="1"/>
  <c r="BB20" i="32"/>
  <c r="J128" i="32" s="1"/>
  <c r="BA20" i="32"/>
  <c r="AZ20" i="32"/>
  <c r="H128" i="32" s="1"/>
  <c r="AX20" i="32"/>
  <c r="AT20" i="32"/>
  <c r="AS20" i="32"/>
  <c r="AR20" i="32"/>
  <c r="AQ20" i="32"/>
  <c r="AP20" i="32"/>
  <c r="AO20" i="32"/>
  <c r="AN20" i="32"/>
  <c r="AM20" i="32"/>
  <c r="AL20" i="32"/>
  <c r="AK20" i="32"/>
  <c r="CE19" i="32"/>
  <c r="CD19" i="32"/>
  <c r="CC19" i="32"/>
  <c r="CB19" i="32"/>
  <c r="CA19" i="32"/>
  <c r="BZ19" i="32"/>
  <c r="BY19" i="32"/>
  <c r="BX19" i="32"/>
  <c r="BW19" i="32"/>
  <c r="BV19" i="32"/>
  <c r="BT19" i="32"/>
  <c r="BS19" i="32"/>
  <c r="BR19" i="32"/>
  <c r="BQ19" i="32"/>
  <c r="BP19" i="32"/>
  <c r="BO19" i="32"/>
  <c r="BN19" i="32"/>
  <c r="BM19" i="32"/>
  <c r="BL19" i="32"/>
  <c r="BK19" i="32"/>
  <c r="BJ19" i="32"/>
  <c r="BC19" i="32"/>
  <c r="K127" i="32" s="1"/>
  <c r="AZ19" i="32"/>
  <c r="H127" i="32" s="1"/>
  <c r="AY19" i="32"/>
  <c r="AX19" i="32"/>
  <c r="I127" i="32" s="1"/>
  <c r="AT19" i="32"/>
  <c r="AS19" i="32"/>
  <c r="AR19" i="32"/>
  <c r="AQ19" i="32"/>
  <c r="AP19" i="32"/>
  <c r="AO19" i="32"/>
  <c r="AN19" i="32"/>
  <c r="AM19" i="32"/>
  <c r="AL19" i="32"/>
  <c r="AK19" i="32"/>
  <c r="CE18" i="32"/>
  <c r="CD18" i="32"/>
  <c r="CC18" i="32"/>
  <c r="CB18" i="32"/>
  <c r="CA18" i="32"/>
  <c r="BZ18" i="32"/>
  <c r="BY18" i="32"/>
  <c r="BX18" i="32"/>
  <c r="BW18" i="32"/>
  <c r="BV18" i="32"/>
  <c r="BT18" i="32"/>
  <c r="BS18" i="32"/>
  <c r="BR18" i="32"/>
  <c r="BQ18" i="32"/>
  <c r="BP18" i="32"/>
  <c r="BO18" i="32"/>
  <c r="BN18" i="32"/>
  <c r="BM18" i="32"/>
  <c r="BL18" i="32"/>
  <c r="BK18" i="32"/>
  <c r="BJ18" i="32"/>
  <c r="BC18" i="32"/>
  <c r="K126" i="32" s="1"/>
  <c r="AZ18" i="32"/>
  <c r="AY18" i="32"/>
  <c r="AX18" i="32"/>
  <c r="I126" i="32" s="1"/>
  <c r="AT18" i="32"/>
  <c r="AS18" i="32"/>
  <c r="AR18" i="32"/>
  <c r="AQ18" i="32"/>
  <c r="AP18" i="32"/>
  <c r="AO18" i="32"/>
  <c r="AN18" i="32"/>
  <c r="AM18" i="32"/>
  <c r="AL18" i="32"/>
  <c r="AK18" i="32"/>
  <c r="BB18" i="32" s="1"/>
  <c r="J126" i="32" s="1"/>
  <c r="CE17" i="32"/>
  <c r="CD17" i="32"/>
  <c r="CC17" i="32"/>
  <c r="CB17" i="32"/>
  <c r="CA17" i="32"/>
  <c r="BZ17" i="32"/>
  <c r="BY17" i="32"/>
  <c r="BX17" i="32"/>
  <c r="BW17" i="32"/>
  <c r="BV17" i="32"/>
  <c r="BT17" i="32"/>
  <c r="BS17" i="32"/>
  <c r="BR17" i="32"/>
  <c r="BQ17" i="32"/>
  <c r="BP17" i="32"/>
  <c r="BO17" i="32"/>
  <c r="BN17" i="32"/>
  <c r="BM17" i="32"/>
  <c r="BL17" i="32"/>
  <c r="BK17" i="32"/>
  <c r="BJ17" i="32"/>
  <c r="BC17" i="32"/>
  <c r="K125" i="32" s="1"/>
  <c r="BA17" i="32"/>
  <c r="AZ17" i="32"/>
  <c r="H125" i="32" s="1"/>
  <c r="AX17" i="32"/>
  <c r="I125" i="32" s="1"/>
  <c r="AT17" i="32"/>
  <c r="AS17" i="32"/>
  <c r="AR17" i="32"/>
  <c r="AQ17" i="32"/>
  <c r="AP17" i="32"/>
  <c r="BB17" i="32" s="1"/>
  <c r="J125" i="32" s="1"/>
  <c r="AO17" i="32"/>
  <c r="AN17" i="32"/>
  <c r="AM17" i="32"/>
  <c r="AL17" i="32"/>
  <c r="AK17" i="32"/>
  <c r="CE16" i="32"/>
  <c r="CD16" i="32"/>
  <c r="CC16" i="32"/>
  <c r="CB16" i="32"/>
  <c r="CA16" i="32"/>
  <c r="BZ16" i="32"/>
  <c r="BY16" i="32"/>
  <c r="BX16" i="32"/>
  <c r="BW16" i="32"/>
  <c r="BV16" i="32"/>
  <c r="BT16" i="32"/>
  <c r="BS16" i="32"/>
  <c r="BR16" i="32"/>
  <c r="BQ16" i="32"/>
  <c r="BP16" i="32"/>
  <c r="BO16" i="32"/>
  <c r="BN16" i="32"/>
  <c r="BM16" i="32"/>
  <c r="BL16" i="32"/>
  <c r="BK16" i="32"/>
  <c r="BJ16" i="32"/>
  <c r="BC16" i="32"/>
  <c r="K124" i="32" s="1"/>
  <c r="BB16" i="32"/>
  <c r="J124" i="32" s="1"/>
  <c r="BA16" i="32"/>
  <c r="AZ16" i="32"/>
  <c r="H124" i="32" s="1"/>
  <c r="AX16" i="32"/>
  <c r="AT16" i="32"/>
  <c r="AS16" i="32"/>
  <c r="AR16" i="32"/>
  <c r="AQ16" i="32"/>
  <c r="AP16" i="32"/>
  <c r="AO16" i="32"/>
  <c r="AN16" i="32"/>
  <c r="AM16" i="32"/>
  <c r="AL16" i="32"/>
  <c r="AK16" i="32"/>
  <c r="CE15" i="32"/>
  <c r="CD15" i="32"/>
  <c r="CC15" i="32"/>
  <c r="CB15" i="32"/>
  <c r="CA15" i="32"/>
  <c r="BZ15" i="32"/>
  <c r="BY15" i="32"/>
  <c r="BX15" i="32"/>
  <c r="BW15" i="32"/>
  <c r="BV15" i="32"/>
  <c r="BT15" i="32"/>
  <c r="BS15" i="32"/>
  <c r="BR15" i="32"/>
  <c r="BQ15" i="32"/>
  <c r="BP15" i="32"/>
  <c r="BO15" i="32"/>
  <c r="BN15" i="32"/>
  <c r="BM15" i="32"/>
  <c r="BL15" i="32"/>
  <c r="BK15" i="32"/>
  <c r="BJ15" i="32"/>
  <c r="BC15" i="32"/>
  <c r="K123" i="32" s="1"/>
  <c r="AZ15" i="32"/>
  <c r="H123" i="32" s="1"/>
  <c r="AY15" i="32"/>
  <c r="AX15" i="32"/>
  <c r="I123" i="32" s="1"/>
  <c r="AT15" i="32"/>
  <c r="AS15" i="32"/>
  <c r="AR15" i="32"/>
  <c r="AQ15" i="32"/>
  <c r="AP15" i="32"/>
  <c r="AO15" i="32"/>
  <c r="BB15" i="32" s="1"/>
  <c r="J123" i="32" s="1"/>
  <c r="AN15" i="32"/>
  <c r="AM15" i="32"/>
  <c r="AL15" i="32"/>
  <c r="AK15" i="32"/>
  <c r="CE14" i="32"/>
  <c r="CD14" i="32"/>
  <c r="CC14" i="32"/>
  <c r="CB14" i="32"/>
  <c r="CA14" i="32"/>
  <c r="BZ14" i="32"/>
  <c r="BY14" i="32"/>
  <c r="BX14" i="32"/>
  <c r="BW14" i="32"/>
  <c r="BV14" i="32"/>
  <c r="BT14" i="32"/>
  <c r="BS14" i="32"/>
  <c r="BR14" i="32"/>
  <c r="BQ14" i="32"/>
  <c r="BP14" i="32"/>
  <c r="BO14" i="32"/>
  <c r="BN14" i="32"/>
  <c r="BM14" i="32"/>
  <c r="BL14" i="32"/>
  <c r="BK14" i="32"/>
  <c r="BJ14" i="32"/>
  <c r="BC14" i="32"/>
  <c r="K122" i="32" s="1"/>
  <c r="AZ14" i="32"/>
  <c r="AY14" i="32"/>
  <c r="AX14" i="32"/>
  <c r="I122" i="32" s="1"/>
  <c r="AT14" i="32"/>
  <c r="AS14" i="32"/>
  <c r="AR14" i="32"/>
  <c r="AQ14" i="32"/>
  <c r="AP14" i="32"/>
  <c r="AO14" i="32"/>
  <c r="AN14" i="32"/>
  <c r="AM14" i="32"/>
  <c r="AL14" i="32"/>
  <c r="AK14" i="32"/>
  <c r="BB14" i="32" s="1"/>
  <c r="J122" i="32" s="1"/>
  <c r="CE13" i="32"/>
  <c r="CD13" i="32"/>
  <c r="CC13" i="32"/>
  <c r="CB13" i="32"/>
  <c r="CA13" i="32"/>
  <c r="BZ13" i="32"/>
  <c r="BY13" i="32"/>
  <c r="BX13" i="32"/>
  <c r="BW13" i="32"/>
  <c r="BV13" i="32"/>
  <c r="BT13" i="32"/>
  <c r="BS13" i="32"/>
  <c r="BR13" i="32"/>
  <c r="BQ13" i="32"/>
  <c r="BP13" i="32"/>
  <c r="BO13" i="32"/>
  <c r="BN13" i="32"/>
  <c r="BM13" i="32"/>
  <c r="BL13" i="32"/>
  <c r="BK13" i="32"/>
  <c r="BJ13" i="32"/>
  <c r="BC13" i="32"/>
  <c r="K121" i="32" s="1"/>
  <c r="BA13" i="32"/>
  <c r="AZ13" i="32"/>
  <c r="H121" i="32" s="1"/>
  <c r="AX13" i="32"/>
  <c r="I121" i="32" s="1"/>
  <c r="AT13" i="32"/>
  <c r="AS13" i="32"/>
  <c r="AR13" i="32"/>
  <c r="AQ13" i="32"/>
  <c r="AP13" i="32"/>
  <c r="AO13" i="32"/>
  <c r="AN13" i="32"/>
  <c r="AM13" i="32"/>
  <c r="AL13" i="32"/>
  <c r="AK13" i="32"/>
  <c r="CE12" i="32"/>
  <c r="CD12" i="32"/>
  <c r="CC12" i="32"/>
  <c r="CB12" i="32"/>
  <c r="CA12" i="32"/>
  <c r="BZ12" i="32"/>
  <c r="BY12" i="32"/>
  <c r="BX12" i="32"/>
  <c r="BW12" i="32"/>
  <c r="BV12" i="32"/>
  <c r="BT12" i="32"/>
  <c r="BS12" i="32"/>
  <c r="BR12" i="32"/>
  <c r="BQ12" i="32"/>
  <c r="BP12" i="32"/>
  <c r="BO12" i="32"/>
  <c r="BN12" i="32"/>
  <c r="BM12" i="32"/>
  <c r="BL12" i="32"/>
  <c r="BK12" i="32"/>
  <c r="BJ12" i="32"/>
  <c r="BC12" i="32"/>
  <c r="K120" i="32" s="1"/>
  <c r="AZ12" i="32"/>
  <c r="H120" i="32" s="1"/>
  <c r="AX12" i="32"/>
  <c r="AT12" i="32"/>
  <c r="AS12" i="32"/>
  <c r="AR12" i="32"/>
  <c r="AQ12" i="32"/>
  <c r="BB12" i="32" s="1"/>
  <c r="J120" i="32" s="1"/>
  <c r="AP12" i="32"/>
  <c r="AO12" i="32"/>
  <c r="AN12" i="32"/>
  <c r="AM12" i="32"/>
  <c r="AL12" i="32"/>
  <c r="AK12" i="32"/>
  <c r="CE11" i="32"/>
  <c r="CD11" i="32"/>
  <c r="CC11" i="32"/>
  <c r="CB11" i="32"/>
  <c r="CA11" i="32"/>
  <c r="BZ11" i="32"/>
  <c r="BY11" i="32"/>
  <c r="BX11" i="32"/>
  <c r="BW11" i="32"/>
  <c r="BV11" i="32"/>
  <c r="BT11" i="32"/>
  <c r="BS11" i="32"/>
  <c r="BR11" i="32"/>
  <c r="BQ11" i="32"/>
  <c r="BP11" i="32"/>
  <c r="BO11" i="32"/>
  <c r="BN11" i="32"/>
  <c r="BM11" i="32"/>
  <c r="BL11" i="32"/>
  <c r="BK11" i="32"/>
  <c r="BJ11" i="32"/>
  <c r="BC11" i="32"/>
  <c r="K119" i="32" s="1"/>
  <c r="BA11" i="32"/>
  <c r="AZ11" i="32"/>
  <c r="H119" i="32" s="1"/>
  <c r="AY11" i="32"/>
  <c r="AX11" i="32"/>
  <c r="I119" i="32" s="1"/>
  <c r="AT11" i="32"/>
  <c r="AS11" i="32"/>
  <c r="AR11" i="32"/>
  <c r="AQ11" i="32"/>
  <c r="AP11" i="32"/>
  <c r="AO11" i="32"/>
  <c r="AN11" i="32"/>
  <c r="AM11" i="32"/>
  <c r="AL11" i="32"/>
  <c r="AK11" i="32"/>
  <c r="BB11" i="32" s="1"/>
  <c r="J119" i="32" s="1"/>
  <c r="CE10" i="32"/>
  <c r="CD10" i="32"/>
  <c r="CC10" i="32"/>
  <c r="CB10" i="32"/>
  <c r="CA10" i="32"/>
  <c r="BZ10" i="32"/>
  <c r="BY10" i="32"/>
  <c r="BX10" i="32"/>
  <c r="BW10" i="32"/>
  <c r="BV10" i="32"/>
  <c r="BT10" i="32"/>
  <c r="BS10" i="32"/>
  <c r="BR10" i="32"/>
  <c r="BQ10" i="32"/>
  <c r="BP10" i="32"/>
  <c r="BO10" i="32"/>
  <c r="BN10" i="32"/>
  <c r="BM10" i="32"/>
  <c r="BL10" i="32"/>
  <c r="BK10" i="32"/>
  <c r="BJ10" i="32"/>
  <c r="BC10" i="32"/>
  <c r="K118" i="32" s="1"/>
  <c r="AZ10" i="32"/>
  <c r="AX10" i="32"/>
  <c r="I118" i="32" s="1"/>
  <c r="AT10" i="32"/>
  <c r="AS10" i="32"/>
  <c r="AR10" i="32"/>
  <c r="AQ10" i="32"/>
  <c r="AP10" i="32"/>
  <c r="AO10" i="32"/>
  <c r="AN10" i="32"/>
  <c r="AM10" i="32"/>
  <c r="AL10" i="32"/>
  <c r="AK10" i="32"/>
  <c r="CE9" i="32"/>
  <c r="CD9" i="32"/>
  <c r="CC9" i="32"/>
  <c r="CB9" i="32"/>
  <c r="CB33" i="32" s="1"/>
  <c r="T93" i="32" s="1"/>
  <c r="CA9" i="32"/>
  <c r="BZ9" i="32"/>
  <c r="BY9" i="32"/>
  <c r="BX9" i="32"/>
  <c r="BX33" i="32" s="1"/>
  <c r="T89" i="32" s="1"/>
  <c r="I77" i="32" s="1"/>
  <c r="BW9" i="32"/>
  <c r="BV9" i="32"/>
  <c r="BT9" i="32"/>
  <c r="BS9" i="32"/>
  <c r="BS33" i="32" s="1"/>
  <c r="U95" i="32" s="1"/>
  <c r="BR9" i="32"/>
  <c r="BQ9" i="32"/>
  <c r="BP9" i="32"/>
  <c r="BO9" i="32"/>
  <c r="BO33" i="32" s="1"/>
  <c r="U91" i="32" s="1"/>
  <c r="K76" i="32" s="1"/>
  <c r="BN9" i="32"/>
  <c r="BM9" i="32"/>
  <c r="BL9" i="32"/>
  <c r="BK9" i="32"/>
  <c r="BK33" i="32" s="1"/>
  <c r="U87" i="32" s="1"/>
  <c r="G76" i="32" s="1"/>
  <c r="BJ9" i="32"/>
  <c r="BC9" i="32"/>
  <c r="K117" i="32" s="1"/>
  <c r="BA9" i="32"/>
  <c r="AZ9" i="32"/>
  <c r="H117" i="32" s="1"/>
  <c r="AY9" i="32"/>
  <c r="AX9" i="32"/>
  <c r="I117" i="32" s="1"/>
  <c r="AT9" i="32"/>
  <c r="AS9" i="32"/>
  <c r="AR9" i="32"/>
  <c r="AQ9" i="32"/>
  <c r="AP9" i="32"/>
  <c r="AO9" i="32"/>
  <c r="AN9" i="32"/>
  <c r="AM9" i="32"/>
  <c r="AL9" i="32"/>
  <c r="AK9" i="32"/>
  <c r="CE8" i="32"/>
  <c r="CD8" i="32"/>
  <c r="CC8" i="32"/>
  <c r="CB8" i="32"/>
  <c r="CA8" i="32"/>
  <c r="BZ8" i="32"/>
  <c r="BY8" i="32"/>
  <c r="BX8" i="32"/>
  <c r="BW8" i="32"/>
  <c r="BV8" i="32"/>
  <c r="BT8" i="32"/>
  <c r="BS8" i="32"/>
  <c r="BR8" i="32"/>
  <c r="BQ8" i="32"/>
  <c r="BP8" i="32"/>
  <c r="BO8" i="32"/>
  <c r="BN8" i="32"/>
  <c r="BM8" i="32"/>
  <c r="BL8" i="32"/>
  <c r="BK8" i="32"/>
  <c r="BJ8" i="32"/>
  <c r="BC8" i="32"/>
  <c r="K116" i="32" s="1"/>
  <c r="AZ8" i="32"/>
  <c r="AX8" i="32"/>
  <c r="AT8" i="32"/>
  <c r="AS8" i="32"/>
  <c r="AR8" i="32"/>
  <c r="AQ8" i="32"/>
  <c r="AP8" i="32"/>
  <c r="AO8" i="32"/>
  <c r="BB8" i="32" s="1"/>
  <c r="J116" i="32" s="1"/>
  <c r="AN8" i="32"/>
  <c r="AM8" i="32"/>
  <c r="AL8" i="32"/>
  <c r="AK8" i="32"/>
  <c r="CE7" i="32"/>
  <c r="CD7" i="32"/>
  <c r="CC7" i="32"/>
  <c r="CB7" i="32"/>
  <c r="CA7" i="32"/>
  <c r="BZ7" i="32"/>
  <c r="BY7" i="32"/>
  <c r="BX7" i="32"/>
  <c r="BW7" i="32"/>
  <c r="BV7" i="32"/>
  <c r="BT7" i="32"/>
  <c r="BS7" i="32"/>
  <c r="BR7" i="32"/>
  <c r="BQ7" i="32"/>
  <c r="BP7" i="32"/>
  <c r="BO7" i="32"/>
  <c r="BN7" i="32"/>
  <c r="BM7" i="32"/>
  <c r="BL7" i="32"/>
  <c r="BK7" i="32"/>
  <c r="BJ7" i="32"/>
  <c r="BC7" i="32"/>
  <c r="K115" i="32" s="1"/>
  <c r="BA7" i="32"/>
  <c r="AZ7" i="32"/>
  <c r="H115" i="32" s="1"/>
  <c r="AY7" i="32"/>
  <c r="AX7" i="32"/>
  <c r="I115" i="32" s="1"/>
  <c r="AT7" i="32"/>
  <c r="AS7" i="32"/>
  <c r="AR7" i="32"/>
  <c r="AQ7" i="32"/>
  <c r="AP7" i="32"/>
  <c r="AO7" i="32"/>
  <c r="AN7" i="32"/>
  <c r="AM7" i="32"/>
  <c r="AL7" i="32"/>
  <c r="AK7" i="32"/>
  <c r="CE6" i="32"/>
  <c r="CD6" i="32"/>
  <c r="CC6" i="32"/>
  <c r="CB6" i="32"/>
  <c r="CA6" i="32"/>
  <c r="BZ6" i="32"/>
  <c r="BY6" i="32"/>
  <c r="BX6" i="32"/>
  <c r="BW6" i="32"/>
  <c r="BV6" i="32"/>
  <c r="BT6" i="32"/>
  <c r="BS6" i="32"/>
  <c r="BR6" i="32"/>
  <c r="BQ6" i="32"/>
  <c r="BP6" i="32"/>
  <c r="BO6" i="32"/>
  <c r="BN6" i="32"/>
  <c r="BM6" i="32"/>
  <c r="BL6" i="32"/>
  <c r="BK6" i="32"/>
  <c r="BJ6" i="32"/>
  <c r="BC6" i="32"/>
  <c r="K114" i="32" s="1"/>
  <c r="AZ6" i="32"/>
  <c r="AX6" i="32"/>
  <c r="AT6" i="32"/>
  <c r="AS6" i="32"/>
  <c r="AR6" i="32"/>
  <c r="AQ6" i="32"/>
  <c r="AP6" i="32"/>
  <c r="AO6" i="32"/>
  <c r="BB6" i="32" s="1"/>
  <c r="J114" i="32" s="1"/>
  <c r="AN6" i="32"/>
  <c r="AM6" i="32"/>
  <c r="AL6" i="32"/>
  <c r="AK6" i="32"/>
  <c r="CE5" i="32"/>
  <c r="CD5" i="32"/>
  <c r="CC5" i="32"/>
  <c r="CB5" i="32"/>
  <c r="CA5" i="32"/>
  <c r="BZ5" i="32"/>
  <c r="BY5" i="32"/>
  <c r="BX5" i="32"/>
  <c r="BW5" i="32"/>
  <c r="BV5" i="32"/>
  <c r="BT5" i="32"/>
  <c r="BS5" i="32"/>
  <c r="BR5" i="32"/>
  <c r="BQ5" i="32"/>
  <c r="BP5" i="32"/>
  <c r="BO5" i="32"/>
  <c r="BN5" i="32"/>
  <c r="BM5" i="32"/>
  <c r="BL5" i="32"/>
  <c r="BK5" i="32"/>
  <c r="BJ5" i="32"/>
  <c r="BC5" i="32"/>
  <c r="K113" i="32" s="1"/>
  <c r="BA5" i="32"/>
  <c r="AZ5" i="32"/>
  <c r="H113" i="32" s="1"/>
  <c r="AY5" i="32"/>
  <c r="AX5" i="32"/>
  <c r="I113" i="32" s="1"/>
  <c r="AT5" i="32"/>
  <c r="AS5" i="32"/>
  <c r="AR5" i="32"/>
  <c r="AQ5" i="32"/>
  <c r="AP5" i="32"/>
  <c r="AO5" i="32"/>
  <c r="AN5" i="32"/>
  <c r="AM5" i="32"/>
  <c r="AL5" i="32"/>
  <c r="AK5" i="32"/>
  <c r="CE4" i="32"/>
  <c r="CD4" i="32"/>
  <c r="CC4" i="32"/>
  <c r="CB4" i="32"/>
  <c r="CA4" i="32"/>
  <c r="BZ4" i="32"/>
  <c r="BY4" i="32"/>
  <c r="BX4" i="32"/>
  <c r="BW4" i="32"/>
  <c r="BV4" i="32"/>
  <c r="BT4" i="32"/>
  <c r="BS4" i="32"/>
  <c r="BR4" i="32"/>
  <c r="BQ4" i="32"/>
  <c r="BP4" i="32"/>
  <c r="BO4" i="32"/>
  <c r="BN4" i="32"/>
  <c r="BM4" i="32"/>
  <c r="BL4" i="32"/>
  <c r="BK4" i="32"/>
  <c r="BJ4" i="32"/>
  <c r="BC4" i="32"/>
  <c r="K112" i="32" s="1"/>
  <c r="AZ4" i="32"/>
  <c r="AX4" i="32"/>
  <c r="AT4" i="32"/>
  <c r="AS4" i="32"/>
  <c r="AR4" i="32"/>
  <c r="AQ4" i="32"/>
  <c r="AP4" i="32"/>
  <c r="AO4" i="32"/>
  <c r="BB4" i="32" s="1"/>
  <c r="J112" i="32" s="1"/>
  <c r="AN4" i="32"/>
  <c r="AM4" i="32"/>
  <c r="AL4" i="32"/>
  <c r="AK4" i="32"/>
  <c r="CE3" i="32"/>
  <c r="CD3" i="32"/>
  <c r="CC3" i="32"/>
  <c r="CB3" i="32"/>
  <c r="CA3" i="32"/>
  <c r="BZ3" i="32"/>
  <c r="BY3" i="32"/>
  <c r="BX3" i="32"/>
  <c r="BW3" i="32"/>
  <c r="BV3" i="32"/>
  <c r="BT3" i="32"/>
  <c r="BS3" i="32"/>
  <c r="BR3" i="32"/>
  <c r="BQ3" i="32"/>
  <c r="BP3" i="32"/>
  <c r="BO3" i="32"/>
  <c r="BN3" i="32"/>
  <c r="BM3" i="32"/>
  <c r="BL3" i="32"/>
  <c r="BK3" i="32"/>
  <c r="BJ3" i="32"/>
  <c r="BC3" i="32"/>
  <c r="K111" i="32" s="1"/>
  <c r="BA3" i="32"/>
  <c r="AZ3" i="32"/>
  <c r="H111" i="32" s="1"/>
  <c r="AY3" i="32"/>
  <c r="AX3" i="32"/>
  <c r="I111" i="32" s="1"/>
  <c r="AT3" i="32"/>
  <c r="AS3" i="32"/>
  <c r="AR3" i="32"/>
  <c r="AQ3" i="32"/>
  <c r="AP3" i="32"/>
  <c r="AO3" i="32"/>
  <c r="AN3" i="32"/>
  <c r="AM3" i="32"/>
  <c r="AL3" i="32"/>
  <c r="AK3" i="32"/>
  <c r="BB3" i="32" s="1"/>
  <c r="J111" i="32" s="1"/>
  <c r="B45" i="31"/>
  <c r="B44" i="31"/>
  <c r="B43" i="31"/>
  <c r="AH30" i="31"/>
  <c r="AG30" i="31"/>
  <c r="AF30" i="31"/>
  <c r="AE30" i="31"/>
  <c r="AD30" i="31"/>
  <c r="AC30" i="31"/>
  <c r="AB30" i="31"/>
  <c r="AA30" i="31"/>
  <c r="Z30" i="31"/>
  <c r="Y30" i="31"/>
  <c r="R30" i="31"/>
  <c r="Q30" i="31"/>
  <c r="P30" i="31"/>
  <c r="O30" i="31"/>
  <c r="N30" i="31"/>
  <c r="M30" i="31"/>
  <c r="L30" i="31"/>
  <c r="K30" i="31"/>
  <c r="J30" i="31"/>
  <c r="I30" i="31"/>
  <c r="H30" i="31"/>
  <c r="AH29" i="31"/>
  <c r="AG29" i="31"/>
  <c r="AF29" i="31"/>
  <c r="AE29" i="31"/>
  <c r="AD29" i="31"/>
  <c r="AC29" i="31"/>
  <c r="AB29" i="31"/>
  <c r="AA29" i="31"/>
  <c r="Z29" i="31"/>
  <c r="Y29" i="31"/>
  <c r="R29" i="31"/>
  <c r="Q29" i="31"/>
  <c r="P29" i="31"/>
  <c r="O29" i="31"/>
  <c r="N29" i="31"/>
  <c r="M29" i="31"/>
  <c r="L29" i="31"/>
  <c r="K29" i="31"/>
  <c r="J29" i="31"/>
  <c r="I29" i="31"/>
  <c r="H29" i="31"/>
  <c r="AH28" i="31"/>
  <c r="AG28" i="31"/>
  <c r="AF28" i="31"/>
  <c r="AE28" i="31"/>
  <c r="AD28" i="31"/>
  <c r="AC28" i="31"/>
  <c r="AB28" i="31"/>
  <c r="AA28" i="31"/>
  <c r="Z28" i="31"/>
  <c r="Y28" i="31"/>
  <c r="R28" i="31"/>
  <c r="Q28" i="31"/>
  <c r="P28" i="31"/>
  <c r="O28" i="31"/>
  <c r="N28" i="31"/>
  <c r="M28" i="31"/>
  <c r="L28" i="31"/>
  <c r="K28" i="31"/>
  <c r="J28" i="31"/>
  <c r="I28" i="31"/>
  <c r="H28" i="31"/>
  <c r="CE27" i="31"/>
  <c r="CD27" i="31"/>
  <c r="CC27" i="31"/>
  <c r="CB27" i="31"/>
  <c r="CA27" i="31"/>
  <c r="BZ27" i="31"/>
  <c r="BY27" i="31"/>
  <c r="BX27" i="31"/>
  <c r="BW27" i="31"/>
  <c r="BV27" i="31"/>
  <c r="BT27" i="31"/>
  <c r="BS27" i="31"/>
  <c r="BR27" i="31"/>
  <c r="BQ27" i="31"/>
  <c r="BP27" i="31"/>
  <c r="BO27" i="31"/>
  <c r="BN27" i="31"/>
  <c r="BM27" i="31"/>
  <c r="BL27" i="31"/>
  <c r="BK27" i="31"/>
  <c r="BJ27" i="31"/>
  <c r="BC27" i="31"/>
  <c r="K135" i="31" s="1"/>
  <c r="AZ27" i="31"/>
  <c r="AX27" i="31"/>
  <c r="AT27" i="31"/>
  <c r="AS27" i="31"/>
  <c r="AR27" i="31"/>
  <c r="AQ27" i="31"/>
  <c r="AP27" i="31"/>
  <c r="AO27" i="31"/>
  <c r="AN27" i="31"/>
  <c r="AM27" i="31"/>
  <c r="AL27" i="31"/>
  <c r="AK27" i="31"/>
  <c r="CE26" i="31"/>
  <c r="CD26" i="31"/>
  <c r="CC26" i="31"/>
  <c r="CB26" i="31"/>
  <c r="CA26" i="31"/>
  <c r="BZ26" i="31"/>
  <c r="BY26" i="31"/>
  <c r="BX26" i="31"/>
  <c r="BW26" i="31"/>
  <c r="BV26" i="31"/>
  <c r="BT26" i="31"/>
  <c r="BS26" i="31"/>
  <c r="BR26" i="31"/>
  <c r="BQ26" i="31"/>
  <c r="BP26" i="31"/>
  <c r="BO26" i="31"/>
  <c r="BN26" i="31"/>
  <c r="BM26" i="31"/>
  <c r="BL26" i="31"/>
  <c r="BK26" i="31"/>
  <c r="BJ26" i="31"/>
  <c r="BC26" i="31"/>
  <c r="K134" i="31" s="1"/>
  <c r="AZ26" i="31"/>
  <c r="AX26" i="31"/>
  <c r="AT26" i="31"/>
  <c r="AS26" i="31"/>
  <c r="AR26" i="31"/>
  <c r="AQ26" i="31"/>
  <c r="AP26" i="31"/>
  <c r="AO26" i="31"/>
  <c r="AN26" i="31"/>
  <c r="AM26" i="31"/>
  <c r="AL26" i="31"/>
  <c r="AK26" i="31"/>
  <c r="CE25" i="31"/>
  <c r="CD25" i="31"/>
  <c r="CC25" i="31"/>
  <c r="CB25" i="31"/>
  <c r="CA25" i="31"/>
  <c r="BZ25" i="31"/>
  <c r="BY25" i="31"/>
  <c r="BX25" i="31"/>
  <c r="BW25" i="31"/>
  <c r="BV25" i="31"/>
  <c r="BT25" i="31"/>
  <c r="BS25" i="31"/>
  <c r="BR25" i="31"/>
  <c r="BQ25" i="31"/>
  <c r="BP25" i="31"/>
  <c r="BO25" i="31"/>
  <c r="BN25" i="31"/>
  <c r="BM25" i="31"/>
  <c r="BL25" i="31"/>
  <c r="BK25" i="31"/>
  <c r="BJ25" i="31"/>
  <c r="BC25" i="31"/>
  <c r="K133" i="31" s="1"/>
  <c r="AZ25" i="31"/>
  <c r="AX25" i="31"/>
  <c r="AT25" i="31"/>
  <c r="AS25" i="31"/>
  <c r="AR25" i="31"/>
  <c r="AQ25" i="31"/>
  <c r="AP25" i="31"/>
  <c r="AO25" i="31"/>
  <c r="AN25" i="31"/>
  <c r="AM25" i="31"/>
  <c r="AL25" i="31"/>
  <c r="AK25" i="31"/>
  <c r="CE24" i="31"/>
  <c r="CD24" i="31"/>
  <c r="CC24" i="31"/>
  <c r="CB24" i="31"/>
  <c r="CA24" i="31"/>
  <c r="BZ24" i="31"/>
  <c r="BY24" i="31"/>
  <c r="BX24" i="31"/>
  <c r="BW24" i="31"/>
  <c r="BV24" i="31"/>
  <c r="BT24" i="31"/>
  <c r="BS24" i="31"/>
  <c r="BR24" i="31"/>
  <c r="BQ24" i="31"/>
  <c r="BP24" i="31"/>
  <c r="BO24" i="31"/>
  <c r="BN24" i="31"/>
  <c r="BM24" i="31"/>
  <c r="BL24" i="31"/>
  <c r="BK24" i="31"/>
  <c r="BJ24" i="31"/>
  <c r="BC24" i="31"/>
  <c r="K132" i="31" s="1"/>
  <c r="AZ24" i="31"/>
  <c r="AX24" i="31"/>
  <c r="AT24" i="31"/>
  <c r="AS24" i="31"/>
  <c r="AR24" i="31"/>
  <c r="AQ24" i="31"/>
  <c r="AP24" i="31"/>
  <c r="AO24" i="31"/>
  <c r="AN24" i="31"/>
  <c r="AM24" i="31"/>
  <c r="AL24" i="31"/>
  <c r="AK24" i="31"/>
  <c r="CE23" i="31"/>
  <c r="CD23" i="31"/>
  <c r="CC23" i="31"/>
  <c r="CB23" i="31"/>
  <c r="CA23" i="31"/>
  <c r="BZ23" i="31"/>
  <c r="BY23" i="31"/>
  <c r="BX23" i="31"/>
  <c r="BW23" i="31"/>
  <c r="BV23" i="31"/>
  <c r="BT23" i="31"/>
  <c r="BS23" i="31"/>
  <c r="BR23" i="31"/>
  <c r="BQ23" i="31"/>
  <c r="BP23" i="31"/>
  <c r="BO23" i="31"/>
  <c r="BN23" i="31"/>
  <c r="BM23" i="31"/>
  <c r="BL23" i="31"/>
  <c r="BK23" i="31"/>
  <c r="BJ23" i="31"/>
  <c r="BC23" i="31"/>
  <c r="K131" i="31" s="1"/>
  <c r="AZ23" i="31"/>
  <c r="AX23" i="31"/>
  <c r="AT23" i="31"/>
  <c r="AS23" i="31"/>
  <c r="AR23" i="31"/>
  <c r="AQ23" i="31"/>
  <c r="AP23" i="31"/>
  <c r="AO23" i="31"/>
  <c r="AN23" i="31"/>
  <c r="AM23" i="31"/>
  <c r="AL23" i="31"/>
  <c r="AK23" i="31"/>
  <c r="CE22" i="31"/>
  <c r="CD22" i="31"/>
  <c r="CC22" i="31"/>
  <c r="CB22" i="31"/>
  <c r="CA22" i="31"/>
  <c r="BZ22" i="31"/>
  <c r="BY22" i="31"/>
  <c r="BX22" i="31"/>
  <c r="BW22" i="31"/>
  <c r="BV22" i="31"/>
  <c r="BT22" i="31"/>
  <c r="BS22" i="31"/>
  <c r="BR22" i="31"/>
  <c r="BQ22" i="31"/>
  <c r="BP22" i="31"/>
  <c r="BO22" i="31"/>
  <c r="BN22" i="31"/>
  <c r="BM22" i="31"/>
  <c r="BL22" i="31"/>
  <c r="BK22" i="31"/>
  <c r="BJ22" i="31"/>
  <c r="BC22" i="31"/>
  <c r="K130" i="31" s="1"/>
  <c r="AZ22" i="31"/>
  <c r="AX22" i="31"/>
  <c r="AT22" i="31"/>
  <c r="AS22" i="31"/>
  <c r="AR22" i="31"/>
  <c r="AQ22" i="31"/>
  <c r="AP22" i="31"/>
  <c r="AO22" i="31"/>
  <c r="AN22" i="31"/>
  <c r="AM22" i="31"/>
  <c r="AL22" i="31"/>
  <c r="AK22" i="31"/>
  <c r="CE21" i="31"/>
  <c r="CD21" i="31"/>
  <c r="CC21" i="31"/>
  <c r="CB21" i="31"/>
  <c r="CA21" i="31"/>
  <c r="BZ21" i="31"/>
  <c r="BY21" i="31"/>
  <c r="BX21" i="31"/>
  <c r="BW21" i="31"/>
  <c r="BV21" i="31"/>
  <c r="BT21" i="31"/>
  <c r="BS21" i="31"/>
  <c r="BR21" i="31"/>
  <c r="BQ21" i="31"/>
  <c r="BP21" i="31"/>
  <c r="BO21" i="31"/>
  <c r="BN21" i="31"/>
  <c r="BM21" i="31"/>
  <c r="BL21" i="31"/>
  <c r="BK21" i="31"/>
  <c r="BJ21" i="31"/>
  <c r="BC21" i="31"/>
  <c r="K129" i="31" s="1"/>
  <c r="AZ21" i="31"/>
  <c r="AX21" i="31"/>
  <c r="AT21" i="31"/>
  <c r="AS21" i="31"/>
  <c r="AR21" i="31"/>
  <c r="AQ21" i="31"/>
  <c r="AP21" i="31"/>
  <c r="AO21" i="31"/>
  <c r="AN21" i="31"/>
  <c r="AM21" i="31"/>
  <c r="AL21" i="31"/>
  <c r="AK21" i="31"/>
  <c r="CE20" i="31"/>
  <c r="CD20" i="31"/>
  <c r="CC20" i="31"/>
  <c r="CB20" i="31"/>
  <c r="CA20" i="31"/>
  <c r="BZ20" i="31"/>
  <c r="BY20" i="31"/>
  <c r="BX20" i="31"/>
  <c r="BW20" i="31"/>
  <c r="BV20" i="31"/>
  <c r="BT20" i="31"/>
  <c r="BS20" i="31"/>
  <c r="BR20" i="31"/>
  <c r="BQ20" i="31"/>
  <c r="BP20" i="31"/>
  <c r="BO20" i="31"/>
  <c r="BN20" i="31"/>
  <c r="BM20" i="31"/>
  <c r="BL20" i="31"/>
  <c r="BK20" i="31"/>
  <c r="BJ20" i="31"/>
  <c r="BC20" i="31"/>
  <c r="K128" i="31" s="1"/>
  <c r="AZ20" i="31"/>
  <c r="AX20" i="31"/>
  <c r="AT20" i="31"/>
  <c r="AS20" i="31"/>
  <c r="AR20" i="31"/>
  <c r="AQ20" i="31"/>
  <c r="AP20" i="31"/>
  <c r="AO20" i="31"/>
  <c r="AN20" i="31"/>
  <c r="AM20" i="31"/>
  <c r="AL20" i="31"/>
  <c r="AK20" i="31"/>
  <c r="CE19" i="31"/>
  <c r="CD19" i="31"/>
  <c r="CC19" i="31"/>
  <c r="CB19" i="31"/>
  <c r="CA19" i="31"/>
  <c r="BZ19" i="31"/>
  <c r="BY19" i="31"/>
  <c r="BX19" i="31"/>
  <c r="BW19" i="31"/>
  <c r="BV19" i="31"/>
  <c r="BT19" i="31"/>
  <c r="BS19" i="31"/>
  <c r="BR19" i="31"/>
  <c r="BQ19" i="31"/>
  <c r="BP19" i="31"/>
  <c r="BO19" i="31"/>
  <c r="BN19" i="31"/>
  <c r="BM19" i="31"/>
  <c r="BL19" i="31"/>
  <c r="BK19" i="31"/>
  <c r="BJ19" i="31"/>
  <c r="BC19" i="31"/>
  <c r="K127" i="31" s="1"/>
  <c r="AZ19" i="31"/>
  <c r="AX19" i="31"/>
  <c r="AT19" i="31"/>
  <c r="AS19" i="31"/>
  <c r="AR19" i="31"/>
  <c r="AQ19" i="31"/>
  <c r="AP19" i="31"/>
  <c r="AO19" i="31"/>
  <c r="AN19" i="31"/>
  <c r="AM19" i="31"/>
  <c r="AL19" i="31"/>
  <c r="AK19" i="31"/>
  <c r="CE18" i="31"/>
  <c r="CD18" i="31"/>
  <c r="CC18" i="31"/>
  <c r="CB18" i="31"/>
  <c r="CA18" i="31"/>
  <c r="BZ18" i="31"/>
  <c r="BY18" i="31"/>
  <c r="BX18" i="31"/>
  <c r="BW18" i="31"/>
  <c r="BV18" i="31"/>
  <c r="BT18" i="31"/>
  <c r="BS18" i="31"/>
  <c r="BR18" i="31"/>
  <c r="BQ18" i="31"/>
  <c r="BP18" i="31"/>
  <c r="BO18" i="31"/>
  <c r="BN18" i="31"/>
  <c r="BM18" i="31"/>
  <c r="BL18" i="31"/>
  <c r="BK18" i="31"/>
  <c r="BJ18" i="31"/>
  <c r="BC18" i="31"/>
  <c r="K126" i="31" s="1"/>
  <c r="AZ18" i="31"/>
  <c r="AX18" i="31"/>
  <c r="AT18" i="31"/>
  <c r="AS18" i="31"/>
  <c r="AR18" i="31"/>
  <c r="AQ18" i="31"/>
  <c r="AP18" i="31"/>
  <c r="AO18" i="31"/>
  <c r="AN18" i="31"/>
  <c r="AM18" i="31"/>
  <c r="AL18" i="31"/>
  <c r="AK18" i="31"/>
  <c r="CE17" i="31"/>
  <c r="CD17" i="31"/>
  <c r="CC17" i="31"/>
  <c r="CB17" i="31"/>
  <c r="CA17" i="31"/>
  <c r="BZ17" i="31"/>
  <c r="BY17" i="31"/>
  <c r="BX17" i="31"/>
  <c r="BW17" i="31"/>
  <c r="BV17" i="31"/>
  <c r="BT17" i="31"/>
  <c r="BS17" i="31"/>
  <c r="BR17" i="31"/>
  <c r="BQ17" i="31"/>
  <c r="BP17" i="31"/>
  <c r="BO17" i="31"/>
  <c r="BN17" i="31"/>
  <c r="BM17" i="31"/>
  <c r="BL17" i="31"/>
  <c r="BK17" i="31"/>
  <c r="BJ17" i="31"/>
  <c r="BC17" i="31"/>
  <c r="K125" i="31" s="1"/>
  <c r="AZ17" i="31"/>
  <c r="AX17" i="31"/>
  <c r="AT17" i="31"/>
  <c r="AS17" i="31"/>
  <c r="AR17" i="31"/>
  <c r="AQ17" i="31"/>
  <c r="AP17" i="31"/>
  <c r="AO17" i="31"/>
  <c r="AN17" i="31"/>
  <c r="AM17" i="31"/>
  <c r="AL17" i="31"/>
  <c r="AK17" i="31"/>
  <c r="CE16" i="31"/>
  <c r="CD16" i="31"/>
  <c r="CC16" i="31"/>
  <c r="CB16" i="31"/>
  <c r="CA16" i="31"/>
  <c r="BZ16" i="31"/>
  <c r="BY16" i="31"/>
  <c r="BX16" i="31"/>
  <c r="BW16" i="31"/>
  <c r="BV16" i="31"/>
  <c r="BT16" i="31"/>
  <c r="BS16" i="31"/>
  <c r="BR16" i="31"/>
  <c r="BQ16" i="31"/>
  <c r="BP16" i="31"/>
  <c r="BO16" i="31"/>
  <c r="BN16" i="31"/>
  <c r="BM16" i="31"/>
  <c r="BL16" i="31"/>
  <c r="BK16" i="31"/>
  <c r="BJ16" i="31"/>
  <c r="BC16" i="31"/>
  <c r="K124" i="31" s="1"/>
  <c r="AZ16" i="31"/>
  <c r="AX16" i="31"/>
  <c r="AT16" i="31"/>
  <c r="AS16" i="31"/>
  <c r="AR16" i="31"/>
  <c r="AQ16" i="31"/>
  <c r="AP16" i="31"/>
  <c r="AO16" i="31"/>
  <c r="AN16" i="31"/>
  <c r="AM16" i="31"/>
  <c r="AL16" i="31"/>
  <c r="AK16" i="31"/>
  <c r="CE15" i="31"/>
  <c r="CD15" i="31"/>
  <c r="CC15" i="31"/>
  <c r="CB15" i="31"/>
  <c r="CA15" i="31"/>
  <c r="BZ15" i="31"/>
  <c r="BY15" i="31"/>
  <c r="BX15" i="31"/>
  <c r="BW15" i="31"/>
  <c r="BV15" i="31"/>
  <c r="BT15" i="31"/>
  <c r="BS15" i="31"/>
  <c r="BR15" i="31"/>
  <c r="BQ15" i="31"/>
  <c r="BP15" i="31"/>
  <c r="BO15" i="31"/>
  <c r="BN15" i="31"/>
  <c r="BM15" i="31"/>
  <c r="BL15" i="31"/>
  <c r="BK15" i="31"/>
  <c r="BJ15" i="31"/>
  <c r="BC15" i="31"/>
  <c r="K123" i="31" s="1"/>
  <c r="AZ15" i="31"/>
  <c r="AX15" i="31"/>
  <c r="AT15" i="31"/>
  <c r="AS15" i="31"/>
  <c r="AR15" i="31"/>
  <c r="AQ15" i="31"/>
  <c r="AP15" i="31"/>
  <c r="AO15" i="31"/>
  <c r="AN15" i="31"/>
  <c r="AM15" i="31"/>
  <c r="AL15" i="31"/>
  <c r="AK15" i="31"/>
  <c r="CE14" i="31"/>
  <c r="CD14" i="31"/>
  <c r="CC14" i="31"/>
  <c r="CB14" i="31"/>
  <c r="CA14" i="31"/>
  <c r="BZ14" i="31"/>
  <c r="BY14" i="31"/>
  <c r="BX14" i="31"/>
  <c r="BW14" i="31"/>
  <c r="BV14" i="31"/>
  <c r="BT14" i="31"/>
  <c r="BS14" i="31"/>
  <c r="BR14" i="31"/>
  <c r="BQ14" i="31"/>
  <c r="BP14" i="31"/>
  <c r="BO14" i="31"/>
  <c r="BN14" i="31"/>
  <c r="BM14" i="31"/>
  <c r="BL14" i="31"/>
  <c r="BK14" i="31"/>
  <c r="BJ14" i="31"/>
  <c r="BC14" i="31"/>
  <c r="K122" i="31" s="1"/>
  <c r="AZ14" i="31"/>
  <c r="AX14" i="31"/>
  <c r="AT14" i="31"/>
  <c r="AS14" i="31"/>
  <c r="AR14" i="31"/>
  <c r="AQ14" i="31"/>
  <c r="AP14" i="31"/>
  <c r="AO14" i="31"/>
  <c r="AN14" i="31"/>
  <c r="AM14" i="31"/>
  <c r="AL14" i="31"/>
  <c r="AK14" i="31"/>
  <c r="CE13" i="31"/>
  <c r="CD13" i="31"/>
  <c r="CC13" i="31"/>
  <c r="CB13" i="31"/>
  <c r="CA13" i="31"/>
  <c r="BZ13" i="31"/>
  <c r="BY13" i="31"/>
  <c r="BX13" i="31"/>
  <c r="BW13" i="31"/>
  <c r="BV13" i="31"/>
  <c r="BT13" i="31"/>
  <c r="BS13" i="31"/>
  <c r="BR13" i="31"/>
  <c r="BQ13" i="31"/>
  <c r="BP13" i="31"/>
  <c r="BO13" i="31"/>
  <c r="BN13" i="31"/>
  <c r="BM13" i="31"/>
  <c r="BL13" i="31"/>
  <c r="BK13" i="31"/>
  <c r="BJ13" i="31"/>
  <c r="BC13" i="31"/>
  <c r="K121" i="31" s="1"/>
  <c r="AZ13" i="31"/>
  <c r="AX13" i="31"/>
  <c r="AT13" i="31"/>
  <c r="AS13" i="31"/>
  <c r="AR13" i="31"/>
  <c r="AQ13" i="31"/>
  <c r="AP13" i="31"/>
  <c r="AO13" i="31"/>
  <c r="AN13" i="31"/>
  <c r="AM13" i="31"/>
  <c r="AL13" i="31"/>
  <c r="AK13" i="31"/>
  <c r="CE12" i="31"/>
  <c r="CD12" i="31"/>
  <c r="CC12" i="31"/>
  <c r="CB12" i="31"/>
  <c r="CA12" i="31"/>
  <c r="BZ12" i="31"/>
  <c r="BY12" i="31"/>
  <c r="BX12" i="31"/>
  <c r="BW12" i="31"/>
  <c r="BV12" i="31"/>
  <c r="BT12" i="31"/>
  <c r="BS12" i="31"/>
  <c r="BR12" i="31"/>
  <c r="BQ12" i="31"/>
  <c r="BP12" i="31"/>
  <c r="BO12" i="31"/>
  <c r="BN12" i="31"/>
  <c r="BM12" i="31"/>
  <c r="BL12" i="31"/>
  <c r="BK12" i="31"/>
  <c r="BJ12" i="31"/>
  <c r="BC12" i="31"/>
  <c r="K120" i="31" s="1"/>
  <c r="AZ12" i="31"/>
  <c r="AX12" i="31"/>
  <c r="AT12" i="31"/>
  <c r="AS12" i="31"/>
  <c r="AR12" i="31"/>
  <c r="AQ12" i="31"/>
  <c r="AP12" i="31"/>
  <c r="AO12" i="31"/>
  <c r="AN12" i="31"/>
  <c r="AM12" i="31"/>
  <c r="AL12" i="31"/>
  <c r="AK12" i="31"/>
  <c r="CE11" i="31"/>
  <c r="CD11" i="31"/>
  <c r="CC11" i="31"/>
  <c r="CB11" i="31"/>
  <c r="CA11" i="31"/>
  <c r="BZ11" i="31"/>
  <c r="BY11" i="31"/>
  <c r="BX11" i="31"/>
  <c r="BW11" i="31"/>
  <c r="BV11" i="31"/>
  <c r="BT11" i="31"/>
  <c r="BS11" i="31"/>
  <c r="BR11" i="31"/>
  <c r="BQ11" i="31"/>
  <c r="BP11" i="31"/>
  <c r="BO11" i="31"/>
  <c r="BN11" i="31"/>
  <c r="BM11" i="31"/>
  <c r="BL11" i="31"/>
  <c r="BK11" i="31"/>
  <c r="BJ11" i="31"/>
  <c r="BC11" i="31"/>
  <c r="K119" i="31" s="1"/>
  <c r="AZ11" i="31"/>
  <c r="AX11" i="31"/>
  <c r="AT11" i="31"/>
  <c r="AS11" i="31"/>
  <c r="AR11" i="31"/>
  <c r="AQ11" i="31"/>
  <c r="AP11" i="31"/>
  <c r="AO11" i="31"/>
  <c r="AN11" i="31"/>
  <c r="AM11" i="31"/>
  <c r="AL11" i="31"/>
  <c r="AK11" i="31"/>
  <c r="CE10" i="31"/>
  <c r="CD10" i="31"/>
  <c r="CC10" i="31"/>
  <c r="CB10" i="31"/>
  <c r="CA10" i="31"/>
  <c r="BZ10" i="31"/>
  <c r="BY10" i="31"/>
  <c r="BX10" i="31"/>
  <c r="BW10" i="31"/>
  <c r="BV10" i="31"/>
  <c r="BT10" i="31"/>
  <c r="BS10" i="31"/>
  <c r="BR10" i="31"/>
  <c r="BQ10" i="31"/>
  <c r="BP10" i="31"/>
  <c r="BO10" i="31"/>
  <c r="BN10" i="31"/>
  <c r="BM10" i="31"/>
  <c r="BL10" i="31"/>
  <c r="BK10" i="31"/>
  <c r="BJ10" i="31"/>
  <c r="BC10" i="31"/>
  <c r="K118" i="31" s="1"/>
  <c r="AZ10" i="31"/>
  <c r="AX10" i="31"/>
  <c r="AT10" i="31"/>
  <c r="AS10" i="31"/>
  <c r="AR10" i="31"/>
  <c r="AQ10" i="31"/>
  <c r="AP10" i="31"/>
  <c r="AO10" i="31"/>
  <c r="AN10" i="31"/>
  <c r="AM10" i="31"/>
  <c r="AL10" i="31"/>
  <c r="AK10" i="31"/>
  <c r="CE9" i="31"/>
  <c r="CE33" i="31" s="1"/>
  <c r="T96" i="31" s="1"/>
  <c r="CD9" i="31"/>
  <c r="CD33" i="31" s="1"/>
  <c r="T95" i="31" s="1"/>
  <c r="CC9" i="31"/>
  <c r="CC33" i="31" s="1"/>
  <c r="T94" i="31" s="1"/>
  <c r="CB9" i="31"/>
  <c r="CB33" i="31" s="1"/>
  <c r="T93" i="31" s="1"/>
  <c r="CA9" i="31"/>
  <c r="CA33" i="31" s="1"/>
  <c r="T92" i="31" s="1"/>
  <c r="BZ9" i="31"/>
  <c r="BZ33" i="31" s="1"/>
  <c r="T91" i="31" s="1"/>
  <c r="K77" i="31" s="1"/>
  <c r="BY9" i="31"/>
  <c r="BY33" i="31" s="1"/>
  <c r="T90" i="31" s="1"/>
  <c r="J77" i="31" s="1"/>
  <c r="BX9" i="31"/>
  <c r="BX33" i="31" s="1"/>
  <c r="T89" i="31" s="1"/>
  <c r="I77" i="31" s="1"/>
  <c r="BW9" i="31"/>
  <c r="BW33" i="31" s="1"/>
  <c r="T88" i="31" s="1"/>
  <c r="H77" i="31" s="1"/>
  <c r="BV9" i="31"/>
  <c r="BV33" i="31" s="1"/>
  <c r="T87" i="31" s="1"/>
  <c r="G77" i="31" s="1"/>
  <c r="BT9" i="31"/>
  <c r="BT33" i="31" s="1"/>
  <c r="U96" i="31" s="1"/>
  <c r="BS9" i="31"/>
  <c r="BS33" i="31" s="1"/>
  <c r="U95" i="31" s="1"/>
  <c r="BR9" i="31"/>
  <c r="BR33" i="31" s="1"/>
  <c r="U94" i="31" s="1"/>
  <c r="BQ9" i="31"/>
  <c r="BQ33" i="31" s="1"/>
  <c r="U93" i="31" s="1"/>
  <c r="BP9" i="31"/>
  <c r="BP33" i="31" s="1"/>
  <c r="U92" i="31" s="1"/>
  <c r="BO9" i="31"/>
  <c r="BO33" i="31" s="1"/>
  <c r="U91" i="31" s="1"/>
  <c r="K76" i="31" s="1"/>
  <c r="BN9" i="31"/>
  <c r="BN33" i="31" s="1"/>
  <c r="U90" i="31" s="1"/>
  <c r="J76" i="31" s="1"/>
  <c r="BM9" i="31"/>
  <c r="BM33" i="31" s="1"/>
  <c r="U89" i="31" s="1"/>
  <c r="I76" i="31" s="1"/>
  <c r="BL9" i="31"/>
  <c r="BL33" i="31" s="1"/>
  <c r="U88" i="31" s="1"/>
  <c r="H76" i="31" s="1"/>
  <c r="BK9" i="31"/>
  <c r="BK33" i="31" s="1"/>
  <c r="U87" i="31" s="1"/>
  <c r="G76" i="31" s="1"/>
  <c r="BJ9" i="31"/>
  <c r="BJ33" i="31" s="1"/>
  <c r="U86" i="31" s="1"/>
  <c r="F76" i="31" s="1"/>
  <c r="BC9" i="31"/>
  <c r="K117" i="31" s="1"/>
  <c r="AZ9" i="31"/>
  <c r="AX9" i="31"/>
  <c r="AT9" i="31"/>
  <c r="AS9" i="31"/>
  <c r="AR9" i="31"/>
  <c r="AQ9" i="31"/>
  <c r="AP9" i="31"/>
  <c r="AO9" i="31"/>
  <c r="AN9" i="31"/>
  <c r="AM9" i="31"/>
  <c r="AL9" i="31"/>
  <c r="AK9" i="31"/>
  <c r="CE8" i="31"/>
  <c r="CD8" i="31"/>
  <c r="CC8" i="31"/>
  <c r="CB8" i="31"/>
  <c r="CA8" i="31"/>
  <c r="BZ8" i="31"/>
  <c r="BY8" i="31"/>
  <c r="BX8" i="31"/>
  <c r="BW8" i="31"/>
  <c r="BV8" i="31"/>
  <c r="BT8" i="31"/>
  <c r="BS8" i="31"/>
  <c r="BR8" i="31"/>
  <c r="BQ8" i="31"/>
  <c r="BP8" i="31"/>
  <c r="BO8" i="31"/>
  <c r="BN8" i="31"/>
  <c r="BM8" i="31"/>
  <c r="BL8" i="31"/>
  <c r="BK8" i="31"/>
  <c r="BJ8" i="31"/>
  <c r="BC8" i="31"/>
  <c r="K116" i="31" s="1"/>
  <c r="AZ8" i="31"/>
  <c r="AX8" i="31"/>
  <c r="AT8" i="31"/>
  <c r="AS8" i="31"/>
  <c r="AR8" i="31"/>
  <c r="AQ8" i="31"/>
  <c r="AP8" i="31"/>
  <c r="AO8" i="31"/>
  <c r="AN8" i="31"/>
  <c r="AM8" i="31"/>
  <c r="AL8" i="31"/>
  <c r="AK8" i="31"/>
  <c r="CE7" i="31"/>
  <c r="CD7" i="31"/>
  <c r="CC7" i="31"/>
  <c r="CB7" i="31"/>
  <c r="CA7" i="31"/>
  <c r="BZ7" i="31"/>
  <c r="BY7" i="31"/>
  <c r="BX7" i="31"/>
  <c r="BW7" i="31"/>
  <c r="BV7" i="31"/>
  <c r="BT7" i="31"/>
  <c r="BS7" i="31"/>
  <c r="BR7" i="31"/>
  <c r="BQ7" i="31"/>
  <c r="BP7" i="31"/>
  <c r="BO7" i="31"/>
  <c r="BN7" i="31"/>
  <c r="BM7" i="31"/>
  <c r="BL7" i="31"/>
  <c r="BK7" i="31"/>
  <c r="BJ7" i="31"/>
  <c r="BC7" i="31"/>
  <c r="K115" i="31" s="1"/>
  <c r="AZ7" i="31"/>
  <c r="AX7" i="31"/>
  <c r="AT7" i="31"/>
  <c r="AS7" i="31"/>
  <c r="AR7" i="31"/>
  <c r="AQ7" i="31"/>
  <c r="AP7" i="31"/>
  <c r="AO7" i="31"/>
  <c r="AN7" i="31"/>
  <c r="AM7" i="31"/>
  <c r="AL7" i="31"/>
  <c r="AK7" i="31"/>
  <c r="CE6" i="31"/>
  <c r="CD6" i="31"/>
  <c r="CC6" i="31"/>
  <c r="CB6" i="31"/>
  <c r="CA6" i="31"/>
  <c r="BZ6" i="31"/>
  <c r="BY6" i="31"/>
  <c r="BX6" i="31"/>
  <c r="BW6" i="31"/>
  <c r="BV6" i="31"/>
  <c r="BT6" i="31"/>
  <c r="BS6" i="31"/>
  <c r="BR6" i="31"/>
  <c r="BQ6" i="31"/>
  <c r="BP6" i="31"/>
  <c r="BO6" i="31"/>
  <c r="BN6" i="31"/>
  <c r="BM6" i="31"/>
  <c r="BL6" i="31"/>
  <c r="BK6" i="31"/>
  <c r="BJ6" i="31"/>
  <c r="BC6" i="31"/>
  <c r="K114" i="31" s="1"/>
  <c r="AZ6" i="31"/>
  <c r="AX6" i="31"/>
  <c r="AT6" i="31"/>
  <c r="AS6" i="31"/>
  <c r="AR6" i="31"/>
  <c r="AQ6" i="31"/>
  <c r="AP6" i="31"/>
  <c r="AO6" i="31"/>
  <c r="AN6" i="31"/>
  <c r="AM6" i="31"/>
  <c r="AL6" i="31"/>
  <c r="AK6" i="31"/>
  <c r="CE5" i="31"/>
  <c r="CD5" i="31"/>
  <c r="CC5" i="31"/>
  <c r="CB5" i="31"/>
  <c r="CA5" i="31"/>
  <c r="BZ5" i="31"/>
  <c r="BY5" i="31"/>
  <c r="BX5" i="31"/>
  <c r="BW5" i="31"/>
  <c r="BV5" i="31"/>
  <c r="BT5" i="31"/>
  <c r="BS5" i="31"/>
  <c r="BR5" i="31"/>
  <c r="BQ5" i="31"/>
  <c r="BP5" i="31"/>
  <c r="BO5" i="31"/>
  <c r="BN5" i="31"/>
  <c r="BM5" i="31"/>
  <c r="BL5" i="31"/>
  <c r="BK5" i="31"/>
  <c r="BJ5" i="31"/>
  <c r="BC5" i="31"/>
  <c r="K113" i="31" s="1"/>
  <c r="AZ5" i="31"/>
  <c r="AX5" i="31"/>
  <c r="AT5" i="31"/>
  <c r="AS5" i="31"/>
  <c r="AR5" i="31"/>
  <c r="AQ5" i="31"/>
  <c r="AP5" i="31"/>
  <c r="AO5" i="31"/>
  <c r="AN5" i="31"/>
  <c r="AM5" i="31"/>
  <c r="AL5" i="31"/>
  <c r="AK5" i="31"/>
  <c r="CE4" i="31"/>
  <c r="CD4" i="31"/>
  <c r="CC4" i="31"/>
  <c r="CB4" i="31"/>
  <c r="CA4" i="31"/>
  <c r="BZ4" i="31"/>
  <c r="BY4" i="31"/>
  <c r="BX4" i="31"/>
  <c r="BW4" i="31"/>
  <c r="BV4" i="31"/>
  <c r="BT4" i="31"/>
  <c r="BS4" i="31"/>
  <c r="BR4" i="31"/>
  <c r="BQ4" i="31"/>
  <c r="BP4" i="31"/>
  <c r="BO4" i="31"/>
  <c r="BN4" i="31"/>
  <c r="BM4" i="31"/>
  <c r="BL4" i="31"/>
  <c r="BK4" i="31"/>
  <c r="BJ4" i="31"/>
  <c r="BC4" i="31"/>
  <c r="K112" i="31" s="1"/>
  <c r="AZ4" i="31"/>
  <c r="AX4" i="31"/>
  <c r="AT4" i="31"/>
  <c r="AS4" i="31"/>
  <c r="AR4" i="31"/>
  <c r="AQ4" i="31"/>
  <c r="AP4" i="31"/>
  <c r="AO4" i="31"/>
  <c r="AN4" i="31"/>
  <c r="AM4" i="31"/>
  <c r="AL4" i="31"/>
  <c r="AK4" i="31"/>
  <c r="CE3" i="31"/>
  <c r="CD3" i="31"/>
  <c r="CC3" i="31"/>
  <c r="CB3" i="31"/>
  <c r="CA3" i="31"/>
  <c r="BZ3" i="31"/>
  <c r="BY3" i="31"/>
  <c r="BX3" i="31"/>
  <c r="BW3" i="31"/>
  <c r="BV3" i="31"/>
  <c r="BT3" i="31"/>
  <c r="BS3" i="31"/>
  <c r="BR3" i="31"/>
  <c r="BQ3" i="31"/>
  <c r="BP3" i="31"/>
  <c r="BO3" i="31"/>
  <c r="BN3" i="31"/>
  <c r="BM3" i="31"/>
  <c r="BL3" i="31"/>
  <c r="BK3" i="31"/>
  <c r="BJ3" i="31"/>
  <c r="BC3" i="31"/>
  <c r="K111" i="31" s="1"/>
  <c r="AZ3" i="31"/>
  <c r="AX3" i="31"/>
  <c r="AT3" i="31"/>
  <c r="AS3" i="31"/>
  <c r="AR3" i="31"/>
  <c r="AQ3" i="31"/>
  <c r="AP3" i="31"/>
  <c r="AO3" i="31"/>
  <c r="AN3" i="31"/>
  <c r="AM3" i="31"/>
  <c r="AL3" i="31"/>
  <c r="AK3" i="31"/>
  <c r="B45" i="30"/>
  <c r="B44" i="30"/>
  <c r="B43" i="30"/>
  <c r="AH30" i="30"/>
  <c r="AG30" i="30"/>
  <c r="AF30" i="30"/>
  <c r="AE30" i="30"/>
  <c r="AD30" i="30"/>
  <c r="AC30" i="30"/>
  <c r="AB30" i="30"/>
  <c r="AA30" i="30"/>
  <c r="Z30" i="30"/>
  <c r="Y30" i="30"/>
  <c r="R30" i="30"/>
  <c r="Q30" i="30"/>
  <c r="P30" i="30"/>
  <c r="O30" i="30"/>
  <c r="N30" i="30"/>
  <c r="M30" i="30"/>
  <c r="L30" i="30"/>
  <c r="K30" i="30"/>
  <c r="J30" i="30"/>
  <c r="I30" i="30"/>
  <c r="H30" i="30"/>
  <c r="AH29" i="30"/>
  <c r="AG29" i="30"/>
  <c r="AF29" i="30"/>
  <c r="AE29" i="30"/>
  <c r="AD29" i="30"/>
  <c r="AC29" i="30"/>
  <c r="AB29" i="30"/>
  <c r="AA29" i="30"/>
  <c r="Z29" i="30"/>
  <c r="Y29" i="30"/>
  <c r="R29" i="30"/>
  <c r="Q29" i="30"/>
  <c r="P29" i="30"/>
  <c r="O29" i="30"/>
  <c r="N29" i="30"/>
  <c r="M29" i="30"/>
  <c r="L29" i="30"/>
  <c r="K29" i="30"/>
  <c r="J29" i="30"/>
  <c r="I29" i="30"/>
  <c r="H29" i="30"/>
  <c r="AH28" i="30"/>
  <c r="AG28" i="30"/>
  <c r="AF28" i="30"/>
  <c r="AE28" i="30"/>
  <c r="AD28" i="30"/>
  <c r="AC28" i="30"/>
  <c r="AB28" i="30"/>
  <c r="AA28" i="30"/>
  <c r="Z28" i="30"/>
  <c r="Y28" i="30"/>
  <c r="R28" i="30"/>
  <c r="Q28" i="30"/>
  <c r="P28" i="30"/>
  <c r="O28" i="30"/>
  <c r="N28" i="30"/>
  <c r="M28" i="30"/>
  <c r="L28" i="30"/>
  <c r="K28" i="30"/>
  <c r="J28" i="30"/>
  <c r="I28" i="30"/>
  <c r="H28" i="30"/>
  <c r="CE27" i="30"/>
  <c r="CD27" i="30"/>
  <c r="CC27" i="30"/>
  <c r="CB27" i="30"/>
  <c r="CA27" i="30"/>
  <c r="BZ27" i="30"/>
  <c r="BY27" i="30"/>
  <c r="BX27" i="30"/>
  <c r="BW27" i="30"/>
  <c r="BV27" i="30"/>
  <c r="BT27" i="30"/>
  <c r="BS27" i="30"/>
  <c r="BR27" i="30"/>
  <c r="BQ27" i="30"/>
  <c r="BP27" i="30"/>
  <c r="BO27" i="30"/>
  <c r="BN27" i="30"/>
  <c r="BM27" i="30"/>
  <c r="BL27" i="30"/>
  <c r="BK27" i="30"/>
  <c r="BJ27" i="30"/>
  <c r="BC27" i="30"/>
  <c r="K135" i="30" s="1"/>
  <c r="AZ27" i="30"/>
  <c r="AX27" i="30"/>
  <c r="AT27" i="30"/>
  <c r="AS27" i="30"/>
  <c r="AR27" i="30"/>
  <c r="AQ27" i="30"/>
  <c r="AP27" i="30"/>
  <c r="AO27" i="30"/>
  <c r="AN27" i="30"/>
  <c r="AM27" i="30"/>
  <c r="AL27" i="30"/>
  <c r="AK27" i="30"/>
  <c r="CE26" i="30"/>
  <c r="CD26" i="30"/>
  <c r="CC26" i="30"/>
  <c r="CB26" i="30"/>
  <c r="CA26" i="30"/>
  <c r="BZ26" i="30"/>
  <c r="BY26" i="30"/>
  <c r="BX26" i="30"/>
  <c r="BW26" i="30"/>
  <c r="BV26" i="30"/>
  <c r="BT26" i="30"/>
  <c r="BS26" i="30"/>
  <c r="BR26" i="30"/>
  <c r="BQ26" i="30"/>
  <c r="BP26" i="30"/>
  <c r="BO26" i="30"/>
  <c r="BN26" i="30"/>
  <c r="BM26" i="30"/>
  <c r="BL26" i="30"/>
  <c r="BK26" i="30"/>
  <c r="BJ26" i="30"/>
  <c r="BC26" i="30"/>
  <c r="K134" i="30" s="1"/>
  <c r="AZ26" i="30"/>
  <c r="AX26" i="30"/>
  <c r="AT26" i="30"/>
  <c r="AS26" i="30"/>
  <c r="AR26" i="30"/>
  <c r="AQ26" i="30"/>
  <c r="AP26" i="30"/>
  <c r="AO26" i="30"/>
  <c r="AN26" i="30"/>
  <c r="AM26" i="30"/>
  <c r="AL26" i="30"/>
  <c r="AK26" i="30"/>
  <c r="CE25" i="30"/>
  <c r="CD25" i="30"/>
  <c r="CC25" i="30"/>
  <c r="CB25" i="30"/>
  <c r="CA25" i="30"/>
  <c r="BZ25" i="30"/>
  <c r="BY25" i="30"/>
  <c r="BX25" i="30"/>
  <c r="BW25" i="30"/>
  <c r="BV25" i="30"/>
  <c r="BT25" i="30"/>
  <c r="BS25" i="30"/>
  <c r="BR25" i="30"/>
  <c r="BQ25" i="30"/>
  <c r="BP25" i="30"/>
  <c r="BO25" i="30"/>
  <c r="BN25" i="30"/>
  <c r="BM25" i="30"/>
  <c r="BL25" i="30"/>
  <c r="BK25" i="30"/>
  <c r="BJ25" i="30"/>
  <c r="BC25" i="30"/>
  <c r="K133" i="30" s="1"/>
  <c r="AZ25" i="30"/>
  <c r="AX25" i="30"/>
  <c r="AT25" i="30"/>
  <c r="AS25" i="30"/>
  <c r="AR25" i="30"/>
  <c r="AQ25" i="30"/>
  <c r="AP25" i="30"/>
  <c r="AO25" i="30"/>
  <c r="AN25" i="30"/>
  <c r="AM25" i="30"/>
  <c r="AL25" i="30"/>
  <c r="AK25" i="30"/>
  <c r="CE24" i="30"/>
  <c r="CD24" i="30"/>
  <c r="CC24" i="30"/>
  <c r="CB24" i="30"/>
  <c r="CA24" i="30"/>
  <c r="BZ24" i="30"/>
  <c r="BY24" i="30"/>
  <c r="BX24" i="30"/>
  <c r="BW24" i="30"/>
  <c r="BV24" i="30"/>
  <c r="BT24" i="30"/>
  <c r="BS24" i="30"/>
  <c r="BR24" i="30"/>
  <c r="BQ24" i="30"/>
  <c r="BP24" i="30"/>
  <c r="BO24" i="30"/>
  <c r="BN24" i="30"/>
  <c r="BM24" i="30"/>
  <c r="BL24" i="30"/>
  <c r="BK24" i="30"/>
  <c r="BJ24" i="30"/>
  <c r="BC24" i="30"/>
  <c r="K132" i="30" s="1"/>
  <c r="AZ24" i="30"/>
  <c r="AX24" i="30"/>
  <c r="AT24" i="30"/>
  <c r="AS24" i="30"/>
  <c r="AR24" i="30"/>
  <c r="AQ24" i="30"/>
  <c r="AP24" i="30"/>
  <c r="AO24" i="30"/>
  <c r="AN24" i="30"/>
  <c r="AM24" i="30"/>
  <c r="AL24" i="30"/>
  <c r="AK24" i="30"/>
  <c r="CE23" i="30"/>
  <c r="CD23" i="30"/>
  <c r="CC23" i="30"/>
  <c r="CB23" i="30"/>
  <c r="CA23" i="30"/>
  <c r="BZ23" i="30"/>
  <c r="BY23" i="30"/>
  <c r="BX23" i="30"/>
  <c r="BW23" i="30"/>
  <c r="BV23" i="30"/>
  <c r="BT23" i="30"/>
  <c r="BS23" i="30"/>
  <c r="BR23" i="30"/>
  <c r="BQ23" i="30"/>
  <c r="BP23" i="30"/>
  <c r="BO23" i="30"/>
  <c r="BN23" i="30"/>
  <c r="BM23" i="30"/>
  <c r="BL23" i="30"/>
  <c r="BK23" i="30"/>
  <c r="BJ23" i="30"/>
  <c r="BC23" i="30"/>
  <c r="K131" i="30" s="1"/>
  <c r="AZ23" i="30"/>
  <c r="AX23" i="30"/>
  <c r="AT23" i="30"/>
  <c r="AS23" i="30"/>
  <c r="AR23" i="30"/>
  <c r="AQ23" i="30"/>
  <c r="AP23" i="30"/>
  <c r="AO23" i="30"/>
  <c r="AN23" i="30"/>
  <c r="AM23" i="30"/>
  <c r="AL23" i="30"/>
  <c r="AK23" i="30"/>
  <c r="CE22" i="30"/>
  <c r="CD22" i="30"/>
  <c r="CC22" i="30"/>
  <c r="CB22" i="30"/>
  <c r="CA22" i="30"/>
  <c r="BZ22" i="30"/>
  <c r="BY22" i="30"/>
  <c r="BX22" i="30"/>
  <c r="BW22" i="30"/>
  <c r="BV22" i="30"/>
  <c r="BT22" i="30"/>
  <c r="BS22" i="30"/>
  <c r="BR22" i="30"/>
  <c r="BQ22" i="30"/>
  <c r="BP22" i="30"/>
  <c r="BO22" i="30"/>
  <c r="BN22" i="30"/>
  <c r="BM22" i="30"/>
  <c r="BL22" i="30"/>
  <c r="BK22" i="30"/>
  <c r="BJ22" i="30"/>
  <c r="BC22" i="30"/>
  <c r="K130" i="30" s="1"/>
  <c r="AZ22" i="30"/>
  <c r="AX22" i="30"/>
  <c r="AT22" i="30"/>
  <c r="AS22" i="30"/>
  <c r="AR22" i="30"/>
  <c r="AQ22" i="30"/>
  <c r="AP22" i="30"/>
  <c r="AO22" i="30"/>
  <c r="AN22" i="30"/>
  <c r="AM22" i="30"/>
  <c r="AL22" i="30"/>
  <c r="AK22" i="30"/>
  <c r="CE21" i="30"/>
  <c r="CD21" i="30"/>
  <c r="CC21" i="30"/>
  <c r="CB21" i="30"/>
  <c r="CA21" i="30"/>
  <c r="BZ21" i="30"/>
  <c r="BY21" i="30"/>
  <c r="BX21" i="30"/>
  <c r="BW21" i="30"/>
  <c r="BV21" i="30"/>
  <c r="BT21" i="30"/>
  <c r="BS21" i="30"/>
  <c r="BR21" i="30"/>
  <c r="BQ21" i="30"/>
  <c r="BP21" i="30"/>
  <c r="BO21" i="30"/>
  <c r="BN21" i="30"/>
  <c r="BM21" i="30"/>
  <c r="BL21" i="30"/>
  <c r="BK21" i="30"/>
  <c r="BJ21" i="30"/>
  <c r="BC21" i="30"/>
  <c r="K129" i="30" s="1"/>
  <c r="AZ21" i="30"/>
  <c r="AX21" i="30"/>
  <c r="AT21" i="30"/>
  <c r="AS21" i="30"/>
  <c r="AR21" i="30"/>
  <c r="AQ21" i="30"/>
  <c r="AP21" i="30"/>
  <c r="AO21" i="30"/>
  <c r="AN21" i="30"/>
  <c r="AM21" i="30"/>
  <c r="AL21" i="30"/>
  <c r="AK21" i="30"/>
  <c r="CE20" i="30"/>
  <c r="CD20" i="30"/>
  <c r="CC20" i="30"/>
  <c r="CB20" i="30"/>
  <c r="CA20" i="30"/>
  <c r="BZ20" i="30"/>
  <c r="BY20" i="30"/>
  <c r="BX20" i="30"/>
  <c r="BW20" i="30"/>
  <c r="BV20" i="30"/>
  <c r="BT20" i="30"/>
  <c r="BS20" i="30"/>
  <c r="BR20" i="30"/>
  <c r="BQ20" i="30"/>
  <c r="BP20" i="30"/>
  <c r="BO20" i="30"/>
  <c r="BN20" i="30"/>
  <c r="BM20" i="30"/>
  <c r="BL20" i="30"/>
  <c r="BK20" i="30"/>
  <c r="BJ20" i="30"/>
  <c r="BC20" i="30"/>
  <c r="K128" i="30" s="1"/>
  <c r="AZ20" i="30"/>
  <c r="AX20" i="30"/>
  <c r="AT20" i="30"/>
  <c r="AS20" i="30"/>
  <c r="AR20" i="30"/>
  <c r="AQ20" i="30"/>
  <c r="AP20" i="30"/>
  <c r="AO20" i="30"/>
  <c r="AN20" i="30"/>
  <c r="AM20" i="30"/>
  <c r="AL20" i="30"/>
  <c r="AK20" i="30"/>
  <c r="CE19" i="30"/>
  <c r="CD19" i="30"/>
  <c r="CC19" i="30"/>
  <c r="CB19" i="30"/>
  <c r="CA19" i="30"/>
  <c r="BZ19" i="30"/>
  <c r="BY19" i="30"/>
  <c r="BX19" i="30"/>
  <c r="BW19" i="30"/>
  <c r="BV19" i="30"/>
  <c r="BT19" i="30"/>
  <c r="BS19" i="30"/>
  <c r="BR19" i="30"/>
  <c r="BQ19" i="30"/>
  <c r="BP19" i="30"/>
  <c r="BO19" i="30"/>
  <c r="BN19" i="30"/>
  <c r="BM19" i="30"/>
  <c r="BL19" i="30"/>
  <c r="BK19" i="30"/>
  <c r="BJ19" i="30"/>
  <c r="BC19" i="30"/>
  <c r="K127" i="30" s="1"/>
  <c r="AZ19" i="30"/>
  <c r="AX19" i="30"/>
  <c r="AT19" i="30"/>
  <c r="AS19" i="30"/>
  <c r="AR19" i="30"/>
  <c r="AQ19" i="30"/>
  <c r="AP19" i="30"/>
  <c r="AO19" i="30"/>
  <c r="AN19" i="30"/>
  <c r="AM19" i="30"/>
  <c r="AL19" i="30"/>
  <c r="AK19" i="30"/>
  <c r="CE18" i="30"/>
  <c r="CD18" i="30"/>
  <c r="CC18" i="30"/>
  <c r="CB18" i="30"/>
  <c r="CA18" i="30"/>
  <c r="BZ18" i="30"/>
  <c r="BY18" i="30"/>
  <c r="BX18" i="30"/>
  <c r="BW18" i="30"/>
  <c r="BV18" i="30"/>
  <c r="BT18" i="30"/>
  <c r="BS18" i="30"/>
  <c r="BR18" i="30"/>
  <c r="BQ18" i="30"/>
  <c r="BP18" i="30"/>
  <c r="BO18" i="30"/>
  <c r="BN18" i="30"/>
  <c r="BM18" i="30"/>
  <c r="BL18" i="30"/>
  <c r="BK18" i="30"/>
  <c r="BJ18" i="30"/>
  <c r="BC18" i="30"/>
  <c r="K126" i="30" s="1"/>
  <c r="AZ18" i="30"/>
  <c r="AX18" i="30"/>
  <c r="AT18" i="30"/>
  <c r="AS18" i="30"/>
  <c r="AR18" i="30"/>
  <c r="AQ18" i="30"/>
  <c r="AP18" i="30"/>
  <c r="AO18" i="30"/>
  <c r="AN18" i="30"/>
  <c r="AM18" i="30"/>
  <c r="AL18" i="30"/>
  <c r="AK18" i="30"/>
  <c r="CE17" i="30"/>
  <c r="CD17" i="30"/>
  <c r="CC17" i="30"/>
  <c r="CB17" i="30"/>
  <c r="CA17" i="30"/>
  <c r="BZ17" i="30"/>
  <c r="BY17" i="30"/>
  <c r="BX17" i="30"/>
  <c r="BW17" i="30"/>
  <c r="BV17" i="30"/>
  <c r="BT17" i="30"/>
  <c r="BS17" i="30"/>
  <c r="BR17" i="30"/>
  <c r="BQ17" i="30"/>
  <c r="BP17" i="30"/>
  <c r="BO17" i="30"/>
  <c r="BN17" i="30"/>
  <c r="BM17" i="30"/>
  <c r="BL17" i="30"/>
  <c r="BK17" i="30"/>
  <c r="BJ17" i="30"/>
  <c r="BC17" i="30"/>
  <c r="K125" i="30" s="1"/>
  <c r="AZ17" i="30"/>
  <c r="AX17" i="30"/>
  <c r="AT17" i="30"/>
  <c r="AS17" i="30"/>
  <c r="AR17" i="30"/>
  <c r="AQ17" i="30"/>
  <c r="AP17" i="30"/>
  <c r="AO17" i="30"/>
  <c r="AN17" i="30"/>
  <c r="AM17" i="30"/>
  <c r="AL17" i="30"/>
  <c r="AK17" i="30"/>
  <c r="CE16" i="30"/>
  <c r="CD16" i="30"/>
  <c r="CC16" i="30"/>
  <c r="CB16" i="30"/>
  <c r="CA16" i="30"/>
  <c r="BZ16" i="30"/>
  <c r="BY16" i="30"/>
  <c r="BX16" i="30"/>
  <c r="BW16" i="30"/>
  <c r="BV16" i="30"/>
  <c r="BT16" i="30"/>
  <c r="BS16" i="30"/>
  <c r="BR16" i="30"/>
  <c r="BQ16" i="30"/>
  <c r="BP16" i="30"/>
  <c r="BO16" i="30"/>
  <c r="BN16" i="30"/>
  <c r="BM16" i="30"/>
  <c r="BL16" i="30"/>
  <c r="BK16" i="30"/>
  <c r="BJ16" i="30"/>
  <c r="BC16" i="30"/>
  <c r="K124" i="30" s="1"/>
  <c r="AZ16" i="30"/>
  <c r="AX16" i="30"/>
  <c r="AT16" i="30"/>
  <c r="AS16" i="30"/>
  <c r="AR16" i="30"/>
  <c r="AQ16" i="30"/>
  <c r="AP16" i="30"/>
  <c r="AO16" i="30"/>
  <c r="AN16" i="30"/>
  <c r="AM16" i="30"/>
  <c r="AL16" i="30"/>
  <c r="AK16" i="30"/>
  <c r="CE15" i="30"/>
  <c r="CD15" i="30"/>
  <c r="CC15" i="30"/>
  <c r="CB15" i="30"/>
  <c r="CA15" i="30"/>
  <c r="BZ15" i="30"/>
  <c r="BY15" i="30"/>
  <c r="BX15" i="30"/>
  <c r="BW15" i="30"/>
  <c r="BV15" i="30"/>
  <c r="BT15" i="30"/>
  <c r="BS15" i="30"/>
  <c r="BR15" i="30"/>
  <c r="BQ15" i="30"/>
  <c r="BP15" i="30"/>
  <c r="BO15" i="30"/>
  <c r="BN15" i="30"/>
  <c r="BM15" i="30"/>
  <c r="BL15" i="30"/>
  <c r="BK15" i="30"/>
  <c r="BJ15" i="30"/>
  <c r="BC15" i="30"/>
  <c r="K123" i="30" s="1"/>
  <c r="AZ15" i="30"/>
  <c r="AX15" i="30"/>
  <c r="AT15" i="30"/>
  <c r="AS15" i="30"/>
  <c r="AR15" i="30"/>
  <c r="AQ15" i="30"/>
  <c r="AP15" i="30"/>
  <c r="AO15" i="30"/>
  <c r="AN15" i="30"/>
  <c r="AM15" i="30"/>
  <c r="AL15" i="30"/>
  <c r="AK15" i="30"/>
  <c r="CE14" i="30"/>
  <c r="CD14" i="30"/>
  <c r="CC14" i="30"/>
  <c r="CB14" i="30"/>
  <c r="CA14" i="30"/>
  <c r="BZ14" i="30"/>
  <c r="BY14" i="30"/>
  <c r="BX14" i="30"/>
  <c r="BW14" i="30"/>
  <c r="BV14" i="30"/>
  <c r="BT14" i="30"/>
  <c r="BS14" i="30"/>
  <c r="BR14" i="30"/>
  <c r="BQ14" i="30"/>
  <c r="BP14" i="30"/>
  <c r="BO14" i="30"/>
  <c r="BN14" i="30"/>
  <c r="BM14" i="30"/>
  <c r="BL14" i="30"/>
  <c r="BK14" i="30"/>
  <c r="BJ14" i="30"/>
  <c r="BC14" i="30"/>
  <c r="K122" i="30" s="1"/>
  <c r="AZ14" i="30"/>
  <c r="AX14" i="30"/>
  <c r="AT14" i="30"/>
  <c r="AS14" i="30"/>
  <c r="AR14" i="30"/>
  <c r="AQ14" i="30"/>
  <c r="AP14" i="30"/>
  <c r="AO14" i="30"/>
  <c r="AN14" i="30"/>
  <c r="AM14" i="30"/>
  <c r="AL14" i="30"/>
  <c r="AK14" i="30"/>
  <c r="CE13" i="30"/>
  <c r="CD13" i="30"/>
  <c r="CC13" i="30"/>
  <c r="CB13" i="30"/>
  <c r="CA13" i="30"/>
  <c r="BZ13" i="30"/>
  <c r="BY13" i="30"/>
  <c r="BX13" i="30"/>
  <c r="BW13" i="30"/>
  <c r="BV13" i="30"/>
  <c r="BT13" i="30"/>
  <c r="BS13" i="30"/>
  <c r="BR13" i="30"/>
  <c r="BQ13" i="30"/>
  <c r="BP13" i="30"/>
  <c r="BO13" i="30"/>
  <c r="BN13" i="30"/>
  <c r="BM13" i="30"/>
  <c r="BL13" i="30"/>
  <c r="BK13" i="30"/>
  <c r="BJ13" i="30"/>
  <c r="BC13" i="30"/>
  <c r="K121" i="30" s="1"/>
  <c r="AZ13" i="30"/>
  <c r="AX13" i="30"/>
  <c r="AT13" i="30"/>
  <c r="AS13" i="30"/>
  <c r="AR13" i="30"/>
  <c r="AQ13" i="30"/>
  <c r="AP13" i="30"/>
  <c r="AO13" i="30"/>
  <c r="AN13" i="30"/>
  <c r="AM13" i="30"/>
  <c r="AL13" i="30"/>
  <c r="AK13" i="30"/>
  <c r="CE12" i="30"/>
  <c r="CD12" i="30"/>
  <c r="CC12" i="30"/>
  <c r="CB12" i="30"/>
  <c r="CA12" i="30"/>
  <c r="BZ12" i="30"/>
  <c r="BY12" i="30"/>
  <c r="BX12" i="30"/>
  <c r="BW12" i="30"/>
  <c r="BV12" i="30"/>
  <c r="BT12" i="30"/>
  <c r="BS12" i="30"/>
  <c r="BR12" i="30"/>
  <c r="BQ12" i="30"/>
  <c r="BP12" i="30"/>
  <c r="BO12" i="30"/>
  <c r="BN12" i="30"/>
  <c r="BM12" i="30"/>
  <c r="BL12" i="30"/>
  <c r="BK12" i="30"/>
  <c r="BJ12" i="30"/>
  <c r="BC12" i="30"/>
  <c r="K120" i="30" s="1"/>
  <c r="AZ12" i="30"/>
  <c r="AX12" i="30"/>
  <c r="AT12" i="30"/>
  <c r="AS12" i="30"/>
  <c r="AR12" i="30"/>
  <c r="AQ12" i="30"/>
  <c r="AP12" i="30"/>
  <c r="AO12" i="30"/>
  <c r="AN12" i="30"/>
  <c r="AM12" i="30"/>
  <c r="AL12" i="30"/>
  <c r="AK12" i="30"/>
  <c r="CE11" i="30"/>
  <c r="CD11" i="30"/>
  <c r="CC11" i="30"/>
  <c r="CB11" i="30"/>
  <c r="CA11" i="30"/>
  <c r="BZ11" i="30"/>
  <c r="BY11" i="30"/>
  <c r="BX11" i="30"/>
  <c r="BW11" i="30"/>
  <c r="BV11" i="30"/>
  <c r="BT11" i="30"/>
  <c r="BS11" i="30"/>
  <c r="BR11" i="30"/>
  <c r="BQ11" i="30"/>
  <c r="BP11" i="30"/>
  <c r="BO11" i="30"/>
  <c r="BN11" i="30"/>
  <c r="BM11" i="30"/>
  <c r="BL11" i="30"/>
  <c r="BK11" i="30"/>
  <c r="BJ11" i="30"/>
  <c r="BC11" i="30"/>
  <c r="K119" i="30" s="1"/>
  <c r="AZ11" i="30"/>
  <c r="AX11" i="30"/>
  <c r="AT11" i="30"/>
  <c r="AS11" i="30"/>
  <c r="AR11" i="30"/>
  <c r="AQ11" i="30"/>
  <c r="AP11" i="30"/>
  <c r="AO11" i="30"/>
  <c r="AN11" i="30"/>
  <c r="AM11" i="30"/>
  <c r="AL11" i="30"/>
  <c r="AK11" i="30"/>
  <c r="CE10" i="30"/>
  <c r="CD10" i="30"/>
  <c r="CC10" i="30"/>
  <c r="CB10" i="30"/>
  <c r="CA10" i="30"/>
  <c r="BZ10" i="30"/>
  <c r="BY10" i="30"/>
  <c r="BX10" i="30"/>
  <c r="BW10" i="30"/>
  <c r="BV10" i="30"/>
  <c r="BT10" i="30"/>
  <c r="BS10" i="30"/>
  <c r="BR10" i="30"/>
  <c r="BQ10" i="30"/>
  <c r="BP10" i="30"/>
  <c r="BO10" i="30"/>
  <c r="BN10" i="30"/>
  <c r="BM10" i="30"/>
  <c r="BL10" i="30"/>
  <c r="BK10" i="30"/>
  <c r="BJ10" i="30"/>
  <c r="BC10" i="30"/>
  <c r="K118" i="30" s="1"/>
  <c r="AZ10" i="30"/>
  <c r="AX10" i="30"/>
  <c r="AT10" i="30"/>
  <c r="AS10" i="30"/>
  <c r="AR10" i="30"/>
  <c r="AQ10" i="30"/>
  <c r="AP10" i="30"/>
  <c r="AO10" i="30"/>
  <c r="AN10" i="30"/>
  <c r="AM10" i="30"/>
  <c r="AL10" i="30"/>
  <c r="AK10" i="30"/>
  <c r="CE9" i="30"/>
  <c r="CE33" i="30" s="1"/>
  <c r="T96" i="30" s="1"/>
  <c r="CD9" i="30"/>
  <c r="CD33" i="30" s="1"/>
  <c r="T95" i="30" s="1"/>
  <c r="CC9" i="30"/>
  <c r="CC33" i="30" s="1"/>
  <c r="T94" i="30" s="1"/>
  <c r="CB9" i="30"/>
  <c r="CB33" i="30" s="1"/>
  <c r="T93" i="30" s="1"/>
  <c r="CA9" i="30"/>
  <c r="CA33" i="30" s="1"/>
  <c r="T92" i="30" s="1"/>
  <c r="BZ9" i="30"/>
  <c r="BZ33" i="30" s="1"/>
  <c r="T91" i="30" s="1"/>
  <c r="K77" i="30" s="1"/>
  <c r="BY9" i="30"/>
  <c r="BY33" i="30" s="1"/>
  <c r="T90" i="30" s="1"/>
  <c r="J77" i="30" s="1"/>
  <c r="BX9" i="30"/>
  <c r="BX33" i="30" s="1"/>
  <c r="T89" i="30" s="1"/>
  <c r="I77" i="30" s="1"/>
  <c r="BW9" i="30"/>
  <c r="BW33" i="30" s="1"/>
  <c r="T88" i="30" s="1"/>
  <c r="H77" i="30" s="1"/>
  <c r="BV9" i="30"/>
  <c r="BV33" i="30" s="1"/>
  <c r="T87" i="30" s="1"/>
  <c r="G77" i="30" s="1"/>
  <c r="BT9" i="30"/>
  <c r="BT33" i="30" s="1"/>
  <c r="U96" i="30" s="1"/>
  <c r="BS9" i="30"/>
  <c r="BS33" i="30" s="1"/>
  <c r="U95" i="30" s="1"/>
  <c r="BR9" i="30"/>
  <c r="BR33" i="30" s="1"/>
  <c r="U94" i="30" s="1"/>
  <c r="BQ9" i="30"/>
  <c r="BQ33" i="30" s="1"/>
  <c r="U93" i="30" s="1"/>
  <c r="BP9" i="30"/>
  <c r="BP33" i="30" s="1"/>
  <c r="U92" i="30" s="1"/>
  <c r="BO9" i="30"/>
  <c r="BO33" i="30" s="1"/>
  <c r="U91" i="30" s="1"/>
  <c r="K76" i="30" s="1"/>
  <c r="BN9" i="30"/>
  <c r="BN33" i="30" s="1"/>
  <c r="U90" i="30" s="1"/>
  <c r="J76" i="30" s="1"/>
  <c r="BM9" i="30"/>
  <c r="BM33" i="30" s="1"/>
  <c r="U89" i="30" s="1"/>
  <c r="I76" i="30" s="1"/>
  <c r="BL9" i="30"/>
  <c r="BL33" i="30" s="1"/>
  <c r="U88" i="30" s="1"/>
  <c r="H76" i="30" s="1"/>
  <c r="BK9" i="30"/>
  <c r="BK33" i="30" s="1"/>
  <c r="U87" i="30" s="1"/>
  <c r="G76" i="30" s="1"/>
  <c r="BJ9" i="30"/>
  <c r="BJ33" i="30" s="1"/>
  <c r="U86" i="30" s="1"/>
  <c r="F76" i="30" s="1"/>
  <c r="BC9" i="30"/>
  <c r="K117" i="30" s="1"/>
  <c r="AZ9" i="30"/>
  <c r="AX9" i="30"/>
  <c r="AT9" i="30"/>
  <c r="AS9" i="30"/>
  <c r="AR9" i="30"/>
  <c r="AQ9" i="30"/>
  <c r="AP9" i="30"/>
  <c r="AO9" i="30"/>
  <c r="AN9" i="30"/>
  <c r="AM9" i="30"/>
  <c r="AL9" i="30"/>
  <c r="AK9" i="30"/>
  <c r="CE8" i="30"/>
  <c r="CD8" i="30"/>
  <c r="CC8" i="30"/>
  <c r="CB8" i="30"/>
  <c r="CA8" i="30"/>
  <c r="BZ8" i="30"/>
  <c r="BY8" i="30"/>
  <c r="BX8" i="30"/>
  <c r="BW8" i="30"/>
  <c r="BV8" i="30"/>
  <c r="BT8" i="30"/>
  <c r="BS8" i="30"/>
  <c r="BR8" i="30"/>
  <c r="BQ8" i="30"/>
  <c r="BP8" i="30"/>
  <c r="BO8" i="30"/>
  <c r="BN8" i="30"/>
  <c r="BM8" i="30"/>
  <c r="BL8" i="30"/>
  <c r="BK8" i="30"/>
  <c r="BJ8" i="30"/>
  <c r="BC8" i="30"/>
  <c r="K116" i="30" s="1"/>
  <c r="AZ8" i="30"/>
  <c r="AX8" i="30"/>
  <c r="AT8" i="30"/>
  <c r="AS8" i="30"/>
  <c r="AR8" i="30"/>
  <c r="AQ8" i="30"/>
  <c r="AP8" i="30"/>
  <c r="AO8" i="30"/>
  <c r="AN8" i="30"/>
  <c r="AM8" i="30"/>
  <c r="AL8" i="30"/>
  <c r="AK8" i="30"/>
  <c r="CE7" i="30"/>
  <c r="CD7" i="30"/>
  <c r="CC7" i="30"/>
  <c r="CB7" i="30"/>
  <c r="CA7" i="30"/>
  <c r="BZ7" i="30"/>
  <c r="BY7" i="30"/>
  <c r="BX7" i="30"/>
  <c r="BW7" i="30"/>
  <c r="BV7" i="30"/>
  <c r="BT7" i="30"/>
  <c r="BS7" i="30"/>
  <c r="BR7" i="30"/>
  <c r="BQ7" i="30"/>
  <c r="BP7" i="30"/>
  <c r="BO7" i="30"/>
  <c r="BN7" i="30"/>
  <c r="BM7" i="30"/>
  <c r="BL7" i="30"/>
  <c r="BK7" i="30"/>
  <c r="BJ7" i="30"/>
  <c r="BC7" i="30"/>
  <c r="K115" i="30" s="1"/>
  <c r="AZ7" i="30"/>
  <c r="AX7" i="30"/>
  <c r="AT7" i="30"/>
  <c r="AS7" i="30"/>
  <c r="AR7" i="30"/>
  <c r="AQ7" i="30"/>
  <c r="AP7" i="30"/>
  <c r="AO7" i="30"/>
  <c r="AN7" i="30"/>
  <c r="AM7" i="30"/>
  <c r="AL7" i="30"/>
  <c r="AK7" i="30"/>
  <c r="CE6" i="30"/>
  <c r="CD6" i="30"/>
  <c r="CC6" i="30"/>
  <c r="CB6" i="30"/>
  <c r="CA6" i="30"/>
  <c r="BZ6" i="30"/>
  <c r="BY6" i="30"/>
  <c r="BX6" i="30"/>
  <c r="BW6" i="30"/>
  <c r="BV6" i="30"/>
  <c r="BT6" i="30"/>
  <c r="BS6" i="30"/>
  <c r="BR6" i="30"/>
  <c r="BQ6" i="30"/>
  <c r="BP6" i="30"/>
  <c r="BO6" i="30"/>
  <c r="BN6" i="30"/>
  <c r="BM6" i="30"/>
  <c r="BL6" i="30"/>
  <c r="BK6" i="30"/>
  <c r="BJ6" i="30"/>
  <c r="BC6" i="30"/>
  <c r="K114" i="30" s="1"/>
  <c r="AZ6" i="30"/>
  <c r="AX6" i="30"/>
  <c r="AT6" i="30"/>
  <c r="AS6" i="30"/>
  <c r="AR6" i="30"/>
  <c r="AQ6" i="30"/>
  <c r="AP6" i="30"/>
  <c r="AO6" i="30"/>
  <c r="AN6" i="30"/>
  <c r="AM6" i="30"/>
  <c r="AL6" i="30"/>
  <c r="AK6" i="30"/>
  <c r="CE5" i="30"/>
  <c r="CD5" i="30"/>
  <c r="CC5" i="30"/>
  <c r="CB5" i="30"/>
  <c r="CA5" i="30"/>
  <c r="BZ5" i="30"/>
  <c r="BY5" i="30"/>
  <c r="BX5" i="30"/>
  <c r="BW5" i="30"/>
  <c r="BV5" i="30"/>
  <c r="BT5" i="30"/>
  <c r="BS5" i="30"/>
  <c r="BR5" i="30"/>
  <c r="BQ5" i="30"/>
  <c r="BP5" i="30"/>
  <c r="BO5" i="30"/>
  <c r="BN5" i="30"/>
  <c r="BM5" i="30"/>
  <c r="BL5" i="30"/>
  <c r="BK5" i="30"/>
  <c r="BJ5" i="30"/>
  <c r="BC5" i="30"/>
  <c r="K113" i="30" s="1"/>
  <c r="AZ5" i="30"/>
  <c r="AX5" i="30"/>
  <c r="AT5" i="30"/>
  <c r="AS5" i="30"/>
  <c r="AR5" i="30"/>
  <c r="AQ5" i="30"/>
  <c r="AP5" i="30"/>
  <c r="AO5" i="30"/>
  <c r="AN5" i="30"/>
  <c r="AM5" i="30"/>
  <c r="AL5" i="30"/>
  <c r="AK5" i="30"/>
  <c r="CE4" i="30"/>
  <c r="CD4" i="30"/>
  <c r="CC4" i="30"/>
  <c r="CB4" i="30"/>
  <c r="CA4" i="30"/>
  <c r="BZ4" i="30"/>
  <c r="BY4" i="30"/>
  <c r="BX4" i="30"/>
  <c r="BW4" i="30"/>
  <c r="BV4" i="30"/>
  <c r="BT4" i="30"/>
  <c r="BS4" i="30"/>
  <c r="BR4" i="30"/>
  <c r="BQ4" i="30"/>
  <c r="BP4" i="30"/>
  <c r="BO4" i="30"/>
  <c r="BN4" i="30"/>
  <c r="BM4" i="30"/>
  <c r="BL4" i="30"/>
  <c r="BK4" i="30"/>
  <c r="BJ4" i="30"/>
  <c r="BC4" i="30"/>
  <c r="K112" i="30" s="1"/>
  <c r="AZ4" i="30"/>
  <c r="AX4" i="30"/>
  <c r="AT4" i="30"/>
  <c r="AS4" i="30"/>
  <c r="AR4" i="30"/>
  <c r="AQ4" i="30"/>
  <c r="AP4" i="30"/>
  <c r="AO4" i="30"/>
  <c r="AN4" i="30"/>
  <c r="AM4" i="30"/>
  <c r="AL4" i="30"/>
  <c r="AK4" i="30"/>
  <c r="CE3" i="30"/>
  <c r="CD3" i="30"/>
  <c r="CC3" i="30"/>
  <c r="CB3" i="30"/>
  <c r="CA3" i="30"/>
  <c r="BZ3" i="30"/>
  <c r="BY3" i="30"/>
  <c r="BX3" i="30"/>
  <c r="BW3" i="30"/>
  <c r="BV3" i="30"/>
  <c r="BT3" i="30"/>
  <c r="BS3" i="30"/>
  <c r="BR3" i="30"/>
  <c r="BQ3" i="30"/>
  <c r="BP3" i="30"/>
  <c r="BO3" i="30"/>
  <c r="BN3" i="30"/>
  <c r="BM3" i="30"/>
  <c r="BL3" i="30"/>
  <c r="BK3" i="30"/>
  <c r="BJ3" i="30"/>
  <c r="BC3" i="30"/>
  <c r="K111" i="30" s="1"/>
  <c r="AZ3" i="30"/>
  <c r="AX3" i="30"/>
  <c r="AT3" i="30"/>
  <c r="AS3" i="30"/>
  <c r="AR3" i="30"/>
  <c r="AQ3" i="30"/>
  <c r="AP3" i="30"/>
  <c r="AO3" i="30"/>
  <c r="AN3" i="30"/>
  <c r="AM3" i="30"/>
  <c r="AL3" i="30"/>
  <c r="AK3" i="30"/>
  <c r="B45" i="29"/>
  <c r="B44" i="29"/>
  <c r="B43" i="29"/>
  <c r="AH30" i="29"/>
  <c r="AG30" i="29"/>
  <c r="AF30" i="29"/>
  <c r="AE30" i="29"/>
  <c r="AD30" i="29"/>
  <c r="AC30" i="29"/>
  <c r="AB30" i="29"/>
  <c r="AA30" i="29"/>
  <c r="Z30" i="29"/>
  <c r="Y30" i="29"/>
  <c r="R30" i="29"/>
  <c r="Q30" i="29"/>
  <c r="P30" i="29"/>
  <c r="O30" i="29"/>
  <c r="N30" i="29"/>
  <c r="M30" i="29"/>
  <c r="L30" i="29"/>
  <c r="K30" i="29"/>
  <c r="J30" i="29"/>
  <c r="I30" i="29"/>
  <c r="H30" i="29"/>
  <c r="AH29" i="29"/>
  <c r="AG29" i="29"/>
  <c r="AF29" i="29"/>
  <c r="AE29" i="29"/>
  <c r="AD29" i="29"/>
  <c r="AC29" i="29"/>
  <c r="AB29" i="29"/>
  <c r="AA29" i="29"/>
  <c r="Z29" i="29"/>
  <c r="Y29" i="29"/>
  <c r="R29" i="29"/>
  <c r="Q29" i="29"/>
  <c r="P29" i="29"/>
  <c r="O29" i="29"/>
  <c r="N29" i="29"/>
  <c r="M29" i="29"/>
  <c r="L29" i="29"/>
  <c r="K29" i="29"/>
  <c r="J29" i="29"/>
  <c r="I29" i="29"/>
  <c r="H29" i="29"/>
  <c r="AH28" i="29"/>
  <c r="AG28" i="29"/>
  <c r="AF28" i="29"/>
  <c r="AE28" i="29"/>
  <c r="AD28" i="29"/>
  <c r="AC28" i="29"/>
  <c r="AB28" i="29"/>
  <c r="AA28" i="29"/>
  <c r="Z28" i="29"/>
  <c r="Y28" i="29"/>
  <c r="R28" i="29"/>
  <c r="Q28" i="29"/>
  <c r="P28" i="29"/>
  <c r="O28" i="29"/>
  <c r="N28" i="29"/>
  <c r="M28" i="29"/>
  <c r="L28" i="29"/>
  <c r="K28" i="29"/>
  <c r="J28" i="29"/>
  <c r="I28" i="29"/>
  <c r="H28" i="29"/>
  <c r="CE27" i="29"/>
  <c r="CD27" i="29"/>
  <c r="CC27" i="29"/>
  <c r="CB27" i="29"/>
  <c r="CA27" i="29"/>
  <c r="BZ27" i="29"/>
  <c r="BY27" i="29"/>
  <c r="BX27" i="29"/>
  <c r="BW27" i="29"/>
  <c r="BV27" i="29"/>
  <c r="BT27" i="29"/>
  <c r="BS27" i="29"/>
  <c r="BR27" i="29"/>
  <c r="BQ27" i="29"/>
  <c r="BP27" i="29"/>
  <c r="BO27" i="29"/>
  <c r="BN27" i="29"/>
  <c r="BM27" i="29"/>
  <c r="BL27" i="29"/>
  <c r="BK27" i="29"/>
  <c r="BJ27" i="29"/>
  <c r="BC27" i="29"/>
  <c r="K135" i="29" s="1"/>
  <c r="AZ27" i="29"/>
  <c r="AX27" i="29"/>
  <c r="AT27" i="29"/>
  <c r="AS27" i="29"/>
  <c r="AR27" i="29"/>
  <c r="AQ27" i="29"/>
  <c r="AP27" i="29"/>
  <c r="AO27" i="29"/>
  <c r="AN27" i="29"/>
  <c r="AM27" i="29"/>
  <c r="AL27" i="29"/>
  <c r="AK27" i="29"/>
  <c r="CE26" i="29"/>
  <c r="CD26" i="29"/>
  <c r="CC26" i="29"/>
  <c r="CB26" i="29"/>
  <c r="CA26" i="29"/>
  <c r="BZ26" i="29"/>
  <c r="BY26" i="29"/>
  <c r="BX26" i="29"/>
  <c r="BW26" i="29"/>
  <c r="BV26" i="29"/>
  <c r="BT26" i="29"/>
  <c r="BS26" i="29"/>
  <c r="BR26" i="29"/>
  <c r="BQ26" i="29"/>
  <c r="BP26" i="29"/>
  <c r="BO26" i="29"/>
  <c r="BN26" i="29"/>
  <c r="BM26" i="29"/>
  <c r="BL26" i="29"/>
  <c r="BK26" i="29"/>
  <c r="BJ26" i="29"/>
  <c r="BC26" i="29"/>
  <c r="K134" i="29" s="1"/>
  <c r="AZ26" i="29"/>
  <c r="AX26" i="29"/>
  <c r="AT26" i="29"/>
  <c r="AS26" i="29"/>
  <c r="AR26" i="29"/>
  <c r="AQ26" i="29"/>
  <c r="AP26" i="29"/>
  <c r="AO26" i="29"/>
  <c r="AN26" i="29"/>
  <c r="AM26" i="29"/>
  <c r="AL26" i="29"/>
  <c r="AK26" i="29"/>
  <c r="CE25" i="29"/>
  <c r="CD25" i="29"/>
  <c r="CC25" i="29"/>
  <c r="CB25" i="29"/>
  <c r="CA25" i="29"/>
  <c r="BZ25" i="29"/>
  <c r="BY25" i="29"/>
  <c r="BX25" i="29"/>
  <c r="BW25" i="29"/>
  <c r="BV25" i="29"/>
  <c r="BT25" i="29"/>
  <c r="BS25" i="29"/>
  <c r="BR25" i="29"/>
  <c r="BQ25" i="29"/>
  <c r="BP25" i="29"/>
  <c r="BO25" i="29"/>
  <c r="BN25" i="29"/>
  <c r="BM25" i="29"/>
  <c r="BL25" i="29"/>
  <c r="BK25" i="29"/>
  <c r="BJ25" i="29"/>
  <c r="BC25" i="29"/>
  <c r="K133" i="29" s="1"/>
  <c r="AZ25" i="29"/>
  <c r="AX25" i="29"/>
  <c r="AT25" i="29"/>
  <c r="AS25" i="29"/>
  <c r="AR25" i="29"/>
  <c r="AQ25" i="29"/>
  <c r="AP25" i="29"/>
  <c r="AO25" i="29"/>
  <c r="AN25" i="29"/>
  <c r="AM25" i="29"/>
  <c r="AL25" i="29"/>
  <c r="AK25" i="29"/>
  <c r="CE24" i="29"/>
  <c r="CD24" i="29"/>
  <c r="CC24" i="29"/>
  <c r="CB24" i="29"/>
  <c r="CA24" i="29"/>
  <c r="BZ24" i="29"/>
  <c r="BY24" i="29"/>
  <c r="BX24" i="29"/>
  <c r="BW24" i="29"/>
  <c r="BV24" i="29"/>
  <c r="BT24" i="29"/>
  <c r="BS24" i="29"/>
  <c r="BR24" i="29"/>
  <c r="BQ24" i="29"/>
  <c r="BP24" i="29"/>
  <c r="BO24" i="29"/>
  <c r="BN24" i="29"/>
  <c r="BM24" i="29"/>
  <c r="BL24" i="29"/>
  <c r="BK24" i="29"/>
  <c r="BJ24" i="29"/>
  <c r="BC24" i="29"/>
  <c r="K132" i="29" s="1"/>
  <c r="AZ24" i="29"/>
  <c r="AX24" i="29"/>
  <c r="AT24" i="29"/>
  <c r="AS24" i="29"/>
  <c r="AR24" i="29"/>
  <c r="AQ24" i="29"/>
  <c r="AP24" i="29"/>
  <c r="AO24" i="29"/>
  <c r="AN24" i="29"/>
  <c r="AM24" i="29"/>
  <c r="AL24" i="29"/>
  <c r="AK24" i="29"/>
  <c r="CE23" i="29"/>
  <c r="CD23" i="29"/>
  <c r="CC23" i="29"/>
  <c r="CB23" i="29"/>
  <c r="CA23" i="29"/>
  <c r="BZ23" i="29"/>
  <c r="BY23" i="29"/>
  <c r="BX23" i="29"/>
  <c r="BW23" i="29"/>
  <c r="BV23" i="29"/>
  <c r="BT23" i="29"/>
  <c r="BS23" i="29"/>
  <c r="BR23" i="29"/>
  <c r="BQ23" i="29"/>
  <c r="BP23" i="29"/>
  <c r="BO23" i="29"/>
  <c r="BN23" i="29"/>
  <c r="BM23" i="29"/>
  <c r="BL23" i="29"/>
  <c r="BK23" i="29"/>
  <c r="BJ23" i="29"/>
  <c r="BC23" i="29"/>
  <c r="K131" i="29" s="1"/>
  <c r="AZ23" i="29"/>
  <c r="AX23" i="29"/>
  <c r="AT23" i="29"/>
  <c r="AS23" i="29"/>
  <c r="AR23" i="29"/>
  <c r="AQ23" i="29"/>
  <c r="AP23" i="29"/>
  <c r="AO23" i="29"/>
  <c r="AN23" i="29"/>
  <c r="AM23" i="29"/>
  <c r="AL23" i="29"/>
  <c r="AK23" i="29"/>
  <c r="CE22" i="29"/>
  <c r="CD22" i="29"/>
  <c r="CC22" i="29"/>
  <c r="CB22" i="29"/>
  <c r="CA22" i="29"/>
  <c r="BZ22" i="29"/>
  <c r="BY22" i="29"/>
  <c r="BX22" i="29"/>
  <c r="BW22" i="29"/>
  <c r="BV22" i="29"/>
  <c r="BT22" i="29"/>
  <c r="BS22" i="29"/>
  <c r="BR22" i="29"/>
  <c r="BQ22" i="29"/>
  <c r="BP22" i="29"/>
  <c r="BO22" i="29"/>
  <c r="BN22" i="29"/>
  <c r="BM22" i="29"/>
  <c r="BL22" i="29"/>
  <c r="BK22" i="29"/>
  <c r="BJ22" i="29"/>
  <c r="BC22" i="29"/>
  <c r="K130" i="29" s="1"/>
  <c r="AZ22" i="29"/>
  <c r="AX22" i="29"/>
  <c r="AT22" i="29"/>
  <c r="AS22" i="29"/>
  <c r="AR22" i="29"/>
  <c r="AQ22" i="29"/>
  <c r="AP22" i="29"/>
  <c r="AO22" i="29"/>
  <c r="AN22" i="29"/>
  <c r="AM22" i="29"/>
  <c r="AL22" i="29"/>
  <c r="AK22" i="29"/>
  <c r="CE21" i="29"/>
  <c r="CD21" i="29"/>
  <c r="CC21" i="29"/>
  <c r="CB21" i="29"/>
  <c r="CA21" i="29"/>
  <c r="BZ21" i="29"/>
  <c r="BY21" i="29"/>
  <c r="BX21" i="29"/>
  <c r="BW21" i="29"/>
  <c r="BV21" i="29"/>
  <c r="BT21" i="29"/>
  <c r="BS21" i="29"/>
  <c r="BR21" i="29"/>
  <c r="BQ21" i="29"/>
  <c r="BP21" i="29"/>
  <c r="BO21" i="29"/>
  <c r="BN21" i="29"/>
  <c r="BM21" i="29"/>
  <c r="BL21" i="29"/>
  <c r="BK21" i="29"/>
  <c r="BJ21" i="29"/>
  <c r="BC21" i="29"/>
  <c r="K129" i="29" s="1"/>
  <c r="AZ21" i="29"/>
  <c r="AX21" i="29"/>
  <c r="AT21" i="29"/>
  <c r="AS21" i="29"/>
  <c r="AR21" i="29"/>
  <c r="AQ21" i="29"/>
  <c r="AP21" i="29"/>
  <c r="AO21" i="29"/>
  <c r="AN21" i="29"/>
  <c r="AM21" i="29"/>
  <c r="AL21" i="29"/>
  <c r="AK21" i="29"/>
  <c r="CE20" i="29"/>
  <c r="CD20" i="29"/>
  <c r="CC20" i="29"/>
  <c r="CB20" i="29"/>
  <c r="CA20" i="29"/>
  <c r="BZ20" i="29"/>
  <c r="BY20" i="29"/>
  <c r="BX20" i="29"/>
  <c r="BW20" i="29"/>
  <c r="BV20" i="29"/>
  <c r="BT20" i="29"/>
  <c r="BS20" i="29"/>
  <c r="BR20" i="29"/>
  <c r="BQ20" i="29"/>
  <c r="BP20" i="29"/>
  <c r="BO20" i="29"/>
  <c r="BN20" i="29"/>
  <c r="BM20" i="29"/>
  <c r="BL20" i="29"/>
  <c r="BK20" i="29"/>
  <c r="BJ20" i="29"/>
  <c r="BC20" i="29"/>
  <c r="K128" i="29" s="1"/>
  <c r="AZ20" i="29"/>
  <c r="AX20" i="29"/>
  <c r="AT20" i="29"/>
  <c r="AS20" i="29"/>
  <c r="AR20" i="29"/>
  <c r="AQ20" i="29"/>
  <c r="AP20" i="29"/>
  <c r="AO20" i="29"/>
  <c r="AN20" i="29"/>
  <c r="AM20" i="29"/>
  <c r="AL20" i="29"/>
  <c r="AK20" i="29"/>
  <c r="CE19" i="29"/>
  <c r="CD19" i="29"/>
  <c r="CC19" i="29"/>
  <c r="CB19" i="29"/>
  <c r="CA19" i="29"/>
  <c r="BZ19" i="29"/>
  <c r="BY19" i="29"/>
  <c r="BX19" i="29"/>
  <c r="BW19" i="29"/>
  <c r="BV19" i="29"/>
  <c r="BT19" i="29"/>
  <c r="BS19" i="29"/>
  <c r="BR19" i="29"/>
  <c r="BQ19" i="29"/>
  <c r="BP19" i="29"/>
  <c r="BO19" i="29"/>
  <c r="BN19" i="29"/>
  <c r="BM19" i="29"/>
  <c r="BL19" i="29"/>
  <c r="BK19" i="29"/>
  <c r="BJ19" i="29"/>
  <c r="BC19" i="29"/>
  <c r="K127" i="29" s="1"/>
  <c r="AZ19" i="29"/>
  <c r="AX19" i="29"/>
  <c r="AT19" i="29"/>
  <c r="AS19" i="29"/>
  <c r="AR19" i="29"/>
  <c r="AQ19" i="29"/>
  <c r="AP19" i="29"/>
  <c r="AO19" i="29"/>
  <c r="AN19" i="29"/>
  <c r="AM19" i="29"/>
  <c r="AL19" i="29"/>
  <c r="AK19" i="29"/>
  <c r="CE18" i="29"/>
  <c r="CD18" i="29"/>
  <c r="CC18" i="29"/>
  <c r="CB18" i="29"/>
  <c r="CA18" i="29"/>
  <c r="BZ18" i="29"/>
  <c r="BY18" i="29"/>
  <c r="BX18" i="29"/>
  <c r="BW18" i="29"/>
  <c r="BV18" i="29"/>
  <c r="BT18" i="29"/>
  <c r="BS18" i="29"/>
  <c r="BR18" i="29"/>
  <c r="BQ18" i="29"/>
  <c r="BP18" i="29"/>
  <c r="BO18" i="29"/>
  <c r="BN18" i="29"/>
  <c r="BM18" i="29"/>
  <c r="BL18" i="29"/>
  <c r="BK18" i="29"/>
  <c r="BJ18" i="29"/>
  <c r="BC18" i="29"/>
  <c r="K126" i="29" s="1"/>
  <c r="AZ18" i="29"/>
  <c r="AX18" i="29"/>
  <c r="AT18" i="29"/>
  <c r="AS18" i="29"/>
  <c r="AR18" i="29"/>
  <c r="AQ18" i="29"/>
  <c r="AP18" i="29"/>
  <c r="AO18" i="29"/>
  <c r="AN18" i="29"/>
  <c r="AM18" i="29"/>
  <c r="AL18" i="29"/>
  <c r="AK18" i="29"/>
  <c r="CE17" i="29"/>
  <c r="CD17" i="29"/>
  <c r="CC17" i="29"/>
  <c r="CB17" i="29"/>
  <c r="CA17" i="29"/>
  <c r="BZ17" i="29"/>
  <c r="BY17" i="29"/>
  <c r="BX17" i="29"/>
  <c r="BW17" i="29"/>
  <c r="BV17" i="29"/>
  <c r="BT17" i="29"/>
  <c r="BS17" i="29"/>
  <c r="BR17" i="29"/>
  <c r="BQ17" i="29"/>
  <c r="BP17" i="29"/>
  <c r="BO17" i="29"/>
  <c r="BN17" i="29"/>
  <c r="BM17" i="29"/>
  <c r="BL17" i="29"/>
  <c r="BK17" i="29"/>
  <c r="BJ17" i="29"/>
  <c r="BC17" i="29"/>
  <c r="K125" i="29" s="1"/>
  <c r="AZ17" i="29"/>
  <c r="AX17" i="29"/>
  <c r="AT17" i="29"/>
  <c r="AS17" i="29"/>
  <c r="AR17" i="29"/>
  <c r="AQ17" i="29"/>
  <c r="AP17" i="29"/>
  <c r="AO17" i="29"/>
  <c r="AN17" i="29"/>
  <c r="AM17" i="29"/>
  <c r="AL17" i="29"/>
  <c r="AK17" i="29"/>
  <c r="CE16" i="29"/>
  <c r="CD16" i="29"/>
  <c r="CC16" i="29"/>
  <c r="CB16" i="29"/>
  <c r="CA16" i="29"/>
  <c r="BZ16" i="29"/>
  <c r="BY16" i="29"/>
  <c r="BX16" i="29"/>
  <c r="BW16" i="29"/>
  <c r="BV16" i="29"/>
  <c r="BT16" i="29"/>
  <c r="BS16" i="29"/>
  <c r="BR16" i="29"/>
  <c r="BQ16" i="29"/>
  <c r="BP16" i="29"/>
  <c r="BO16" i="29"/>
  <c r="BN16" i="29"/>
  <c r="BM16" i="29"/>
  <c r="BL16" i="29"/>
  <c r="BK16" i="29"/>
  <c r="BJ16" i="29"/>
  <c r="BC16" i="29"/>
  <c r="K124" i="29" s="1"/>
  <c r="AZ16" i="29"/>
  <c r="AX16" i="29"/>
  <c r="AT16" i="29"/>
  <c r="AS16" i="29"/>
  <c r="AR16" i="29"/>
  <c r="AQ16" i="29"/>
  <c r="AP16" i="29"/>
  <c r="AO16" i="29"/>
  <c r="AN16" i="29"/>
  <c r="AM16" i="29"/>
  <c r="AL16" i="29"/>
  <c r="AK16" i="29"/>
  <c r="CE15" i="29"/>
  <c r="CD15" i="29"/>
  <c r="CC15" i="29"/>
  <c r="CB15" i="29"/>
  <c r="CA15" i="29"/>
  <c r="BZ15" i="29"/>
  <c r="BY15" i="29"/>
  <c r="BX15" i="29"/>
  <c r="BW15" i="29"/>
  <c r="BV15" i="29"/>
  <c r="BT15" i="29"/>
  <c r="BS15" i="29"/>
  <c r="BR15" i="29"/>
  <c r="BQ15" i="29"/>
  <c r="BP15" i="29"/>
  <c r="BO15" i="29"/>
  <c r="BN15" i="29"/>
  <c r="BM15" i="29"/>
  <c r="BL15" i="29"/>
  <c r="BK15" i="29"/>
  <c r="BJ15" i="29"/>
  <c r="BC15" i="29"/>
  <c r="K123" i="29" s="1"/>
  <c r="AZ15" i="29"/>
  <c r="AX15" i="29"/>
  <c r="AT15" i="29"/>
  <c r="AS15" i="29"/>
  <c r="AR15" i="29"/>
  <c r="AQ15" i="29"/>
  <c r="AP15" i="29"/>
  <c r="AO15" i="29"/>
  <c r="AN15" i="29"/>
  <c r="AM15" i="29"/>
  <c r="AL15" i="29"/>
  <c r="AK15" i="29"/>
  <c r="CE14" i="29"/>
  <c r="CD14" i="29"/>
  <c r="CC14" i="29"/>
  <c r="CB14" i="29"/>
  <c r="CA14" i="29"/>
  <c r="BZ14" i="29"/>
  <c r="BY14" i="29"/>
  <c r="BX14" i="29"/>
  <c r="BW14" i="29"/>
  <c r="BV14" i="29"/>
  <c r="BT14" i="29"/>
  <c r="BS14" i="29"/>
  <c r="BR14" i="29"/>
  <c r="BQ14" i="29"/>
  <c r="BP14" i="29"/>
  <c r="BO14" i="29"/>
  <c r="BN14" i="29"/>
  <c r="BM14" i="29"/>
  <c r="BL14" i="29"/>
  <c r="BK14" i="29"/>
  <c r="BJ14" i="29"/>
  <c r="BC14" i="29"/>
  <c r="K122" i="29" s="1"/>
  <c r="AZ14" i="29"/>
  <c r="AX14" i="29"/>
  <c r="AT14" i="29"/>
  <c r="AS14" i="29"/>
  <c r="AR14" i="29"/>
  <c r="AQ14" i="29"/>
  <c r="AP14" i="29"/>
  <c r="AO14" i="29"/>
  <c r="AN14" i="29"/>
  <c r="AM14" i="29"/>
  <c r="AL14" i="29"/>
  <c r="AK14" i="29"/>
  <c r="CE13" i="29"/>
  <c r="CD13" i="29"/>
  <c r="CC13" i="29"/>
  <c r="CB13" i="29"/>
  <c r="CA13" i="29"/>
  <c r="BZ13" i="29"/>
  <c r="BY13" i="29"/>
  <c r="BX13" i="29"/>
  <c r="BW13" i="29"/>
  <c r="BV13" i="29"/>
  <c r="BT13" i="29"/>
  <c r="BS13" i="29"/>
  <c r="BR13" i="29"/>
  <c r="BQ13" i="29"/>
  <c r="BP13" i="29"/>
  <c r="BO13" i="29"/>
  <c r="BN13" i="29"/>
  <c r="BM13" i="29"/>
  <c r="BL13" i="29"/>
  <c r="BK13" i="29"/>
  <c r="BJ13" i="29"/>
  <c r="BC13" i="29"/>
  <c r="K121" i="29" s="1"/>
  <c r="AZ13" i="29"/>
  <c r="AX13" i="29"/>
  <c r="AT13" i="29"/>
  <c r="AS13" i="29"/>
  <c r="AR13" i="29"/>
  <c r="AQ13" i="29"/>
  <c r="AP13" i="29"/>
  <c r="AO13" i="29"/>
  <c r="AN13" i="29"/>
  <c r="AM13" i="29"/>
  <c r="AL13" i="29"/>
  <c r="AK13" i="29"/>
  <c r="CE12" i="29"/>
  <c r="CD12" i="29"/>
  <c r="CC12" i="29"/>
  <c r="CB12" i="29"/>
  <c r="CA12" i="29"/>
  <c r="BZ12" i="29"/>
  <c r="BY12" i="29"/>
  <c r="BX12" i="29"/>
  <c r="BW12" i="29"/>
  <c r="BV12" i="29"/>
  <c r="BT12" i="29"/>
  <c r="BS12" i="29"/>
  <c r="BR12" i="29"/>
  <c r="BQ12" i="29"/>
  <c r="BP12" i="29"/>
  <c r="BO12" i="29"/>
  <c r="BN12" i="29"/>
  <c r="BM12" i="29"/>
  <c r="BL12" i="29"/>
  <c r="BK12" i="29"/>
  <c r="BJ12" i="29"/>
  <c r="BC12" i="29"/>
  <c r="K120" i="29" s="1"/>
  <c r="AZ12" i="29"/>
  <c r="AX12" i="29"/>
  <c r="AT12" i="29"/>
  <c r="AS12" i="29"/>
  <c r="AR12" i="29"/>
  <c r="AQ12" i="29"/>
  <c r="AP12" i="29"/>
  <c r="AO12" i="29"/>
  <c r="AN12" i="29"/>
  <c r="AM12" i="29"/>
  <c r="AL12" i="29"/>
  <c r="AK12" i="29"/>
  <c r="CE11" i="29"/>
  <c r="CD11" i="29"/>
  <c r="CC11" i="29"/>
  <c r="CB11" i="29"/>
  <c r="CA11" i="29"/>
  <c r="BZ11" i="29"/>
  <c r="BY11" i="29"/>
  <c r="BX11" i="29"/>
  <c r="BW11" i="29"/>
  <c r="BV11" i="29"/>
  <c r="BT11" i="29"/>
  <c r="BS11" i="29"/>
  <c r="BR11" i="29"/>
  <c r="BQ11" i="29"/>
  <c r="BP11" i="29"/>
  <c r="BO11" i="29"/>
  <c r="BN11" i="29"/>
  <c r="BM11" i="29"/>
  <c r="BL11" i="29"/>
  <c r="BK11" i="29"/>
  <c r="BJ11" i="29"/>
  <c r="BC11" i="29"/>
  <c r="K119" i="29" s="1"/>
  <c r="AZ11" i="29"/>
  <c r="AX11" i="29"/>
  <c r="AT11" i="29"/>
  <c r="AS11" i="29"/>
  <c r="AR11" i="29"/>
  <c r="AQ11" i="29"/>
  <c r="AP11" i="29"/>
  <c r="AO11" i="29"/>
  <c r="AN11" i="29"/>
  <c r="AM11" i="29"/>
  <c r="AL11" i="29"/>
  <c r="AK11" i="29"/>
  <c r="CE10" i="29"/>
  <c r="CD10" i="29"/>
  <c r="CC10" i="29"/>
  <c r="CB10" i="29"/>
  <c r="CA10" i="29"/>
  <c r="BZ10" i="29"/>
  <c r="BY10" i="29"/>
  <c r="BX10" i="29"/>
  <c r="BW10" i="29"/>
  <c r="BV10" i="29"/>
  <c r="BT10" i="29"/>
  <c r="BS10" i="29"/>
  <c r="BR10" i="29"/>
  <c r="BQ10" i="29"/>
  <c r="BP10" i="29"/>
  <c r="BO10" i="29"/>
  <c r="BN10" i="29"/>
  <c r="BM10" i="29"/>
  <c r="BL10" i="29"/>
  <c r="BK10" i="29"/>
  <c r="BJ10" i="29"/>
  <c r="BC10" i="29"/>
  <c r="K118" i="29" s="1"/>
  <c r="AZ10" i="29"/>
  <c r="AX10" i="29"/>
  <c r="AT10" i="29"/>
  <c r="AS10" i="29"/>
  <c r="AR10" i="29"/>
  <c r="AQ10" i="29"/>
  <c r="AP10" i="29"/>
  <c r="AO10" i="29"/>
  <c r="AN10" i="29"/>
  <c r="AM10" i="29"/>
  <c r="AL10" i="29"/>
  <c r="AK10" i="29"/>
  <c r="CE9" i="29"/>
  <c r="CE33" i="29" s="1"/>
  <c r="T96" i="29" s="1"/>
  <c r="CD9" i="29"/>
  <c r="CD33" i="29" s="1"/>
  <c r="T95" i="29" s="1"/>
  <c r="CC9" i="29"/>
  <c r="CC33" i="29" s="1"/>
  <c r="T94" i="29" s="1"/>
  <c r="CB9" i="29"/>
  <c r="CB33" i="29" s="1"/>
  <c r="T93" i="29" s="1"/>
  <c r="CA9" i="29"/>
  <c r="CA33" i="29" s="1"/>
  <c r="T92" i="29" s="1"/>
  <c r="BZ9" i="29"/>
  <c r="BZ33" i="29" s="1"/>
  <c r="T91" i="29" s="1"/>
  <c r="K77" i="29" s="1"/>
  <c r="BY9" i="29"/>
  <c r="BY33" i="29" s="1"/>
  <c r="T90" i="29" s="1"/>
  <c r="J77" i="29" s="1"/>
  <c r="BX9" i="29"/>
  <c r="BX33" i="29" s="1"/>
  <c r="T89" i="29" s="1"/>
  <c r="I77" i="29" s="1"/>
  <c r="BW9" i="29"/>
  <c r="BW33" i="29" s="1"/>
  <c r="T88" i="29" s="1"/>
  <c r="H77" i="29" s="1"/>
  <c r="BV9" i="29"/>
  <c r="BV33" i="29" s="1"/>
  <c r="T87" i="29" s="1"/>
  <c r="G77" i="29" s="1"/>
  <c r="BT9" i="29"/>
  <c r="BT33" i="29" s="1"/>
  <c r="U96" i="29" s="1"/>
  <c r="BS9" i="29"/>
  <c r="BS33" i="29" s="1"/>
  <c r="U95" i="29" s="1"/>
  <c r="BR9" i="29"/>
  <c r="BR33" i="29" s="1"/>
  <c r="U94" i="29" s="1"/>
  <c r="BQ9" i="29"/>
  <c r="BQ33" i="29" s="1"/>
  <c r="U93" i="29" s="1"/>
  <c r="BP9" i="29"/>
  <c r="BP33" i="29" s="1"/>
  <c r="U92" i="29" s="1"/>
  <c r="BO9" i="29"/>
  <c r="BO33" i="29" s="1"/>
  <c r="U91" i="29" s="1"/>
  <c r="K76" i="29" s="1"/>
  <c r="BN9" i="29"/>
  <c r="BN33" i="29" s="1"/>
  <c r="U90" i="29" s="1"/>
  <c r="J76" i="29" s="1"/>
  <c r="BM9" i="29"/>
  <c r="BM33" i="29" s="1"/>
  <c r="U89" i="29" s="1"/>
  <c r="I76" i="29" s="1"/>
  <c r="BL9" i="29"/>
  <c r="BL33" i="29" s="1"/>
  <c r="U88" i="29" s="1"/>
  <c r="H76" i="29" s="1"/>
  <c r="BK9" i="29"/>
  <c r="BK33" i="29" s="1"/>
  <c r="U87" i="29" s="1"/>
  <c r="G76" i="29" s="1"/>
  <c r="BJ9" i="29"/>
  <c r="BJ33" i="29" s="1"/>
  <c r="U86" i="29" s="1"/>
  <c r="F76" i="29" s="1"/>
  <c r="BC9" i="29"/>
  <c r="K117" i="29" s="1"/>
  <c r="AZ9" i="29"/>
  <c r="AX9" i="29"/>
  <c r="AT9" i="29"/>
  <c r="AS9" i="29"/>
  <c r="AR9" i="29"/>
  <c r="AQ9" i="29"/>
  <c r="AP9" i="29"/>
  <c r="AO9" i="29"/>
  <c r="AN9" i="29"/>
  <c r="AM9" i="29"/>
  <c r="AL9" i="29"/>
  <c r="AK9" i="29"/>
  <c r="CE8" i="29"/>
  <c r="CD8" i="29"/>
  <c r="CC8" i="29"/>
  <c r="CB8" i="29"/>
  <c r="CA8" i="29"/>
  <c r="BZ8" i="29"/>
  <c r="BY8" i="29"/>
  <c r="BX8" i="29"/>
  <c r="BW8" i="29"/>
  <c r="BV8" i="29"/>
  <c r="BT8" i="29"/>
  <c r="BS8" i="29"/>
  <c r="BR8" i="29"/>
  <c r="BQ8" i="29"/>
  <c r="BP8" i="29"/>
  <c r="BO8" i="29"/>
  <c r="BN8" i="29"/>
  <c r="BM8" i="29"/>
  <c r="BL8" i="29"/>
  <c r="BK8" i="29"/>
  <c r="BJ8" i="29"/>
  <c r="BC8" i="29"/>
  <c r="K116" i="29" s="1"/>
  <c r="AZ8" i="29"/>
  <c r="AX8" i="29"/>
  <c r="AT8" i="29"/>
  <c r="AS8" i="29"/>
  <c r="AR8" i="29"/>
  <c r="AQ8" i="29"/>
  <c r="AP8" i="29"/>
  <c r="AO8" i="29"/>
  <c r="AN8" i="29"/>
  <c r="AM8" i="29"/>
  <c r="AL8" i="29"/>
  <c r="AK8" i="29"/>
  <c r="CE7" i="29"/>
  <c r="CD7" i="29"/>
  <c r="CC7" i="29"/>
  <c r="CB7" i="29"/>
  <c r="CA7" i="29"/>
  <c r="BZ7" i="29"/>
  <c r="BY7" i="29"/>
  <c r="BX7" i="29"/>
  <c r="BW7" i="29"/>
  <c r="BV7" i="29"/>
  <c r="BT7" i="29"/>
  <c r="BS7" i="29"/>
  <c r="BR7" i="29"/>
  <c r="BQ7" i="29"/>
  <c r="BP7" i="29"/>
  <c r="BO7" i="29"/>
  <c r="BN7" i="29"/>
  <c r="BM7" i="29"/>
  <c r="BL7" i="29"/>
  <c r="BK7" i="29"/>
  <c r="BJ7" i="29"/>
  <c r="BC7" i="29"/>
  <c r="K115" i="29" s="1"/>
  <c r="AZ7" i="29"/>
  <c r="AX7" i="29"/>
  <c r="AT7" i="29"/>
  <c r="AS7" i="29"/>
  <c r="AR7" i="29"/>
  <c r="AQ7" i="29"/>
  <c r="AP7" i="29"/>
  <c r="AO7" i="29"/>
  <c r="AN7" i="29"/>
  <c r="AM7" i="29"/>
  <c r="AL7" i="29"/>
  <c r="AK7" i="29"/>
  <c r="CE6" i="29"/>
  <c r="CD6" i="29"/>
  <c r="CC6" i="29"/>
  <c r="CB6" i="29"/>
  <c r="CA6" i="29"/>
  <c r="BZ6" i="29"/>
  <c r="BY6" i="29"/>
  <c r="BX6" i="29"/>
  <c r="BW6" i="29"/>
  <c r="BV6" i="29"/>
  <c r="BT6" i="29"/>
  <c r="BS6" i="29"/>
  <c r="BR6" i="29"/>
  <c r="BQ6" i="29"/>
  <c r="BP6" i="29"/>
  <c r="BO6" i="29"/>
  <c r="BN6" i="29"/>
  <c r="BM6" i="29"/>
  <c r="BL6" i="29"/>
  <c r="BK6" i="29"/>
  <c r="BJ6" i="29"/>
  <c r="BC6" i="29"/>
  <c r="K114" i="29" s="1"/>
  <c r="AZ6" i="29"/>
  <c r="AX6" i="29"/>
  <c r="AT6" i="29"/>
  <c r="AS6" i="29"/>
  <c r="AR6" i="29"/>
  <c r="AQ6" i="29"/>
  <c r="AP6" i="29"/>
  <c r="AO6" i="29"/>
  <c r="AN6" i="29"/>
  <c r="AM6" i="29"/>
  <c r="AL6" i="29"/>
  <c r="AK6" i="29"/>
  <c r="CE5" i="29"/>
  <c r="CD5" i="29"/>
  <c r="CC5" i="29"/>
  <c r="CB5" i="29"/>
  <c r="CA5" i="29"/>
  <c r="BZ5" i="29"/>
  <c r="BY5" i="29"/>
  <c r="BX5" i="29"/>
  <c r="BW5" i="29"/>
  <c r="BV5" i="29"/>
  <c r="BT5" i="29"/>
  <c r="BS5" i="29"/>
  <c r="BR5" i="29"/>
  <c r="BQ5" i="29"/>
  <c r="BP5" i="29"/>
  <c r="BO5" i="29"/>
  <c r="BN5" i="29"/>
  <c r="BM5" i="29"/>
  <c r="BL5" i="29"/>
  <c r="BK5" i="29"/>
  <c r="BJ5" i="29"/>
  <c r="BC5" i="29"/>
  <c r="K113" i="29" s="1"/>
  <c r="AZ5" i="29"/>
  <c r="AX5" i="29"/>
  <c r="AT5" i="29"/>
  <c r="AS5" i="29"/>
  <c r="AR5" i="29"/>
  <c r="AQ5" i="29"/>
  <c r="AP5" i="29"/>
  <c r="AO5" i="29"/>
  <c r="AN5" i="29"/>
  <c r="AM5" i="29"/>
  <c r="AL5" i="29"/>
  <c r="AK5" i="29"/>
  <c r="CE4" i="29"/>
  <c r="CD4" i="29"/>
  <c r="CC4" i="29"/>
  <c r="CB4" i="29"/>
  <c r="CA4" i="29"/>
  <c r="BZ4" i="29"/>
  <c r="BY4" i="29"/>
  <c r="BX4" i="29"/>
  <c r="BW4" i="29"/>
  <c r="BV4" i="29"/>
  <c r="BT4" i="29"/>
  <c r="BS4" i="29"/>
  <c r="BR4" i="29"/>
  <c r="BQ4" i="29"/>
  <c r="BP4" i="29"/>
  <c r="BO4" i="29"/>
  <c r="BN4" i="29"/>
  <c r="BM4" i="29"/>
  <c r="BL4" i="29"/>
  <c r="BK4" i="29"/>
  <c r="BJ4" i="29"/>
  <c r="BC4" i="29"/>
  <c r="K112" i="29" s="1"/>
  <c r="AZ4" i="29"/>
  <c r="AX4" i="29"/>
  <c r="AT4" i="29"/>
  <c r="AS4" i="29"/>
  <c r="AR4" i="29"/>
  <c r="AQ4" i="29"/>
  <c r="AP4" i="29"/>
  <c r="AO4" i="29"/>
  <c r="AN4" i="29"/>
  <c r="AM4" i="29"/>
  <c r="AL4" i="29"/>
  <c r="AK4" i="29"/>
  <c r="CE3" i="29"/>
  <c r="CD3" i="29"/>
  <c r="CC3" i="29"/>
  <c r="CB3" i="29"/>
  <c r="CA3" i="29"/>
  <c r="BZ3" i="29"/>
  <c r="BY3" i="29"/>
  <c r="BX3" i="29"/>
  <c r="BW3" i="29"/>
  <c r="BV3" i="29"/>
  <c r="BT3" i="29"/>
  <c r="BS3" i="29"/>
  <c r="BR3" i="29"/>
  <c r="BQ3" i="29"/>
  <c r="BP3" i="29"/>
  <c r="BO3" i="29"/>
  <c r="BN3" i="29"/>
  <c r="BM3" i="29"/>
  <c r="BL3" i="29"/>
  <c r="BK3" i="29"/>
  <c r="BJ3" i="29"/>
  <c r="BC3" i="29"/>
  <c r="K111" i="29" s="1"/>
  <c r="AZ3" i="29"/>
  <c r="AX3" i="29"/>
  <c r="AT3" i="29"/>
  <c r="AS3" i="29"/>
  <c r="AR3" i="29"/>
  <c r="AQ3" i="29"/>
  <c r="AP3" i="29"/>
  <c r="AO3" i="29"/>
  <c r="AN3" i="29"/>
  <c r="AM3" i="29"/>
  <c r="AL3" i="29"/>
  <c r="AK3" i="29"/>
  <c r="B45" i="28"/>
  <c r="B44" i="28"/>
  <c r="B43" i="28"/>
  <c r="AH30" i="28"/>
  <c r="AG30" i="28"/>
  <c r="AF30" i="28"/>
  <c r="AE30" i="28"/>
  <c r="AD30" i="28"/>
  <c r="AC30" i="28"/>
  <c r="AB30" i="28"/>
  <c r="AA30" i="28"/>
  <c r="Z30" i="28"/>
  <c r="Y30" i="28"/>
  <c r="R30" i="28"/>
  <c r="Q30" i="28"/>
  <c r="P30" i="28"/>
  <c r="O30" i="28"/>
  <c r="N30" i="28"/>
  <c r="M30" i="28"/>
  <c r="L30" i="28"/>
  <c r="K30" i="28"/>
  <c r="J30" i="28"/>
  <c r="I30" i="28"/>
  <c r="H30" i="28"/>
  <c r="AH29" i="28"/>
  <c r="AG29" i="28"/>
  <c r="AF29" i="28"/>
  <c r="AE29" i="28"/>
  <c r="AD29" i="28"/>
  <c r="AC29" i="28"/>
  <c r="AB29" i="28"/>
  <c r="AA29" i="28"/>
  <c r="Z29" i="28"/>
  <c r="Y29" i="28"/>
  <c r="R29" i="28"/>
  <c r="Q29" i="28"/>
  <c r="P29" i="28"/>
  <c r="O29" i="28"/>
  <c r="N29" i="28"/>
  <c r="M29" i="28"/>
  <c r="L29" i="28"/>
  <c r="K29" i="28"/>
  <c r="J29" i="28"/>
  <c r="I29" i="28"/>
  <c r="H29" i="28"/>
  <c r="AH28" i="28"/>
  <c r="AG28" i="28"/>
  <c r="AF28" i="28"/>
  <c r="AE28" i="28"/>
  <c r="AD28" i="28"/>
  <c r="AC28" i="28"/>
  <c r="AB28" i="28"/>
  <c r="AA28" i="28"/>
  <c r="Z28" i="28"/>
  <c r="Y28" i="28"/>
  <c r="R28" i="28"/>
  <c r="Q28" i="28"/>
  <c r="P28" i="28"/>
  <c r="O28" i="28"/>
  <c r="N28" i="28"/>
  <c r="M28" i="28"/>
  <c r="L28" i="28"/>
  <c r="K28" i="28"/>
  <c r="J28" i="28"/>
  <c r="I28" i="28"/>
  <c r="H28" i="28"/>
  <c r="CE27" i="28"/>
  <c r="CD27" i="28"/>
  <c r="CC27" i="28"/>
  <c r="CB27" i="28"/>
  <c r="CA27" i="28"/>
  <c r="BZ27" i="28"/>
  <c r="BY27" i="28"/>
  <c r="BX27" i="28"/>
  <c r="BW27" i="28"/>
  <c r="BV27" i="28"/>
  <c r="BT27" i="28"/>
  <c r="BS27" i="28"/>
  <c r="BR27" i="28"/>
  <c r="BQ27" i="28"/>
  <c r="BP27" i="28"/>
  <c r="BO27" i="28"/>
  <c r="BN27" i="28"/>
  <c r="BM27" i="28"/>
  <c r="BL27" i="28"/>
  <c r="BK27" i="28"/>
  <c r="BJ27" i="28"/>
  <c r="BC27" i="28"/>
  <c r="K135" i="28" s="1"/>
  <c r="AZ27" i="28"/>
  <c r="H135" i="28" s="1"/>
  <c r="AX27" i="28"/>
  <c r="AT27" i="28"/>
  <c r="AS27" i="28"/>
  <c r="AR27" i="28"/>
  <c r="AQ27" i="28"/>
  <c r="AP27" i="28"/>
  <c r="AO27" i="28"/>
  <c r="AN27" i="28"/>
  <c r="AM27" i="28"/>
  <c r="AL27" i="28"/>
  <c r="AK27" i="28"/>
  <c r="BB27" i="28" s="1"/>
  <c r="J135" i="28" s="1"/>
  <c r="CE26" i="28"/>
  <c r="CD26" i="28"/>
  <c r="CC26" i="28"/>
  <c r="CB26" i="28"/>
  <c r="CA26" i="28"/>
  <c r="BZ26" i="28"/>
  <c r="BY26" i="28"/>
  <c r="BX26" i="28"/>
  <c r="BW26" i="28"/>
  <c r="BV26" i="28"/>
  <c r="BT26" i="28"/>
  <c r="BS26" i="28"/>
  <c r="BR26" i="28"/>
  <c r="BQ26" i="28"/>
  <c r="BP26" i="28"/>
  <c r="BO26" i="28"/>
  <c r="BN26" i="28"/>
  <c r="BM26" i="28"/>
  <c r="BL26" i="28"/>
  <c r="BK26" i="28"/>
  <c r="BJ26" i="28"/>
  <c r="BC26" i="28"/>
  <c r="K134" i="28" s="1"/>
  <c r="AZ26" i="28"/>
  <c r="BA26" i="28" s="1"/>
  <c r="AX26" i="28"/>
  <c r="AY26" i="28" s="1"/>
  <c r="AT26" i="28"/>
  <c r="AS26" i="28"/>
  <c r="AR26" i="28"/>
  <c r="AQ26" i="28"/>
  <c r="AP26" i="28"/>
  <c r="AO26" i="28"/>
  <c r="AN26" i="28"/>
  <c r="AM26" i="28"/>
  <c r="AL26" i="28"/>
  <c r="AK26" i="28"/>
  <c r="CE25" i="28"/>
  <c r="CD25" i="28"/>
  <c r="CC25" i="28"/>
  <c r="CB25" i="28"/>
  <c r="CA25" i="28"/>
  <c r="BZ25" i="28"/>
  <c r="BY25" i="28"/>
  <c r="BX25" i="28"/>
  <c r="BW25" i="28"/>
  <c r="BV25" i="28"/>
  <c r="BT25" i="28"/>
  <c r="BS25" i="28"/>
  <c r="BR25" i="28"/>
  <c r="BQ25" i="28"/>
  <c r="BP25" i="28"/>
  <c r="BO25" i="28"/>
  <c r="BN25" i="28"/>
  <c r="BM25" i="28"/>
  <c r="BL25" i="28"/>
  <c r="BK25" i="28"/>
  <c r="BJ25" i="28"/>
  <c r="BC25" i="28"/>
  <c r="K133" i="28" s="1"/>
  <c r="AZ25" i="28"/>
  <c r="H133" i="28" s="1"/>
  <c r="AX25" i="28"/>
  <c r="I133" i="28" s="1"/>
  <c r="AT25" i="28"/>
  <c r="AS25" i="28"/>
  <c r="AR25" i="28"/>
  <c r="AQ25" i="28"/>
  <c r="AP25" i="28"/>
  <c r="AO25" i="28"/>
  <c r="AN25" i="28"/>
  <c r="AM25" i="28"/>
  <c r="AL25" i="28"/>
  <c r="AK25" i="28"/>
  <c r="CE24" i="28"/>
  <c r="CD24" i="28"/>
  <c r="CC24" i="28"/>
  <c r="CB24" i="28"/>
  <c r="CA24" i="28"/>
  <c r="BZ24" i="28"/>
  <c r="BY24" i="28"/>
  <c r="BX24" i="28"/>
  <c r="BW24" i="28"/>
  <c r="BV24" i="28"/>
  <c r="BT24" i="28"/>
  <c r="BS24" i="28"/>
  <c r="BR24" i="28"/>
  <c r="BQ24" i="28"/>
  <c r="BP24" i="28"/>
  <c r="BO24" i="28"/>
  <c r="BN24" i="28"/>
  <c r="BM24" i="28"/>
  <c r="BL24" i="28"/>
  <c r="BK24" i="28"/>
  <c r="BJ24" i="28"/>
  <c r="BC24" i="28"/>
  <c r="K132" i="28" s="1"/>
  <c r="AZ24" i="28"/>
  <c r="BA24" i="28" s="1"/>
  <c r="AX24" i="28"/>
  <c r="AT24" i="28"/>
  <c r="AS24" i="28"/>
  <c r="AR24" i="28"/>
  <c r="AQ24" i="28"/>
  <c r="AP24" i="28"/>
  <c r="AO24" i="28"/>
  <c r="AN24" i="28"/>
  <c r="AM24" i="28"/>
  <c r="AL24" i="28"/>
  <c r="AK24" i="28"/>
  <c r="CE23" i="28"/>
  <c r="CD23" i="28"/>
  <c r="CC23" i="28"/>
  <c r="CB23" i="28"/>
  <c r="CA23" i="28"/>
  <c r="BZ23" i="28"/>
  <c r="BY23" i="28"/>
  <c r="BX23" i="28"/>
  <c r="BW23" i="28"/>
  <c r="BV23" i="28"/>
  <c r="BT23" i="28"/>
  <c r="BS23" i="28"/>
  <c r="BR23" i="28"/>
  <c r="BQ23" i="28"/>
  <c r="BP23" i="28"/>
  <c r="BO23" i="28"/>
  <c r="BN23" i="28"/>
  <c r="BM23" i="28"/>
  <c r="BL23" i="28"/>
  <c r="BK23" i="28"/>
  <c r="BJ23" i="28"/>
  <c r="BC23" i="28"/>
  <c r="K131" i="28" s="1"/>
  <c r="AZ23" i="28"/>
  <c r="BA23" i="28" s="1"/>
  <c r="AX23" i="28"/>
  <c r="I131" i="28" s="1"/>
  <c r="AT23" i="28"/>
  <c r="AS23" i="28"/>
  <c r="AR23" i="28"/>
  <c r="AQ23" i="28"/>
  <c r="AP23" i="28"/>
  <c r="AO23" i="28"/>
  <c r="AN23" i="28"/>
  <c r="AM23" i="28"/>
  <c r="AL23" i="28"/>
  <c r="AK23" i="28"/>
  <c r="CE22" i="28"/>
  <c r="CD22" i="28"/>
  <c r="CC22" i="28"/>
  <c r="CB22" i="28"/>
  <c r="CA22" i="28"/>
  <c r="BZ22" i="28"/>
  <c r="BY22" i="28"/>
  <c r="BX22" i="28"/>
  <c r="BW22" i="28"/>
  <c r="BV22" i="28"/>
  <c r="BT22" i="28"/>
  <c r="BS22" i="28"/>
  <c r="BR22" i="28"/>
  <c r="BQ22" i="28"/>
  <c r="BP22" i="28"/>
  <c r="BO22" i="28"/>
  <c r="BN22" i="28"/>
  <c r="BM22" i="28"/>
  <c r="BL22" i="28"/>
  <c r="BK22" i="28"/>
  <c r="BJ22" i="28"/>
  <c r="BC22" i="28"/>
  <c r="K130" i="28" s="1"/>
  <c r="AZ22" i="28"/>
  <c r="AX22" i="28"/>
  <c r="AY22" i="28" s="1"/>
  <c r="AT22" i="28"/>
  <c r="AS22" i="28"/>
  <c r="AR22" i="28"/>
  <c r="AQ22" i="28"/>
  <c r="AP22" i="28"/>
  <c r="AO22" i="28"/>
  <c r="AN22" i="28"/>
  <c r="AM22" i="28"/>
  <c r="AL22" i="28"/>
  <c r="AK22" i="28"/>
  <c r="CE21" i="28"/>
  <c r="CD21" i="28"/>
  <c r="CC21" i="28"/>
  <c r="CB21" i="28"/>
  <c r="CA21" i="28"/>
  <c r="BZ21" i="28"/>
  <c r="BY21" i="28"/>
  <c r="BX21" i="28"/>
  <c r="BW21" i="28"/>
  <c r="BV21" i="28"/>
  <c r="BT21" i="28"/>
  <c r="BS21" i="28"/>
  <c r="BR21" i="28"/>
  <c r="BQ21" i="28"/>
  <c r="BP21" i="28"/>
  <c r="BO21" i="28"/>
  <c r="BN21" i="28"/>
  <c r="BM21" i="28"/>
  <c r="BL21" i="28"/>
  <c r="BK21" i="28"/>
  <c r="BJ21" i="28"/>
  <c r="BC21" i="28"/>
  <c r="K129" i="28" s="1"/>
  <c r="AZ21" i="28"/>
  <c r="H129" i="28" s="1"/>
  <c r="AX21" i="28"/>
  <c r="I129" i="28" s="1"/>
  <c r="AT21" i="28"/>
  <c r="AS21" i="28"/>
  <c r="AR21" i="28"/>
  <c r="AQ21" i="28"/>
  <c r="AP21" i="28"/>
  <c r="AO21" i="28"/>
  <c r="AN21" i="28"/>
  <c r="AM21" i="28"/>
  <c r="AL21" i="28"/>
  <c r="AK21" i="28"/>
  <c r="CE20" i="28"/>
  <c r="CD20" i="28"/>
  <c r="CC20" i="28"/>
  <c r="CB20" i="28"/>
  <c r="CA20" i="28"/>
  <c r="BZ20" i="28"/>
  <c r="BY20" i="28"/>
  <c r="BX20" i="28"/>
  <c r="BW20" i="28"/>
  <c r="BV20" i="28"/>
  <c r="BT20" i="28"/>
  <c r="BS20" i="28"/>
  <c r="BR20" i="28"/>
  <c r="BQ20" i="28"/>
  <c r="BP20" i="28"/>
  <c r="BO20" i="28"/>
  <c r="BN20" i="28"/>
  <c r="BM20" i="28"/>
  <c r="BL20" i="28"/>
  <c r="BK20" i="28"/>
  <c r="BJ20" i="28"/>
  <c r="BC20" i="28"/>
  <c r="K128" i="28" s="1"/>
  <c r="AZ20" i="28"/>
  <c r="BA20" i="28" s="1"/>
  <c r="AX20" i="28"/>
  <c r="I128" i="28" s="1"/>
  <c r="AT20" i="28"/>
  <c r="AS20" i="28"/>
  <c r="AR20" i="28"/>
  <c r="AQ20" i="28"/>
  <c r="AP20" i="28"/>
  <c r="AO20" i="28"/>
  <c r="AN20" i="28"/>
  <c r="AM20" i="28"/>
  <c r="AL20" i="28"/>
  <c r="AK20" i="28"/>
  <c r="CE19" i="28"/>
  <c r="CD19" i="28"/>
  <c r="CC19" i="28"/>
  <c r="CB19" i="28"/>
  <c r="CA19" i="28"/>
  <c r="BZ19" i="28"/>
  <c r="BY19" i="28"/>
  <c r="BX19" i="28"/>
  <c r="BW19" i="28"/>
  <c r="BV19" i="28"/>
  <c r="BT19" i="28"/>
  <c r="BS19" i="28"/>
  <c r="BR19" i="28"/>
  <c r="BQ19" i="28"/>
  <c r="BP19" i="28"/>
  <c r="BO19" i="28"/>
  <c r="BN19" i="28"/>
  <c r="BM19" i="28"/>
  <c r="BL19" i="28"/>
  <c r="BK19" i="28"/>
  <c r="BJ19" i="28"/>
  <c r="BC19" i="28"/>
  <c r="K127" i="28" s="1"/>
  <c r="AZ19" i="28"/>
  <c r="H127" i="28" s="1"/>
  <c r="AX19" i="28"/>
  <c r="AT19" i="28"/>
  <c r="AS19" i="28"/>
  <c r="AR19" i="28"/>
  <c r="AQ19" i="28"/>
  <c r="AP19" i="28"/>
  <c r="AO19" i="28"/>
  <c r="AN19" i="28"/>
  <c r="AM19" i="28"/>
  <c r="AL19" i="28"/>
  <c r="CE18" i="28"/>
  <c r="CD18" i="28"/>
  <c r="CC18" i="28"/>
  <c r="CB18" i="28"/>
  <c r="CA18" i="28"/>
  <c r="BZ18" i="28"/>
  <c r="BY18" i="28"/>
  <c r="BX18" i="28"/>
  <c r="BW18" i="28"/>
  <c r="BV18" i="28"/>
  <c r="BT18" i="28"/>
  <c r="BS18" i="28"/>
  <c r="BR18" i="28"/>
  <c r="BQ18" i="28"/>
  <c r="BP18" i="28"/>
  <c r="BO18" i="28"/>
  <c r="BN18" i="28"/>
  <c r="BM18" i="28"/>
  <c r="BL18" i="28"/>
  <c r="BK18" i="28"/>
  <c r="BJ18" i="28"/>
  <c r="BC18" i="28"/>
  <c r="K126" i="28" s="1"/>
  <c r="AZ18" i="28"/>
  <c r="BA18" i="28" s="1"/>
  <c r="AX18" i="28"/>
  <c r="AT18" i="28"/>
  <c r="AS18" i="28"/>
  <c r="AR18" i="28"/>
  <c r="AQ18" i="28"/>
  <c r="AP18" i="28"/>
  <c r="AO18" i="28"/>
  <c r="AN18" i="28"/>
  <c r="AM18" i="28"/>
  <c r="AL18" i="28"/>
  <c r="AK18" i="28"/>
  <c r="CE17" i="28"/>
  <c r="CD17" i="28"/>
  <c r="CC17" i="28"/>
  <c r="CB17" i="28"/>
  <c r="CA17" i="28"/>
  <c r="BZ17" i="28"/>
  <c r="BY17" i="28"/>
  <c r="BX17" i="28"/>
  <c r="BW17" i="28"/>
  <c r="BV17" i="28"/>
  <c r="BT17" i="28"/>
  <c r="BS17" i="28"/>
  <c r="BR17" i="28"/>
  <c r="BQ17" i="28"/>
  <c r="BP17" i="28"/>
  <c r="BO17" i="28"/>
  <c r="BN17" i="28"/>
  <c r="BM17" i="28"/>
  <c r="BL17" i="28"/>
  <c r="BK17" i="28"/>
  <c r="BJ17" i="28"/>
  <c r="BC17" i="28"/>
  <c r="K125" i="28" s="1"/>
  <c r="AZ17" i="28"/>
  <c r="H125" i="28" s="1"/>
  <c r="AX17" i="28"/>
  <c r="I125" i="28" s="1"/>
  <c r="AT17" i="28"/>
  <c r="AS17" i="28"/>
  <c r="AR17" i="28"/>
  <c r="AQ17" i="28"/>
  <c r="AP17" i="28"/>
  <c r="AO17" i="28"/>
  <c r="AN17" i="28"/>
  <c r="AM17" i="28"/>
  <c r="AL17" i="28"/>
  <c r="AK17" i="28"/>
  <c r="CE16" i="28"/>
  <c r="CD16" i="28"/>
  <c r="CC16" i="28"/>
  <c r="CB16" i="28"/>
  <c r="CA16" i="28"/>
  <c r="BZ16" i="28"/>
  <c r="BY16" i="28"/>
  <c r="BX16" i="28"/>
  <c r="BW16" i="28"/>
  <c r="BV16" i="28"/>
  <c r="BT16" i="28"/>
  <c r="BS16" i="28"/>
  <c r="BR16" i="28"/>
  <c r="BQ16" i="28"/>
  <c r="BP16" i="28"/>
  <c r="BO16" i="28"/>
  <c r="BN16" i="28"/>
  <c r="BM16" i="28"/>
  <c r="BL16" i="28"/>
  <c r="BK16" i="28"/>
  <c r="BJ16" i="28"/>
  <c r="BC16" i="28"/>
  <c r="K124" i="28" s="1"/>
  <c r="AZ16" i="28"/>
  <c r="BA16" i="28" s="1"/>
  <c r="AX16" i="28"/>
  <c r="AT16" i="28"/>
  <c r="AS16" i="28"/>
  <c r="AR16" i="28"/>
  <c r="AQ16" i="28"/>
  <c r="AP16" i="28"/>
  <c r="AO16" i="28"/>
  <c r="AN16" i="28"/>
  <c r="AM16" i="28"/>
  <c r="AL16" i="28"/>
  <c r="AK16" i="28"/>
  <c r="CE15" i="28"/>
  <c r="CD15" i="28"/>
  <c r="CC15" i="28"/>
  <c r="CB15" i="28"/>
  <c r="CA15" i="28"/>
  <c r="BZ15" i="28"/>
  <c r="BY15" i="28"/>
  <c r="BX15" i="28"/>
  <c r="BW15" i="28"/>
  <c r="BV15" i="28"/>
  <c r="BT15" i="28"/>
  <c r="BS15" i="28"/>
  <c r="BR15" i="28"/>
  <c r="BQ15" i="28"/>
  <c r="BP15" i="28"/>
  <c r="BO15" i="28"/>
  <c r="BN15" i="28"/>
  <c r="BM15" i="28"/>
  <c r="BL15" i="28"/>
  <c r="BK15" i="28"/>
  <c r="BJ15" i="28"/>
  <c r="BC15" i="28"/>
  <c r="K123" i="28" s="1"/>
  <c r="AZ15" i="28"/>
  <c r="H123" i="28" s="1"/>
  <c r="AX15" i="28"/>
  <c r="I123" i="28" s="1"/>
  <c r="AT15" i="28"/>
  <c r="AS15" i="28"/>
  <c r="AR15" i="28"/>
  <c r="AQ15" i="28"/>
  <c r="AP15" i="28"/>
  <c r="AO15" i="28"/>
  <c r="AN15" i="28"/>
  <c r="AM15" i="28"/>
  <c r="AL15" i="28"/>
  <c r="AK15" i="28"/>
  <c r="CE14" i="28"/>
  <c r="CD14" i="28"/>
  <c r="CC14" i="28"/>
  <c r="CB14" i="28"/>
  <c r="CA14" i="28"/>
  <c r="BZ14" i="28"/>
  <c r="BY14" i="28"/>
  <c r="BX14" i="28"/>
  <c r="BW14" i="28"/>
  <c r="BV14" i="28"/>
  <c r="BT14" i="28"/>
  <c r="BS14" i="28"/>
  <c r="BR14" i="28"/>
  <c r="BQ14" i="28"/>
  <c r="BP14" i="28"/>
  <c r="BO14" i="28"/>
  <c r="BN14" i="28"/>
  <c r="BM14" i="28"/>
  <c r="BL14" i="28"/>
  <c r="BK14" i="28"/>
  <c r="BJ14" i="28"/>
  <c r="BC14" i="28"/>
  <c r="K122" i="28" s="1"/>
  <c r="AZ14" i="28"/>
  <c r="AX14" i="28"/>
  <c r="AY14" i="28" s="1"/>
  <c r="AT14" i="28"/>
  <c r="AS14" i="28"/>
  <c r="AR14" i="28"/>
  <c r="AQ14" i="28"/>
  <c r="AP14" i="28"/>
  <c r="AO14" i="28"/>
  <c r="AN14" i="28"/>
  <c r="AM14" i="28"/>
  <c r="AL14" i="28"/>
  <c r="AK14" i="28"/>
  <c r="CE13" i="28"/>
  <c r="CD13" i="28"/>
  <c r="CC13" i="28"/>
  <c r="CB13" i="28"/>
  <c r="CA13" i="28"/>
  <c r="BZ13" i="28"/>
  <c r="BY13" i="28"/>
  <c r="BX13" i="28"/>
  <c r="BW13" i="28"/>
  <c r="BV13" i="28"/>
  <c r="BT13" i="28"/>
  <c r="BS13" i="28"/>
  <c r="BR13" i="28"/>
  <c r="BQ13" i="28"/>
  <c r="BP13" i="28"/>
  <c r="BO13" i="28"/>
  <c r="BN13" i="28"/>
  <c r="BM13" i="28"/>
  <c r="BL13" i="28"/>
  <c r="BK13" i="28"/>
  <c r="BJ13" i="28"/>
  <c r="BC13" i="28"/>
  <c r="K121" i="28" s="1"/>
  <c r="AZ13" i="28"/>
  <c r="H121" i="28" s="1"/>
  <c r="AX13" i="28"/>
  <c r="I121" i="28" s="1"/>
  <c r="AT13" i="28"/>
  <c r="AS13" i="28"/>
  <c r="AR13" i="28"/>
  <c r="AQ13" i="28"/>
  <c r="AP13" i="28"/>
  <c r="AO13" i="28"/>
  <c r="AN13" i="28"/>
  <c r="AM13" i="28"/>
  <c r="AL13" i="28"/>
  <c r="AK13" i="28"/>
  <c r="CE12" i="28"/>
  <c r="CD12" i="28"/>
  <c r="CC12" i="28"/>
  <c r="CB12" i="28"/>
  <c r="CA12" i="28"/>
  <c r="BZ12" i="28"/>
  <c r="BY12" i="28"/>
  <c r="BX12" i="28"/>
  <c r="BW12" i="28"/>
  <c r="BV12" i="28"/>
  <c r="BT12" i="28"/>
  <c r="BS12" i="28"/>
  <c r="BR12" i="28"/>
  <c r="BQ12" i="28"/>
  <c r="BP12" i="28"/>
  <c r="BO12" i="28"/>
  <c r="BN12" i="28"/>
  <c r="BM12" i="28"/>
  <c r="BL12" i="28"/>
  <c r="BK12" i="28"/>
  <c r="BJ12" i="28"/>
  <c r="BC12" i="28"/>
  <c r="K120" i="28" s="1"/>
  <c r="AZ12" i="28"/>
  <c r="BA12" i="28" s="1"/>
  <c r="AX12" i="28"/>
  <c r="I120" i="28" s="1"/>
  <c r="AT12" i="28"/>
  <c r="AS12" i="28"/>
  <c r="AR12" i="28"/>
  <c r="AQ12" i="28"/>
  <c r="AP12" i="28"/>
  <c r="AO12" i="28"/>
  <c r="AN12" i="28"/>
  <c r="AM12" i="28"/>
  <c r="AL12" i="28"/>
  <c r="AK12" i="28"/>
  <c r="CE11" i="28"/>
  <c r="CD11" i="28"/>
  <c r="CC11" i="28"/>
  <c r="CB11" i="28"/>
  <c r="CA11" i="28"/>
  <c r="BZ11" i="28"/>
  <c r="BY11" i="28"/>
  <c r="BX11" i="28"/>
  <c r="BW11" i="28"/>
  <c r="BV11" i="28"/>
  <c r="BT11" i="28"/>
  <c r="BS11" i="28"/>
  <c r="BR11" i="28"/>
  <c r="BQ11" i="28"/>
  <c r="BP11" i="28"/>
  <c r="BO11" i="28"/>
  <c r="BN11" i="28"/>
  <c r="BM11" i="28"/>
  <c r="BL11" i="28"/>
  <c r="BK11" i="28"/>
  <c r="BJ11" i="28"/>
  <c r="BC11" i="28"/>
  <c r="K119" i="28" s="1"/>
  <c r="AZ11" i="28"/>
  <c r="H119" i="28" s="1"/>
  <c r="AX11" i="28"/>
  <c r="I119" i="28" s="1"/>
  <c r="AT11" i="28"/>
  <c r="AS11" i="28"/>
  <c r="AR11" i="28"/>
  <c r="AQ11" i="28"/>
  <c r="AP11" i="28"/>
  <c r="AO11" i="28"/>
  <c r="AN11" i="28"/>
  <c r="AM11" i="28"/>
  <c r="AL11" i="28"/>
  <c r="AK11" i="28"/>
  <c r="CE10" i="28"/>
  <c r="CD10" i="28"/>
  <c r="CC10" i="28"/>
  <c r="CB10" i="28"/>
  <c r="CA10" i="28"/>
  <c r="BZ10" i="28"/>
  <c r="BY10" i="28"/>
  <c r="BX10" i="28"/>
  <c r="BW10" i="28"/>
  <c r="BV10" i="28"/>
  <c r="BT10" i="28"/>
  <c r="BS10" i="28"/>
  <c r="BR10" i="28"/>
  <c r="BQ10" i="28"/>
  <c r="BP10" i="28"/>
  <c r="BO10" i="28"/>
  <c r="BN10" i="28"/>
  <c r="BM10" i="28"/>
  <c r="BL10" i="28"/>
  <c r="BK10" i="28"/>
  <c r="BJ10" i="28"/>
  <c r="BC10" i="28"/>
  <c r="K118" i="28" s="1"/>
  <c r="AZ10" i="28"/>
  <c r="BA10" i="28" s="1"/>
  <c r="AX10" i="28"/>
  <c r="AY10" i="28" s="1"/>
  <c r="AT10" i="28"/>
  <c r="AS10" i="28"/>
  <c r="AR10" i="28"/>
  <c r="AQ10" i="28"/>
  <c r="AP10" i="28"/>
  <c r="AO10" i="28"/>
  <c r="AN10" i="28"/>
  <c r="AM10" i="28"/>
  <c r="AL10" i="28"/>
  <c r="AK10" i="28"/>
  <c r="CE9" i="28"/>
  <c r="CE33" i="28" s="1"/>
  <c r="CD9" i="28"/>
  <c r="CD33" i="28" s="1"/>
  <c r="CC9" i="28"/>
  <c r="CC33" i="28" s="1"/>
  <c r="CB9" i="28"/>
  <c r="CB33" i="28" s="1"/>
  <c r="CA9" i="28"/>
  <c r="CA33" i="28" s="1"/>
  <c r="BZ9" i="28"/>
  <c r="BZ33" i="28" s="1"/>
  <c r="BY9" i="28"/>
  <c r="BY33" i="28" s="1"/>
  <c r="BX9" i="28"/>
  <c r="BX33" i="28" s="1"/>
  <c r="BW9" i="28"/>
  <c r="BW33" i="28" s="1"/>
  <c r="BV9" i="28"/>
  <c r="BV33" i="28" s="1"/>
  <c r="BT9" i="28"/>
  <c r="BT33" i="28" s="1"/>
  <c r="BS9" i="28"/>
  <c r="BS33" i="28" s="1"/>
  <c r="BR9" i="28"/>
  <c r="BR33" i="28" s="1"/>
  <c r="BQ9" i="28"/>
  <c r="BQ33" i="28" s="1"/>
  <c r="BP9" i="28"/>
  <c r="BP33" i="28" s="1"/>
  <c r="BO9" i="28"/>
  <c r="BO33" i="28" s="1"/>
  <c r="BN9" i="28"/>
  <c r="BN33" i="28" s="1"/>
  <c r="BM9" i="28"/>
  <c r="BM33" i="28" s="1"/>
  <c r="BL9" i="28"/>
  <c r="BL33" i="28" s="1"/>
  <c r="BK9" i="28"/>
  <c r="BK33" i="28" s="1"/>
  <c r="BJ9" i="28"/>
  <c r="BJ33" i="28" s="1"/>
  <c r="BC9" i="28"/>
  <c r="K117" i="28" s="1"/>
  <c r="AZ9" i="28"/>
  <c r="H117" i="28" s="1"/>
  <c r="AX9" i="28"/>
  <c r="AT9" i="28"/>
  <c r="AS9" i="28"/>
  <c r="AR9" i="28"/>
  <c r="AQ9" i="28"/>
  <c r="AP9" i="28"/>
  <c r="AO9" i="28"/>
  <c r="AN9" i="28"/>
  <c r="AM9" i="28"/>
  <c r="AL9" i="28"/>
  <c r="AK9" i="28"/>
  <c r="T96" i="28"/>
  <c r="T93" i="28"/>
  <c r="T92" i="28"/>
  <c r="U95" i="28"/>
  <c r="U94" i="28"/>
  <c r="U90" i="28"/>
  <c r="J76" i="28" s="1"/>
  <c r="CE8" i="28"/>
  <c r="CD8" i="28"/>
  <c r="CC8" i="28"/>
  <c r="CB8" i="28"/>
  <c r="CA8" i="28"/>
  <c r="BZ8" i="28"/>
  <c r="BY8" i="28"/>
  <c r="BX8" i="28"/>
  <c r="BW8" i="28"/>
  <c r="BV8" i="28"/>
  <c r="BT8" i="28"/>
  <c r="BS8" i="28"/>
  <c r="BR8" i="28"/>
  <c r="BQ8" i="28"/>
  <c r="BP8" i="28"/>
  <c r="BO8" i="28"/>
  <c r="BN8" i="28"/>
  <c r="BM8" i="28"/>
  <c r="BL8" i="28"/>
  <c r="BK8" i="28"/>
  <c r="BJ8" i="28"/>
  <c r="BC8" i="28"/>
  <c r="K116" i="28" s="1"/>
  <c r="AZ8" i="28"/>
  <c r="H116" i="28" s="1"/>
  <c r="AX8" i="28"/>
  <c r="I116" i="28" s="1"/>
  <c r="AT8" i="28"/>
  <c r="AS8" i="28"/>
  <c r="AR8" i="28"/>
  <c r="AQ8" i="28"/>
  <c r="AP8" i="28"/>
  <c r="AO8" i="28"/>
  <c r="AN8" i="28"/>
  <c r="AM8" i="28"/>
  <c r="AL8" i="28"/>
  <c r="AK8" i="28"/>
  <c r="CE7" i="28"/>
  <c r="CD7" i="28"/>
  <c r="CC7" i="28"/>
  <c r="CB7" i="28"/>
  <c r="CA7" i="28"/>
  <c r="BZ7" i="28"/>
  <c r="BY7" i="28"/>
  <c r="BX7" i="28"/>
  <c r="BW7" i="28"/>
  <c r="BV7" i="28"/>
  <c r="BT7" i="28"/>
  <c r="BS7" i="28"/>
  <c r="BR7" i="28"/>
  <c r="BQ7" i="28"/>
  <c r="BP7" i="28"/>
  <c r="BO7" i="28"/>
  <c r="BN7" i="28"/>
  <c r="BM7" i="28"/>
  <c r="BL7" i="28"/>
  <c r="BK7" i="28"/>
  <c r="BJ7" i="28"/>
  <c r="BC7" i="28"/>
  <c r="K115" i="28" s="1"/>
  <c r="AZ7" i="28"/>
  <c r="BA7" i="28" s="1"/>
  <c r="AX7" i="28"/>
  <c r="I115" i="28" s="1"/>
  <c r="AT7" i="28"/>
  <c r="AS7" i="28"/>
  <c r="AR7" i="28"/>
  <c r="AQ7" i="28"/>
  <c r="AP7" i="28"/>
  <c r="AO7" i="28"/>
  <c r="AN7" i="28"/>
  <c r="AM7" i="28"/>
  <c r="AL7" i="28"/>
  <c r="AK7" i="28"/>
  <c r="CE6" i="28"/>
  <c r="CD6" i="28"/>
  <c r="CC6" i="28"/>
  <c r="CB6" i="28"/>
  <c r="CA6" i="28"/>
  <c r="BZ6" i="28"/>
  <c r="BY6" i="28"/>
  <c r="BX6" i="28"/>
  <c r="BW6" i="28"/>
  <c r="BV6" i="28"/>
  <c r="BT6" i="28"/>
  <c r="BS6" i="28"/>
  <c r="BR6" i="28"/>
  <c r="BQ6" i="28"/>
  <c r="BP6" i="28"/>
  <c r="BO6" i="28"/>
  <c r="BN6" i="28"/>
  <c r="BM6" i="28"/>
  <c r="BL6" i="28"/>
  <c r="BK6" i="28"/>
  <c r="BJ6" i="28"/>
  <c r="BC6" i="28"/>
  <c r="K114" i="28" s="1"/>
  <c r="AZ6" i="28"/>
  <c r="H114" i="28" s="1"/>
  <c r="AX6" i="28"/>
  <c r="I114" i="28" s="1"/>
  <c r="AT6" i="28"/>
  <c r="AS6" i="28"/>
  <c r="AR6" i="28"/>
  <c r="AQ6" i="28"/>
  <c r="AP6" i="28"/>
  <c r="AO6" i="28"/>
  <c r="AN6" i="28"/>
  <c r="AM6" i="28"/>
  <c r="AL6" i="28"/>
  <c r="CE5" i="28"/>
  <c r="CD5" i="28"/>
  <c r="CC5" i="28"/>
  <c r="CB5" i="28"/>
  <c r="CA5" i="28"/>
  <c r="BZ5" i="28"/>
  <c r="BY5" i="28"/>
  <c r="BX5" i="28"/>
  <c r="BW5" i="28"/>
  <c r="BV5" i="28"/>
  <c r="BT5" i="28"/>
  <c r="BS5" i="28"/>
  <c r="BR5" i="28"/>
  <c r="BQ5" i="28"/>
  <c r="BP5" i="28"/>
  <c r="BO5" i="28"/>
  <c r="BN5" i="28"/>
  <c r="BM5" i="28"/>
  <c r="BL5" i="28"/>
  <c r="BK5" i="28"/>
  <c r="BJ5" i="28"/>
  <c r="BC5" i="28"/>
  <c r="K113" i="28" s="1"/>
  <c r="AZ5" i="28"/>
  <c r="AX5" i="28"/>
  <c r="AY5" i="28" s="1"/>
  <c r="AT5" i="28"/>
  <c r="AS5" i="28"/>
  <c r="AR5" i="28"/>
  <c r="AQ5" i="28"/>
  <c r="AP5" i="28"/>
  <c r="AO5" i="28"/>
  <c r="AN5" i="28"/>
  <c r="AM5" i="28"/>
  <c r="AL5" i="28"/>
  <c r="CE4" i="28"/>
  <c r="CD4" i="28"/>
  <c r="CC4" i="28"/>
  <c r="CB4" i="28"/>
  <c r="CA4" i="28"/>
  <c r="BZ4" i="28"/>
  <c r="BY4" i="28"/>
  <c r="BX4" i="28"/>
  <c r="BW4" i="28"/>
  <c r="BV4" i="28"/>
  <c r="AK4" i="28" s="1"/>
  <c r="BT4" i="28"/>
  <c r="BS4" i="28"/>
  <c r="BR4" i="28"/>
  <c r="BQ4" i="28"/>
  <c r="BP4" i="28"/>
  <c r="BO4" i="28"/>
  <c r="BN4" i="28"/>
  <c r="BM4" i="28"/>
  <c r="BL4" i="28"/>
  <c r="BK4" i="28"/>
  <c r="BJ4" i="28"/>
  <c r="BC4" i="28"/>
  <c r="K112" i="28" s="1"/>
  <c r="AZ4" i="28"/>
  <c r="H112" i="28" s="1"/>
  <c r="AX4" i="28"/>
  <c r="I112" i="28" s="1"/>
  <c r="AT4" i="28"/>
  <c r="AS4" i="28"/>
  <c r="AR4" i="28"/>
  <c r="AQ4" i="28"/>
  <c r="AP4" i="28"/>
  <c r="AO4" i="28"/>
  <c r="AN4" i="28"/>
  <c r="AM4" i="28"/>
  <c r="AL4" i="28"/>
  <c r="CE3" i="28"/>
  <c r="CE32" i="28" s="1"/>
  <c r="R96" i="28" s="1"/>
  <c r="CD3" i="28"/>
  <c r="CD32" i="28" s="1"/>
  <c r="R95" i="28" s="1"/>
  <c r="CC3" i="28"/>
  <c r="CB3" i="28"/>
  <c r="CB30" i="28" s="1"/>
  <c r="CA3" i="28"/>
  <c r="BZ3" i="28"/>
  <c r="BY3" i="28"/>
  <c r="BX3" i="28"/>
  <c r="BW3" i="28"/>
  <c r="BV3" i="28"/>
  <c r="BT3" i="28"/>
  <c r="BS3" i="28"/>
  <c r="BS30" i="28" s="1"/>
  <c r="BR3" i="28"/>
  <c r="BQ3" i="28"/>
  <c r="BQ28" i="28" s="1"/>
  <c r="BP3" i="28"/>
  <c r="BP28" i="28" s="1"/>
  <c r="BO3" i="28"/>
  <c r="BO28" i="28" s="1"/>
  <c r="BN3" i="28"/>
  <c r="BN32" i="28" s="1"/>
  <c r="S90" i="28" s="1"/>
  <c r="J74" i="28" s="1"/>
  <c r="BM3" i="28"/>
  <c r="BL3" i="28"/>
  <c r="BK3" i="28"/>
  <c r="BJ3" i="28"/>
  <c r="BC3" i="28"/>
  <c r="K111" i="28" s="1"/>
  <c r="AZ3" i="28"/>
  <c r="BA3" i="28" s="1"/>
  <c r="AX3" i="28"/>
  <c r="AT3" i="28"/>
  <c r="AS3" i="28"/>
  <c r="AR3" i="28"/>
  <c r="AQ3" i="28"/>
  <c r="AP3" i="28"/>
  <c r="AO3" i="28"/>
  <c r="AN3" i="28"/>
  <c r="AM3" i="28"/>
  <c r="AL3" i="28"/>
  <c r="AK3" i="28"/>
  <c r="BW32" i="28" l="1"/>
  <c r="R88" i="28" s="1"/>
  <c r="H75" i="28" s="1"/>
  <c r="BV32" i="28"/>
  <c r="R87" i="28" s="1"/>
  <c r="G75" i="28" s="1"/>
  <c r="CB29" i="34"/>
  <c r="BB8" i="34"/>
  <c r="J116" i="34" s="1"/>
  <c r="H121" i="34"/>
  <c r="BA13" i="34"/>
  <c r="I123" i="34"/>
  <c r="AY15" i="34"/>
  <c r="BB17" i="34"/>
  <c r="J125" i="34" s="1"/>
  <c r="BJ31" i="34"/>
  <c r="Q86" i="34" s="1"/>
  <c r="F80" i="34" s="1"/>
  <c r="BJ34" i="34"/>
  <c r="W86" i="34" s="1"/>
  <c r="F78" i="34" s="1"/>
  <c r="H31" i="34"/>
  <c r="BN34" i="34"/>
  <c r="W90" i="34" s="1"/>
  <c r="J78" i="34" s="1"/>
  <c r="BN31" i="34"/>
  <c r="Q90" i="34" s="1"/>
  <c r="J80" i="34" s="1"/>
  <c r="L31" i="34"/>
  <c r="BR34" i="34"/>
  <c r="W94" i="34" s="1"/>
  <c r="BR31" i="34"/>
  <c r="Q94" i="34" s="1"/>
  <c r="P31" i="34"/>
  <c r="BW34" i="34"/>
  <c r="V88" i="34" s="1"/>
  <c r="H79" i="34" s="1"/>
  <c r="BW31" i="34"/>
  <c r="P88" i="34" s="1"/>
  <c r="H81" i="34" s="1"/>
  <c r="Z31" i="34"/>
  <c r="CA34" i="34"/>
  <c r="V92" i="34" s="1"/>
  <c r="CA31" i="34"/>
  <c r="P92" i="34" s="1"/>
  <c r="AD31" i="34"/>
  <c r="CE34" i="34"/>
  <c r="V96" i="34" s="1"/>
  <c r="CE31" i="34"/>
  <c r="P96" i="34" s="1"/>
  <c r="AH31" i="34"/>
  <c r="BB24" i="34"/>
  <c r="J132" i="34" s="1"/>
  <c r="BB26" i="34"/>
  <c r="J134" i="34" s="1"/>
  <c r="BA39" i="34"/>
  <c r="BK30" i="34"/>
  <c r="BO30" i="34"/>
  <c r="BS30" i="34"/>
  <c r="BX29" i="34"/>
  <c r="BL30" i="34"/>
  <c r="BL28" i="34"/>
  <c r="BL32" i="34"/>
  <c r="S88" i="34" s="1"/>
  <c r="H74" i="34" s="1"/>
  <c r="BL29" i="34"/>
  <c r="BP30" i="34"/>
  <c r="BP28" i="34"/>
  <c r="BP32" i="34"/>
  <c r="S92" i="34" s="1"/>
  <c r="BP29" i="34"/>
  <c r="BT30" i="34"/>
  <c r="BT28" i="34"/>
  <c r="BT32" i="34"/>
  <c r="S96" i="34" s="1"/>
  <c r="BT29" i="34"/>
  <c r="BY30" i="34"/>
  <c r="BY28" i="34"/>
  <c r="BY32" i="34"/>
  <c r="R90" i="34" s="1"/>
  <c r="J75" i="34" s="1"/>
  <c r="BY29" i="34"/>
  <c r="CC30" i="34"/>
  <c r="CC28" i="34"/>
  <c r="CC29" i="34"/>
  <c r="CC32" i="34"/>
  <c r="R94" i="34" s="1"/>
  <c r="BB4" i="34"/>
  <c r="J112" i="34" s="1"/>
  <c r="BB6" i="34"/>
  <c r="J114" i="34" s="1"/>
  <c r="H117" i="34"/>
  <c r="BA9" i="34"/>
  <c r="BL33" i="34"/>
  <c r="U88" i="34" s="1"/>
  <c r="H76" i="34" s="1"/>
  <c r="BP33" i="34"/>
  <c r="U92" i="34" s="1"/>
  <c r="BT33" i="34"/>
  <c r="U96" i="34" s="1"/>
  <c r="BY33" i="34"/>
  <c r="T90" i="34" s="1"/>
  <c r="J77" i="34" s="1"/>
  <c r="I119" i="34"/>
  <c r="AY11" i="34"/>
  <c r="BB13" i="34"/>
  <c r="J121" i="34" s="1"/>
  <c r="BB20" i="34"/>
  <c r="J128" i="34" s="1"/>
  <c r="BK31" i="34"/>
  <c r="Q87" i="34" s="1"/>
  <c r="G80" i="34" s="1"/>
  <c r="BO31" i="34"/>
  <c r="Q91" i="34" s="1"/>
  <c r="K80" i="34" s="1"/>
  <c r="BS31" i="34"/>
  <c r="Q95" i="34" s="1"/>
  <c r="BX31" i="34"/>
  <c r="P89" i="34" s="1"/>
  <c r="I81" i="34" s="1"/>
  <c r="CB31" i="34"/>
  <c r="P93" i="34" s="1"/>
  <c r="BB22" i="34"/>
  <c r="J130" i="34" s="1"/>
  <c r="H133" i="34"/>
  <c r="BA25" i="34"/>
  <c r="I135" i="34"/>
  <c r="AY27" i="34"/>
  <c r="H113" i="34"/>
  <c r="BA5" i="34"/>
  <c r="AZ39" i="34" s="1"/>
  <c r="BB25" i="34"/>
  <c r="J133" i="34" s="1"/>
  <c r="I115" i="34"/>
  <c r="AY7" i="34"/>
  <c r="H129" i="34"/>
  <c r="BA21" i="34"/>
  <c r="BP31" i="34"/>
  <c r="Q92" i="34" s="1"/>
  <c r="I131" i="34"/>
  <c r="AY23" i="34"/>
  <c r="I111" i="34"/>
  <c r="AY3" i="34"/>
  <c r="BJ29" i="34"/>
  <c r="BN29" i="34"/>
  <c r="BR29" i="34"/>
  <c r="BW29" i="34"/>
  <c r="CA32" i="34"/>
  <c r="R92" i="34" s="1"/>
  <c r="CE29" i="34"/>
  <c r="BB5" i="34"/>
  <c r="J113" i="34" s="1"/>
  <c r="BJ33" i="34"/>
  <c r="U86" i="34" s="1"/>
  <c r="F76" i="34" s="1"/>
  <c r="BN33" i="34"/>
  <c r="U90" i="34" s="1"/>
  <c r="J76" i="34" s="1"/>
  <c r="BR33" i="34"/>
  <c r="U94" i="34" s="1"/>
  <c r="BW33" i="34"/>
  <c r="T88" i="34" s="1"/>
  <c r="H77" i="34" s="1"/>
  <c r="CA33" i="34"/>
  <c r="T92" i="34" s="1"/>
  <c r="CE33" i="34"/>
  <c r="T96" i="34" s="1"/>
  <c r="BB12" i="34"/>
  <c r="J120" i="34" s="1"/>
  <c r="BB14" i="34"/>
  <c r="J122" i="34" s="1"/>
  <c r="H125" i="34"/>
  <c r="BA17" i="34"/>
  <c r="I127" i="34"/>
  <c r="AY19" i="34"/>
  <c r="BB21" i="34"/>
  <c r="J129" i="34" s="1"/>
  <c r="K31" i="34"/>
  <c r="O31" i="34"/>
  <c r="Y31" i="34"/>
  <c r="AC31" i="34"/>
  <c r="AG31" i="34"/>
  <c r="BM28" i="34"/>
  <c r="BQ28" i="34"/>
  <c r="BV28" i="34"/>
  <c r="BZ28" i="34"/>
  <c r="CD28" i="34"/>
  <c r="BK29" i="34"/>
  <c r="BO29" i="34"/>
  <c r="BS29" i="34"/>
  <c r="BM30" i="34"/>
  <c r="BQ30" i="34"/>
  <c r="BV30" i="34"/>
  <c r="BZ30" i="34"/>
  <c r="CD30" i="34"/>
  <c r="J31" i="34"/>
  <c r="N31" i="34"/>
  <c r="R31" i="34"/>
  <c r="AB31" i="34"/>
  <c r="AF31" i="34"/>
  <c r="BJ32" i="34"/>
  <c r="S86" i="34" s="1"/>
  <c r="F74" i="34" s="1"/>
  <c r="BN32" i="34"/>
  <c r="S90" i="34" s="1"/>
  <c r="J74" i="34" s="1"/>
  <c r="BR32" i="34"/>
  <c r="S94" i="34" s="1"/>
  <c r="BW32" i="34"/>
  <c r="R88" i="34" s="1"/>
  <c r="H75" i="34" s="1"/>
  <c r="BP34" i="34"/>
  <c r="W92" i="34" s="1"/>
  <c r="H114" i="34"/>
  <c r="H118" i="34"/>
  <c r="H122" i="34"/>
  <c r="H126" i="34"/>
  <c r="H130" i="34"/>
  <c r="H134" i="34"/>
  <c r="BK34" i="34"/>
  <c r="W87" i="34" s="1"/>
  <c r="G78" i="34" s="1"/>
  <c r="BO34" i="34"/>
  <c r="W91" i="34" s="1"/>
  <c r="K78" i="34" s="1"/>
  <c r="BS34" i="34"/>
  <c r="W95" i="34" s="1"/>
  <c r="BX34" i="34"/>
  <c r="V89" i="34" s="1"/>
  <c r="I79" i="34" s="1"/>
  <c r="CB34" i="34"/>
  <c r="V93" i="34" s="1"/>
  <c r="AY4" i="34"/>
  <c r="AY8" i="34"/>
  <c r="CC33" i="34"/>
  <c r="T94" i="34" s="1"/>
  <c r="AY12" i="34"/>
  <c r="AY16" i="34"/>
  <c r="AY20" i="34"/>
  <c r="AY24" i="34"/>
  <c r="BJ28" i="34"/>
  <c r="BN28" i="34"/>
  <c r="BR28" i="34"/>
  <c r="BW28" i="34"/>
  <c r="CA28" i="34"/>
  <c r="CE28" i="34"/>
  <c r="BJ30" i="34"/>
  <c r="BN30" i="34"/>
  <c r="BR30" i="34"/>
  <c r="BW30" i="34"/>
  <c r="CA30" i="34"/>
  <c r="CE30" i="34"/>
  <c r="BL31" i="34"/>
  <c r="Q88" i="34" s="1"/>
  <c r="H80" i="34" s="1"/>
  <c r="BT31" i="34"/>
  <c r="Q96" i="34" s="1"/>
  <c r="BY31" i="34"/>
  <c r="P90" i="34" s="1"/>
  <c r="J81" i="34" s="1"/>
  <c r="CC31" i="34"/>
  <c r="P94" i="34" s="1"/>
  <c r="BK32" i="34"/>
  <c r="S87" i="34" s="1"/>
  <c r="G74" i="34" s="1"/>
  <c r="BO32" i="34"/>
  <c r="S91" i="34" s="1"/>
  <c r="K74" i="34" s="1"/>
  <c r="BS32" i="34"/>
  <c r="S95" i="34" s="1"/>
  <c r="CD32" i="34"/>
  <c r="R95" i="34" s="1"/>
  <c r="H111" i="34"/>
  <c r="H115" i="34"/>
  <c r="H119" i="34"/>
  <c r="H123" i="34"/>
  <c r="H127" i="34"/>
  <c r="H131" i="34"/>
  <c r="H135" i="34"/>
  <c r="BX32" i="34"/>
  <c r="R89" i="34" s="1"/>
  <c r="I75" i="34" s="1"/>
  <c r="CB32" i="34"/>
  <c r="R93" i="34" s="1"/>
  <c r="AY5" i="34"/>
  <c r="AY9" i="34"/>
  <c r="AY13" i="34"/>
  <c r="AY17" i="34"/>
  <c r="AY21" i="34"/>
  <c r="BM34" i="34"/>
  <c r="W89" i="34" s="1"/>
  <c r="I78" i="34" s="1"/>
  <c r="BQ34" i="34"/>
  <c r="W93" i="34" s="1"/>
  <c r="BV34" i="34"/>
  <c r="V87" i="34" s="1"/>
  <c r="G79" i="34" s="1"/>
  <c r="BZ34" i="34"/>
  <c r="V91" i="34" s="1"/>
  <c r="K79" i="34" s="1"/>
  <c r="CD34" i="34"/>
  <c r="V95" i="34" s="1"/>
  <c r="AY25" i="34"/>
  <c r="BK28" i="34"/>
  <c r="BO28" i="34"/>
  <c r="BS28" i="34"/>
  <c r="BX28" i="34"/>
  <c r="CB28" i="34"/>
  <c r="BM29" i="34"/>
  <c r="BQ29" i="34"/>
  <c r="BV29" i="34"/>
  <c r="BZ29" i="34"/>
  <c r="BX30" i="34"/>
  <c r="CB30" i="34"/>
  <c r="BM31" i="34"/>
  <c r="Q89" i="34" s="1"/>
  <c r="I80" i="34" s="1"/>
  <c r="BQ31" i="34"/>
  <c r="Q93" i="34" s="1"/>
  <c r="BV31" i="34"/>
  <c r="P87" i="34" s="1"/>
  <c r="G81" i="34" s="1"/>
  <c r="BZ31" i="34"/>
  <c r="P91" i="34" s="1"/>
  <c r="K81" i="34" s="1"/>
  <c r="CD31" i="34"/>
  <c r="P95" i="34" s="1"/>
  <c r="CE32" i="34"/>
  <c r="R96" i="34" s="1"/>
  <c r="CA29" i="34"/>
  <c r="I31" i="34"/>
  <c r="M31" i="34"/>
  <c r="Q31" i="34"/>
  <c r="AA31" i="34"/>
  <c r="AE31" i="34"/>
  <c r="AY3" i="33"/>
  <c r="BM30" i="33"/>
  <c r="BM28" i="33"/>
  <c r="BM32" i="33"/>
  <c r="S89" i="33" s="1"/>
  <c r="I74" i="33" s="1"/>
  <c r="BM29" i="33"/>
  <c r="BQ30" i="33"/>
  <c r="BQ28" i="33"/>
  <c r="BQ32" i="33"/>
  <c r="S93" i="33" s="1"/>
  <c r="BQ29" i="33"/>
  <c r="BV30" i="33"/>
  <c r="BV28" i="33"/>
  <c r="BV32" i="33"/>
  <c r="R87" i="33" s="1"/>
  <c r="G75" i="33" s="1"/>
  <c r="BV29" i="33"/>
  <c r="BZ30" i="33"/>
  <c r="BZ28" i="33"/>
  <c r="BZ29" i="33"/>
  <c r="BZ32" i="33"/>
  <c r="R91" i="33" s="1"/>
  <c r="K75" i="33" s="1"/>
  <c r="CD32" i="33"/>
  <c r="R95" i="33" s="1"/>
  <c r="CD30" i="33"/>
  <c r="CD28" i="33"/>
  <c r="CD29" i="33"/>
  <c r="BA6" i="33"/>
  <c r="BB7" i="33"/>
  <c r="J115" i="33" s="1"/>
  <c r="BA8" i="33"/>
  <c r="H116" i="33"/>
  <c r="BJ33" i="33"/>
  <c r="U86" i="33" s="1"/>
  <c r="F76" i="33" s="1"/>
  <c r="BN33" i="33"/>
  <c r="U90" i="33" s="1"/>
  <c r="J76" i="33" s="1"/>
  <c r="BR33" i="33"/>
  <c r="U94" i="33" s="1"/>
  <c r="BW33" i="33"/>
  <c r="T88" i="33" s="1"/>
  <c r="H77" i="33" s="1"/>
  <c r="CA33" i="33"/>
  <c r="T92" i="33" s="1"/>
  <c r="CE33" i="33"/>
  <c r="T96" i="33" s="1"/>
  <c r="BB14" i="33"/>
  <c r="J122" i="33" s="1"/>
  <c r="BA14" i="33"/>
  <c r="I124" i="33"/>
  <c r="AY16" i="33"/>
  <c r="BB18" i="33"/>
  <c r="J126" i="33" s="1"/>
  <c r="BA43" i="33"/>
  <c r="H139" i="33" s="1"/>
  <c r="J31" i="33"/>
  <c r="R31" i="33"/>
  <c r="AB31" i="33"/>
  <c r="AF31" i="33"/>
  <c r="BJ32" i="33"/>
  <c r="S86" i="33" s="1"/>
  <c r="F74" i="33" s="1"/>
  <c r="BJ29" i="33"/>
  <c r="BJ30" i="33"/>
  <c r="BJ28" i="33"/>
  <c r="BR32" i="33"/>
  <c r="S94" i="33" s="1"/>
  <c r="BR29" i="33"/>
  <c r="BR30" i="33"/>
  <c r="BR28" i="33"/>
  <c r="BW32" i="33"/>
  <c r="R88" i="33" s="1"/>
  <c r="H75" i="33" s="1"/>
  <c r="BW29" i="33"/>
  <c r="BW30" i="33"/>
  <c r="BW28" i="33"/>
  <c r="CA29" i="33"/>
  <c r="CA32" i="33"/>
  <c r="R92" i="33" s="1"/>
  <c r="CA30" i="33"/>
  <c r="CA28" i="33"/>
  <c r="CE29" i="33"/>
  <c r="CE32" i="33"/>
  <c r="R96" i="33" s="1"/>
  <c r="CE30" i="33"/>
  <c r="CE28" i="33"/>
  <c r="H119" i="33"/>
  <c r="BA11" i="33"/>
  <c r="AX40" i="33" s="1"/>
  <c r="BB21" i="33"/>
  <c r="J129" i="33" s="1"/>
  <c r="BQ31" i="33"/>
  <c r="Q93" i="33" s="1"/>
  <c r="BN32" i="33"/>
  <c r="S90" i="33" s="1"/>
  <c r="J74" i="33" s="1"/>
  <c r="BN29" i="33"/>
  <c r="BN30" i="33"/>
  <c r="BN28" i="33"/>
  <c r="BA3" i="33"/>
  <c r="BK29" i="33"/>
  <c r="BK30" i="33"/>
  <c r="BK28" i="33"/>
  <c r="BK32" i="33"/>
  <c r="S87" i="33" s="1"/>
  <c r="G74" i="33" s="1"/>
  <c r="BO29" i="33"/>
  <c r="BO30" i="33"/>
  <c r="BO28" i="33"/>
  <c r="BO32" i="33"/>
  <c r="S91" i="33" s="1"/>
  <c r="K74" i="33" s="1"/>
  <c r="BS29" i="33"/>
  <c r="BS30" i="33"/>
  <c r="BS28" i="33"/>
  <c r="BS32" i="33"/>
  <c r="S95" i="33" s="1"/>
  <c r="BX32" i="33"/>
  <c r="R89" i="33" s="1"/>
  <c r="I75" i="33" s="1"/>
  <c r="BX29" i="33"/>
  <c r="BX30" i="33"/>
  <c r="BX28" i="33"/>
  <c r="CB29" i="33"/>
  <c r="CB32" i="33"/>
  <c r="R93" i="33" s="1"/>
  <c r="CB30" i="33"/>
  <c r="CB28" i="33"/>
  <c r="AY5" i="33"/>
  <c r="I114" i="33"/>
  <c r="AY6" i="33"/>
  <c r="BL33" i="33"/>
  <c r="U88" i="33" s="1"/>
  <c r="H76" i="33" s="1"/>
  <c r="BP33" i="33"/>
  <c r="U92" i="33" s="1"/>
  <c r="BT33" i="33"/>
  <c r="U96" i="33" s="1"/>
  <c r="BY33" i="33"/>
  <c r="T90" i="33" s="1"/>
  <c r="J77" i="33" s="1"/>
  <c r="CC33" i="33"/>
  <c r="T94" i="33" s="1"/>
  <c r="I121" i="33"/>
  <c r="AY13" i="33"/>
  <c r="BB17" i="33"/>
  <c r="J125" i="33" s="1"/>
  <c r="BB19" i="33"/>
  <c r="J127" i="33" s="1"/>
  <c r="H31" i="33"/>
  <c r="L31" i="33"/>
  <c r="P31" i="33"/>
  <c r="Z31" i="33"/>
  <c r="AD31" i="33"/>
  <c r="AH31" i="33"/>
  <c r="H130" i="33"/>
  <c r="BA22" i="33"/>
  <c r="AY41" i="33" s="1"/>
  <c r="BL30" i="33"/>
  <c r="BL28" i="33"/>
  <c r="BL32" i="33"/>
  <c r="S88" i="33" s="1"/>
  <c r="H74" i="33" s="1"/>
  <c r="BL29" i="33"/>
  <c r="BP30" i="33"/>
  <c r="BP28" i="33"/>
  <c r="BP32" i="33"/>
  <c r="S92" i="33" s="1"/>
  <c r="BP29" i="33"/>
  <c r="BT32" i="33"/>
  <c r="S96" i="33" s="1"/>
  <c r="BT30" i="33"/>
  <c r="BT28" i="33"/>
  <c r="BT29" i="33"/>
  <c r="BY32" i="33"/>
  <c r="R90" i="33" s="1"/>
  <c r="J75" i="33" s="1"/>
  <c r="BY30" i="33"/>
  <c r="BY28" i="33"/>
  <c r="BY29" i="33"/>
  <c r="CC32" i="33"/>
  <c r="R94" i="33" s="1"/>
  <c r="CC30" i="33"/>
  <c r="CC28" i="33"/>
  <c r="CC29" i="33"/>
  <c r="I118" i="33"/>
  <c r="AY10" i="33"/>
  <c r="AZ34" i="33" s="1"/>
  <c r="H45" i="33" s="1"/>
  <c r="H126" i="33"/>
  <c r="BA18" i="33"/>
  <c r="I128" i="33"/>
  <c r="AY20" i="33"/>
  <c r="BK34" i="33"/>
  <c r="W87" i="33" s="1"/>
  <c r="G78" i="33" s="1"/>
  <c r="BK31" i="33"/>
  <c r="Q87" i="33" s="1"/>
  <c r="G80" i="33" s="1"/>
  <c r="I31" i="33"/>
  <c r="BO31" i="33"/>
  <c r="Q91" i="33" s="1"/>
  <c r="K80" i="33" s="1"/>
  <c r="BO34" i="33"/>
  <c r="W91" i="33" s="1"/>
  <c r="K78" i="33" s="1"/>
  <c r="M31" i="33"/>
  <c r="BS31" i="33"/>
  <c r="Q95" i="33" s="1"/>
  <c r="Q31" i="33"/>
  <c r="BS34" i="33"/>
  <c r="W95" i="33" s="1"/>
  <c r="BX31" i="33"/>
  <c r="P89" i="33" s="1"/>
  <c r="I81" i="33" s="1"/>
  <c r="AA31" i="33"/>
  <c r="BX34" i="33"/>
  <c r="V89" i="33" s="1"/>
  <c r="I79" i="33" s="1"/>
  <c r="CB34" i="33"/>
  <c r="V93" i="33" s="1"/>
  <c r="CB31" i="33"/>
  <c r="P93" i="33" s="1"/>
  <c r="AE31" i="33"/>
  <c r="BB22" i="33"/>
  <c r="J130" i="33" s="1"/>
  <c r="AY24" i="33"/>
  <c r="BA26" i="33"/>
  <c r="K31" i="33"/>
  <c r="O31" i="33"/>
  <c r="Y31" i="33"/>
  <c r="AC31" i="33"/>
  <c r="AG31" i="33"/>
  <c r="BL31" i="33"/>
  <c r="Q88" i="33" s="1"/>
  <c r="H80" i="33" s="1"/>
  <c r="BP31" i="33"/>
  <c r="Q92" i="33" s="1"/>
  <c r="BT31" i="33"/>
  <c r="Q96" i="33" s="1"/>
  <c r="BY31" i="33"/>
  <c r="P90" i="33" s="1"/>
  <c r="J81" i="33" s="1"/>
  <c r="CC31" i="33"/>
  <c r="P94" i="33" s="1"/>
  <c r="BL34" i="33"/>
  <c r="W88" i="33" s="1"/>
  <c r="H78" i="33" s="1"/>
  <c r="BQ34" i="33"/>
  <c r="W93" i="33" s="1"/>
  <c r="CC34" i="33"/>
  <c r="V94" i="33" s="1"/>
  <c r="BA15" i="33"/>
  <c r="AY17" i="33"/>
  <c r="BA19" i="33"/>
  <c r="AY21" i="33"/>
  <c r="BA23" i="33"/>
  <c r="AY25" i="33"/>
  <c r="BA27" i="33"/>
  <c r="BM31" i="33"/>
  <c r="Q89" i="33" s="1"/>
  <c r="I80" i="33" s="1"/>
  <c r="BV31" i="33"/>
  <c r="P87" i="33" s="1"/>
  <c r="G81" i="33" s="1"/>
  <c r="BZ31" i="33"/>
  <c r="P91" i="33" s="1"/>
  <c r="K81" i="33" s="1"/>
  <c r="CD31" i="33"/>
  <c r="P95" i="33" s="1"/>
  <c r="BY34" i="33"/>
  <c r="V90" i="33" s="1"/>
  <c r="J79" i="33" s="1"/>
  <c r="H120" i="33"/>
  <c r="AY14" i="33"/>
  <c r="AX34" i="33" s="1"/>
  <c r="H43" i="33" s="1"/>
  <c r="BA16" i="33"/>
  <c r="AY18" i="33"/>
  <c r="BA20" i="33"/>
  <c r="BJ34" i="33"/>
  <c r="W86" i="33" s="1"/>
  <c r="F78" i="33" s="1"/>
  <c r="BN34" i="33"/>
  <c r="W90" i="33" s="1"/>
  <c r="J78" i="33" s="1"/>
  <c r="BR34" i="33"/>
  <c r="W94" i="33" s="1"/>
  <c r="BW34" i="33"/>
  <c r="V88" i="33" s="1"/>
  <c r="H79" i="33" s="1"/>
  <c r="CA34" i="33"/>
  <c r="V92" i="33" s="1"/>
  <c r="CE34" i="33"/>
  <c r="V96" i="33" s="1"/>
  <c r="AY22" i="33"/>
  <c r="BA24" i="33"/>
  <c r="AY26" i="33"/>
  <c r="BJ31" i="33"/>
  <c r="Q86" i="33" s="1"/>
  <c r="F80" i="33" s="1"/>
  <c r="BN31" i="33"/>
  <c r="Q90" i="33" s="1"/>
  <c r="J80" i="33" s="1"/>
  <c r="BR31" i="33"/>
  <c r="Q94" i="33" s="1"/>
  <c r="BW31" i="33"/>
  <c r="P88" i="33" s="1"/>
  <c r="H81" i="33" s="1"/>
  <c r="CA31" i="33"/>
  <c r="P92" i="33" s="1"/>
  <c r="CE31" i="33"/>
  <c r="P96" i="33" s="1"/>
  <c r="BT34" i="33"/>
  <c r="W96" i="33" s="1"/>
  <c r="N31" i="33"/>
  <c r="BK30" i="32"/>
  <c r="BK28" i="32"/>
  <c r="BK32" i="32"/>
  <c r="S87" i="32" s="1"/>
  <c r="G74" i="32" s="1"/>
  <c r="BK29" i="32"/>
  <c r="BO30" i="32"/>
  <c r="BO28" i="32"/>
  <c r="BO32" i="32"/>
  <c r="S91" i="32" s="1"/>
  <c r="K74" i="32" s="1"/>
  <c r="BO29" i="32"/>
  <c r="BS30" i="32"/>
  <c r="BS28" i="32"/>
  <c r="BS32" i="32"/>
  <c r="S95" i="32" s="1"/>
  <c r="BS29" i="32"/>
  <c r="BX32" i="32"/>
  <c r="R89" i="32" s="1"/>
  <c r="I75" i="32" s="1"/>
  <c r="BX30" i="32"/>
  <c r="BX28" i="32"/>
  <c r="BX29" i="32"/>
  <c r="CB30" i="32"/>
  <c r="CB28" i="32"/>
  <c r="CB32" i="32"/>
  <c r="R93" i="32" s="1"/>
  <c r="CB29" i="32"/>
  <c r="BB5" i="32"/>
  <c r="J113" i="32" s="1"/>
  <c r="I116" i="32"/>
  <c r="AY8" i="32"/>
  <c r="AX33" i="32" s="1"/>
  <c r="AB31" i="32"/>
  <c r="AX39" i="32"/>
  <c r="BL32" i="32"/>
  <c r="S88" i="32" s="1"/>
  <c r="H74" i="32" s="1"/>
  <c r="BP32" i="32"/>
  <c r="S92" i="32" s="1"/>
  <c r="I114" i="32"/>
  <c r="AY6" i="32"/>
  <c r="H116" i="32"/>
  <c r="BA8" i="32"/>
  <c r="BM29" i="32"/>
  <c r="BM30" i="32"/>
  <c r="BM28" i="32"/>
  <c r="BM32" i="32"/>
  <c r="S89" i="32" s="1"/>
  <c r="I74" i="32" s="1"/>
  <c r="BQ29" i="32"/>
  <c r="BQ30" i="32"/>
  <c r="BQ28" i="32"/>
  <c r="BQ32" i="32"/>
  <c r="S93" i="32" s="1"/>
  <c r="BV29" i="32"/>
  <c r="BV32" i="32"/>
  <c r="R87" i="32" s="1"/>
  <c r="G75" i="32" s="1"/>
  <c r="BV30" i="32"/>
  <c r="BV28" i="32"/>
  <c r="BZ29" i="32"/>
  <c r="BZ30" i="32"/>
  <c r="BZ28" i="32"/>
  <c r="BZ32" i="32"/>
  <c r="R91" i="32" s="1"/>
  <c r="K75" i="32" s="1"/>
  <c r="CD29" i="32"/>
  <c r="CD32" i="32"/>
  <c r="R95" i="32" s="1"/>
  <c r="CD30" i="32"/>
  <c r="CD28" i="32"/>
  <c r="I112" i="32"/>
  <c r="AY4" i="32"/>
  <c r="BA33" i="32" s="1"/>
  <c r="F46" i="32" s="1"/>
  <c r="H114" i="32"/>
  <c r="BA6" i="32"/>
  <c r="BB7" i="32"/>
  <c r="J115" i="32" s="1"/>
  <c r="BB9" i="32"/>
  <c r="J117" i="32" s="1"/>
  <c r="BL33" i="32"/>
  <c r="U88" i="32" s="1"/>
  <c r="H76" i="32" s="1"/>
  <c r="BP33" i="32"/>
  <c r="U92" i="32" s="1"/>
  <c r="BT33" i="32"/>
  <c r="U96" i="32" s="1"/>
  <c r="BY33" i="32"/>
  <c r="T90" i="32" s="1"/>
  <c r="J77" i="32" s="1"/>
  <c r="CC33" i="32"/>
  <c r="T94" i="32" s="1"/>
  <c r="H126" i="32"/>
  <c r="BA18" i="32"/>
  <c r="BA40" i="32" s="1"/>
  <c r="I128" i="32"/>
  <c r="AY20" i="32"/>
  <c r="BB23" i="32"/>
  <c r="J131" i="32" s="1"/>
  <c r="H118" i="32"/>
  <c r="BA10" i="32"/>
  <c r="AY40" i="32" s="1"/>
  <c r="BA43" i="32"/>
  <c r="H139" i="32" s="1"/>
  <c r="J31" i="32"/>
  <c r="N31" i="32"/>
  <c r="R31" i="32"/>
  <c r="AF31" i="32"/>
  <c r="AY33" i="32"/>
  <c r="BJ30" i="32"/>
  <c r="BN30" i="32"/>
  <c r="BR29" i="32"/>
  <c r="BW29" i="32"/>
  <c r="CA29" i="32"/>
  <c r="CE29" i="32"/>
  <c r="H112" i="32"/>
  <c r="BA4" i="32"/>
  <c r="AZ39" i="32" s="1"/>
  <c r="BM33" i="32"/>
  <c r="U89" i="32" s="1"/>
  <c r="I76" i="32" s="1"/>
  <c r="BB13" i="32"/>
  <c r="J121" i="32" s="1"/>
  <c r="BK34" i="32"/>
  <c r="W87" i="32" s="1"/>
  <c r="G78" i="32" s="1"/>
  <c r="BK31" i="32"/>
  <c r="Q87" i="32" s="1"/>
  <c r="G80" i="32" s="1"/>
  <c r="I31" i="32"/>
  <c r="BO34" i="32"/>
  <c r="W91" i="32" s="1"/>
  <c r="K78" i="32" s="1"/>
  <c r="BO31" i="32"/>
  <c r="Q91" i="32" s="1"/>
  <c r="K80" i="32" s="1"/>
  <c r="M31" i="32"/>
  <c r="BS31" i="32"/>
  <c r="Q95" i="32" s="1"/>
  <c r="BS34" i="32"/>
  <c r="W95" i="32" s="1"/>
  <c r="Q31" i="32"/>
  <c r="BX34" i="32"/>
  <c r="V89" i="32" s="1"/>
  <c r="I79" i="32" s="1"/>
  <c r="BX31" i="32"/>
  <c r="P89" i="32" s="1"/>
  <c r="I81" i="32" s="1"/>
  <c r="AA31" i="32"/>
  <c r="CB34" i="32"/>
  <c r="V93" i="32" s="1"/>
  <c r="CB31" i="32"/>
  <c r="P93" i="32" s="1"/>
  <c r="AE31" i="32"/>
  <c r="H130" i="32"/>
  <c r="BA22" i="32"/>
  <c r="AY41" i="32" s="1"/>
  <c r="I132" i="32"/>
  <c r="AY24" i="32"/>
  <c r="BB10" i="32"/>
  <c r="J118" i="32" s="1"/>
  <c r="I120" i="32"/>
  <c r="AY12" i="32"/>
  <c r="H122" i="32"/>
  <c r="BA14" i="32"/>
  <c r="I124" i="32"/>
  <c r="AY16" i="32"/>
  <c r="BB19" i="32"/>
  <c r="J127" i="32" s="1"/>
  <c r="BB21" i="32"/>
  <c r="J129" i="32" s="1"/>
  <c r="K31" i="32"/>
  <c r="O31" i="32"/>
  <c r="Y31" i="32"/>
  <c r="AC31" i="32"/>
  <c r="AG31" i="32"/>
  <c r="BB25" i="32"/>
  <c r="J133" i="32" s="1"/>
  <c r="BQ33" i="32"/>
  <c r="U93" i="32" s="1"/>
  <c r="BV33" i="32"/>
  <c r="T87" i="32" s="1"/>
  <c r="G77" i="32" s="1"/>
  <c r="BZ33" i="32"/>
  <c r="T91" i="32" s="1"/>
  <c r="K77" i="32" s="1"/>
  <c r="CD33" i="32"/>
  <c r="T95" i="32" s="1"/>
  <c r="BT32" i="32"/>
  <c r="S96" i="32" s="1"/>
  <c r="BY32" i="32"/>
  <c r="R90" i="32" s="1"/>
  <c r="J75" i="32" s="1"/>
  <c r="CC32" i="32"/>
  <c r="R94" i="32" s="1"/>
  <c r="BJ33" i="32"/>
  <c r="U86" i="32" s="1"/>
  <c r="F76" i="32" s="1"/>
  <c r="BN33" i="32"/>
  <c r="U90" i="32" s="1"/>
  <c r="J76" i="32" s="1"/>
  <c r="BR33" i="32"/>
  <c r="U94" i="32" s="1"/>
  <c r="BW33" i="32"/>
  <c r="T88" i="32" s="1"/>
  <c r="H77" i="32" s="1"/>
  <c r="CA33" i="32"/>
  <c r="T92" i="32" s="1"/>
  <c r="CE33" i="32"/>
  <c r="T96" i="32" s="1"/>
  <c r="AY10" i="32"/>
  <c r="BA34" i="32" s="1"/>
  <c r="H46" i="32" s="1"/>
  <c r="BA12" i="32"/>
  <c r="BJ34" i="32"/>
  <c r="W86" i="32" s="1"/>
  <c r="F78" i="32" s="1"/>
  <c r="BN34" i="32"/>
  <c r="W90" i="32" s="1"/>
  <c r="J78" i="32" s="1"/>
  <c r="BR34" i="32"/>
  <c r="W94" i="32" s="1"/>
  <c r="BW34" i="32"/>
  <c r="V88" i="32" s="1"/>
  <c r="H79" i="32" s="1"/>
  <c r="CA34" i="32"/>
  <c r="V92" i="32" s="1"/>
  <c r="CE34" i="32"/>
  <c r="V96" i="32" s="1"/>
  <c r="BA24" i="32"/>
  <c r="AY26" i="32"/>
  <c r="BL28" i="32"/>
  <c r="BP28" i="32"/>
  <c r="BT28" i="32"/>
  <c r="BY28" i="32"/>
  <c r="CC28" i="32"/>
  <c r="BJ29" i="32"/>
  <c r="BN29" i="32"/>
  <c r="BL30" i="32"/>
  <c r="BP30" i="32"/>
  <c r="BT30" i="32"/>
  <c r="BY30" i="32"/>
  <c r="CC30" i="32"/>
  <c r="BJ31" i="32"/>
  <c r="Q86" i="32" s="1"/>
  <c r="F80" i="32" s="1"/>
  <c r="BN31" i="32"/>
  <c r="Q90" i="32" s="1"/>
  <c r="J80" i="32" s="1"/>
  <c r="BR31" i="32"/>
  <c r="Q94" i="32" s="1"/>
  <c r="BW31" i="32"/>
  <c r="P88" i="32" s="1"/>
  <c r="H81" i="32" s="1"/>
  <c r="CA31" i="32"/>
  <c r="P92" i="32" s="1"/>
  <c r="CE31" i="32"/>
  <c r="P96" i="32" s="1"/>
  <c r="BJ32" i="32"/>
  <c r="S86" i="32" s="1"/>
  <c r="F74" i="32" s="1"/>
  <c r="BN32" i="32"/>
  <c r="S90" i="32" s="1"/>
  <c r="J74" i="32" s="1"/>
  <c r="BR32" i="32"/>
  <c r="S94" i="32" s="1"/>
  <c r="BW32" i="32"/>
  <c r="R88" i="32" s="1"/>
  <c r="H75" i="32" s="1"/>
  <c r="CA32" i="32"/>
  <c r="R92" i="32" s="1"/>
  <c r="CE32" i="32"/>
  <c r="R96" i="32" s="1"/>
  <c r="BL34" i="32"/>
  <c r="W88" i="32" s="1"/>
  <c r="H78" i="32" s="1"/>
  <c r="BP34" i="32"/>
  <c r="W92" i="32" s="1"/>
  <c r="BT34" i="32"/>
  <c r="W96" i="32" s="1"/>
  <c r="BY34" i="32"/>
  <c r="V90" i="32" s="1"/>
  <c r="J79" i="32" s="1"/>
  <c r="CC34" i="32"/>
  <c r="V94" i="32" s="1"/>
  <c r="BA26" i="32"/>
  <c r="AX41" i="32" s="1"/>
  <c r="BJ28" i="32"/>
  <c r="BN28" i="32"/>
  <c r="BR28" i="32"/>
  <c r="BW28" i="32"/>
  <c r="CA28" i="32"/>
  <c r="CE28" i="32"/>
  <c r="BL29" i="32"/>
  <c r="BP29" i="32"/>
  <c r="BT29" i="32"/>
  <c r="BY29" i="32"/>
  <c r="CC29" i="32"/>
  <c r="BR30" i="32"/>
  <c r="BW30" i="32"/>
  <c r="CA30" i="32"/>
  <c r="CE30" i="32"/>
  <c r="BL31" i="32"/>
  <c r="Q88" i="32" s="1"/>
  <c r="H80" i="32" s="1"/>
  <c r="BP31" i="32"/>
  <c r="Q92" i="32" s="1"/>
  <c r="BT31" i="32"/>
  <c r="Q96" i="32" s="1"/>
  <c r="BY31" i="32"/>
  <c r="P90" i="32" s="1"/>
  <c r="J81" i="32" s="1"/>
  <c r="CC31" i="32"/>
  <c r="P94" i="32" s="1"/>
  <c r="AY13" i="32"/>
  <c r="AY34" i="32" s="1"/>
  <c r="H44" i="32" s="1"/>
  <c r="BA15" i="32"/>
  <c r="AY17" i="32"/>
  <c r="BA19" i="32"/>
  <c r="AY21" i="32"/>
  <c r="BM34" i="32"/>
  <c r="W89" i="32" s="1"/>
  <c r="I78" i="32" s="1"/>
  <c r="BQ34" i="32"/>
  <c r="W93" i="32" s="1"/>
  <c r="BV34" i="32"/>
  <c r="V87" i="32" s="1"/>
  <c r="G79" i="32" s="1"/>
  <c r="BZ34" i="32"/>
  <c r="V91" i="32" s="1"/>
  <c r="K79" i="32" s="1"/>
  <c r="CD34" i="32"/>
  <c r="V95" i="32" s="1"/>
  <c r="BA23" i="32"/>
  <c r="BA41" i="32" s="1"/>
  <c r="AY25" i="32"/>
  <c r="BA27" i="32"/>
  <c r="H31" i="32"/>
  <c r="L31" i="32"/>
  <c r="P31" i="32"/>
  <c r="Z31" i="32"/>
  <c r="AD31" i="32"/>
  <c r="AH31" i="32"/>
  <c r="BM31" i="32"/>
  <c r="Q89" i="32" s="1"/>
  <c r="I80" i="32" s="1"/>
  <c r="BQ31" i="32"/>
  <c r="Q93" i="32" s="1"/>
  <c r="BV31" i="32"/>
  <c r="P87" i="32" s="1"/>
  <c r="G81" i="32" s="1"/>
  <c r="BZ31" i="32"/>
  <c r="P91" i="32" s="1"/>
  <c r="K81" i="32" s="1"/>
  <c r="CD31" i="32"/>
  <c r="P95" i="32" s="1"/>
  <c r="I111" i="31"/>
  <c r="AY3" i="31"/>
  <c r="H111" i="31"/>
  <c r="BA3" i="31"/>
  <c r="BJ32" i="31"/>
  <c r="S86" i="31" s="1"/>
  <c r="F74" i="31" s="1"/>
  <c r="BJ30" i="31"/>
  <c r="BJ29" i="31"/>
  <c r="BJ28" i="31"/>
  <c r="BK32" i="31"/>
  <c r="S87" i="31" s="1"/>
  <c r="G74" i="31" s="1"/>
  <c r="BK30" i="31"/>
  <c r="BK29" i="31"/>
  <c r="BK28" i="31"/>
  <c r="BL32" i="31"/>
  <c r="S88" i="31" s="1"/>
  <c r="H74" i="31" s="1"/>
  <c r="BL30" i="31"/>
  <c r="BL29" i="31"/>
  <c r="BL28" i="31"/>
  <c r="BM32" i="31"/>
  <c r="S89" i="31" s="1"/>
  <c r="I74" i="31" s="1"/>
  <c r="BM30" i="31"/>
  <c r="BM29" i="31"/>
  <c r="BM28" i="31"/>
  <c r="BN32" i="31"/>
  <c r="S90" i="31" s="1"/>
  <c r="J74" i="31" s="1"/>
  <c r="BN30" i="31"/>
  <c r="BN29" i="31"/>
  <c r="BN28" i="31"/>
  <c r="BO32" i="31"/>
  <c r="S91" i="31" s="1"/>
  <c r="K74" i="31" s="1"/>
  <c r="BO30" i="31"/>
  <c r="BO29" i="31"/>
  <c r="BO28" i="31"/>
  <c r="BP32" i="31"/>
  <c r="S92" i="31" s="1"/>
  <c r="BP30" i="31"/>
  <c r="BP29" i="31"/>
  <c r="BP28" i="31"/>
  <c r="BQ32" i="31"/>
  <c r="S93" i="31" s="1"/>
  <c r="BQ30" i="31"/>
  <c r="BQ29" i="31"/>
  <c r="BQ28" i="31"/>
  <c r="BR32" i="31"/>
  <c r="S94" i="31" s="1"/>
  <c r="BR30" i="31"/>
  <c r="BR29" i="31"/>
  <c r="BR28" i="31"/>
  <c r="BS32" i="31"/>
  <c r="S95" i="31" s="1"/>
  <c r="BS30" i="31"/>
  <c r="BS29" i="31"/>
  <c r="BS28" i="31"/>
  <c r="BT32" i="31"/>
  <c r="S96" i="31" s="1"/>
  <c r="BT30" i="31"/>
  <c r="BT29" i="31"/>
  <c r="BT28" i="31"/>
  <c r="BV32" i="31"/>
  <c r="R87" i="31" s="1"/>
  <c r="G75" i="31" s="1"/>
  <c r="BV30" i="31"/>
  <c r="BV29" i="31"/>
  <c r="BV28" i="31"/>
  <c r="BW32" i="31"/>
  <c r="R88" i="31" s="1"/>
  <c r="H75" i="31" s="1"/>
  <c r="BW30" i="31"/>
  <c r="BW29" i="31"/>
  <c r="BW28" i="31"/>
  <c r="BX32" i="31"/>
  <c r="R89" i="31" s="1"/>
  <c r="I75" i="31" s="1"/>
  <c r="BX30" i="31"/>
  <c r="BX29" i="31"/>
  <c r="BX28" i="31"/>
  <c r="BY32" i="31"/>
  <c r="R90" i="31" s="1"/>
  <c r="J75" i="31" s="1"/>
  <c r="BY30" i="31"/>
  <c r="BY29" i="31"/>
  <c r="BY28" i="31"/>
  <c r="BZ32" i="31"/>
  <c r="R91" i="31" s="1"/>
  <c r="K75" i="31" s="1"/>
  <c r="BZ30" i="31"/>
  <c r="BZ29" i="31"/>
  <c r="BZ28" i="31"/>
  <c r="CA32" i="31"/>
  <c r="R92" i="31" s="1"/>
  <c r="CA30" i="31"/>
  <c r="CA29" i="31"/>
  <c r="CA28" i="31"/>
  <c r="CB32" i="31"/>
  <c r="R93" i="31" s="1"/>
  <c r="CB30" i="31"/>
  <c r="CB29" i="31"/>
  <c r="CB28" i="31"/>
  <c r="CC32" i="31"/>
  <c r="R94" i="31" s="1"/>
  <c r="CC30" i="31"/>
  <c r="CC29" i="31"/>
  <c r="CC28" i="31"/>
  <c r="CD32" i="31"/>
  <c r="R95" i="31" s="1"/>
  <c r="CD30" i="31"/>
  <c r="CD29" i="31"/>
  <c r="CD28" i="31"/>
  <c r="CE32" i="31"/>
  <c r="R96" i="31" s="1"/>
  <c r="CE30" i="31"/>
  <c r="CE29" i="31"/>
  <c r="CE28" i="31"/>
  <c r="I112" i="31"/>
  <c r="AY4" i="31"/>
  <c r="H112" i="31"/>
  <c r="BA4" i="31"/>
  <c r="I113" i="31"/>
  <c r="AY5" i="31"/>
  <c r="H113" i="31"/>
  <c r="BA5" i="31"/>
  <c r="I114" i="31"/>
  <c r="AY6" i="31"/>
  <c r="H114" i="31"/>
  <c r="BA6" i="31"/>
  <c r="I115" i="31"/>
  <c r="AY7" i="31"/>
  <c r="H115" i="31"/>
  <c r="BA7" i="31"/>
  <c r="I116" i="31"/>
  <c r="AY8" i="31"/>
  <c r="H116" i="31"/>
  <c r="BA8" i="31"/>
  <c r="I117" i="31"/>
  <c r="AY9" i="31"/>
  <c r="H117" i="31"/>
  <c r="BA9" i="31"/>
  <c r="I118" i="31"/>
  <c r="AY10" i="31"/>
  <c r="H118" i="31"/>
  <c r="BA10" i="31"/>
  <c r="I119" i="31"/>
  <c r="AY11" i="31"/>
  <c r="H119" i="31"/>
  <c r="BA11" i="31"/>
  <c r="I120" i="31"/>
  <c r="AY12" i="31"/>
  <c r="H120" i="31"/>
  <c r="BA12" i="31"/>
  <c r="I121" i="31"/>
  <c r="AY13" i="31"/>
  <c r="H121" i="31"/>
  <c r="BA13" i="31"/>
  <c r="I122" i="31"/>
  <c r="AY14" i="31"/>
  <c r="H122" i="31"/>
  <c r="BA14" i="31"/>
  <c r="I123" i="31"/>
  <c r="AY15" i="31"/>
  <c r="H123" i="31"/>
  <c r="BA15" i="31"/>
  <c r="I124" i="31"/>
  <c r="AY16" i="31"/>
  <c r="H124" i="31"/>
  <c r="BA16" i="31"/>
  <c r="I125" i="31"/>
  <c r="AY17" i="31"/>
  <c r="H125" i="31"/>
  <c r="BA17" i="31"/>
  <c r="I126" i="31"/>
  <c r="AY18" i="31"/>
  <c r="H126" i="31"/>
  <c r="BA18" i="31"/>
  <c r="I127" i="31"/>
  <c r="AY19" i="31"/>
  <c r="H127" i="31"/>
  <c r="BA19" i="31"/>
  <c r="I128" i="31"/>
  <c r="AY20" i="31"/>
  <c r="H128" i="31"/>
  <c r="BA20" i="31"/>
  <c r="I129" i="31"/>
  <c r="AY21" i="31"/>
  <c r="H129" i="31"/>
  <c r="BA21" i="31"/>
  <c r="BJ34" i="31"/>
  <c r="W86" i="31" s="1"/>
  <c r="F78" i="31" s="1"/>
  <c r="BJ31" i="31"/>
  <c r="Q86" i="31" s="1"/>
  <c r="F80" i="31" s="1"/>
  <c r="H31" i="31"/>
  <c r="BK34" i="31"/>
  <c r="W87" i="31" s="1"/>
  <c r="G78" i="31" s="1"/>
  <c r="BK31" i="31"/>
  <c r="Q87" i="31" s="1"/>
  <c r="G80" i="31" s="1"/>
  <c r="I31" i="31"/>
  <c r="BL34" i="31"/>
  <c r="W88" i="31" s="1"/>
  <c r="H78" i="31" s="1"/>
  <c r="BL31" i="31"/>
  <c r="Q88" i="31" s="1"/>
  <c r="H80" i="31" s="1"/>
  <c r="J31" i="31"/>
  <c r="BM34" i="31"/>
  <c r="W89" i="31" s="1"/>
  <c r="I78" i="31" s="1"/>
  <c r="BM31" i="31"/>
  <c r="Q89" i="31" s="1"/>
  <c r="I80" i="31" s="1"/>
  <c r="K31" i="31"/>
  <c r="BN34" i="31"/>
  <c r="W90" i="31" s="1"/>
  <c r="J78" i="31" s="1"/>
  <c r="BN31" i="31"/>
  <c r="Q90" i="31" s="1"/>
  <c r="J80" i="31" s="1"/>
  <c r="L31" i="31"/>
  <c r="BO34" i="31"/>
  <c r="W91" i="31" s="1"/>
  <c r="K78" i="31" s="1"/>
  <c r="BO31" i="31"/>
  <c r="Q91" i="31" s="1"/>
  <c r="K80" i="31" s="1"/>
  <c r="M31" i="31"/>
  <c r="BP34" i="31"/>
  <c r="W92" i="31" s="1"/>
  <c r="BP31" i="31"/>
  <c r="Q92" i="31" s="1"/>
  <c r="N31" i="31"/>
  <c r="BQ34" i="31"/>
  <c r="W93" i="31" s="1"/>
  <c r="BQ31" i="31"/>
  <c r="Q93" i="31" s="1"/>
  <c r="O31" i="31"/>
  <c r="BR34" i="31"/>
  <c r="W94" i="31" s="1"/>
  <c r="BR31" i="31"/>
  <c r="Q94" i="31" s="1"/>
  <c r="P31" i="31"/>
  <c r="BS34" i="31"/>
  <c r="W95" i="31" s="1"/>
  <c r="BS31" i="31"/>
  <c r="Q95" i="31" s="1"/>
  <c r="Q31" i="31"/>
  <c r="BT34" i="31"/>
  <c r="W96" i="31" s="1"/>
  <c r="BT31" i="31"/>
  <c r="Q96" i="31" s="1"/>
  <c r="R31" i="31"/>
  <c r="BV34" i="31"/>
  <c r="V87" i="31" s="1"/>
  <c r="G79" i="31" s="1"/>
  <c r="BV31" i="31"/>
  <c r="P87" i="31" s="1"/>
  <c r="G81" i="31" s="1"/>
  <c r="Y31" i="31"/>
  <c r="BW34" i="31"/>
  <c r="V88" i="31" s="1"/>
  <c r="H79" i="31" s="1"/>
  <c r="BW31" i="31"/>
  <c r="P88" i="31" s="1"/>
  <c r="H81" i="31" s="1"/>
  <c r="Z31" i="31"/>
  <c r="BX34" i="31"/>
  <c r="V89" i="31" s="1"/>
  <c r="I79" i="31" s="1"/>
  <c r="BX31" i="31"/>
  <c r="P89" i="31" s="1"/>
  <c r="I81" i="31" s="1"/>
  <c r="AA31" i="31"/>
  <c r="BY34" i="31"/>
  <c r="V90" i="31" s="1"/>
  <c r="J79" i="31" s="1"/>
  <c r="BY31" i="31"/>
  <c r="P90" i="31" s="1"/>
  <c r="J81" i="31" s="1"/>
  <c r="AB31" i="31"/>
  <c r="BZ34" i="31"/>
  <c r="V91" i="31" s="1"/>
  <c r="K79" i="31" s="1"/>
  <c r="BZ31" i="31"/>
  <c r="P91" i="31" s="1"/>
  <c r="K81" i="31" s="1"/>
  <c r="AC31" i="31"/>
  <c r="CA34" i="31"/>
  <c r="V92" i="31" s="1"/>
  <c r="CA31" i="31"/>
  <c r="P92" i="31" s="1"/>
  <c r="AD31" i="31"/>
  <c r="CB34" i="31"/>
  <c r="V93" i="31" s="1"/>
  <c r="CB31" i="31"/>
  <c r="P93" i="31" s="1"/>
  <c r="AE31" i="31"/>
  <c r="CC34" i="31"/>
  <c r="V94" i="31" s="1"/>
  <c r="CC31" i="31"/>
  <c r="P94" i="31" s="1"/>
  <c r="AF31" i="31"/>
  <c r="CD34" i="31"/>
  <c r="V95" i="31" s="1"/>
  <c r="CD31" i="31"/>
  <c r="P95" i="31" s="1"/>
  <c r="AG31" i="31"/>
  <c r="CE34" i="31"/>
  <c r="V96" i="31" s="1"/>
  <c r="CE31" i="31"/>
  <c r="P96" i="31" s="1"/>
  <c r="AH31" i="31"/>
  <c r="I130" i="31"/>
  <c r="AY22" i="31"/>
  <c r="H130" i="31"/>
  <c r="BA22" i="31"/>
  <c r="I131" i="31"/>
  <c r="AY23" i="31"/>
  <c r="H131" i="31"/>
  <c r="BA23" i="31"/>
  <c r="I132" i="31"/>
  <c r="AY24" i="31"/>
  <c r="H132" i="31"/>
  <c r="BA24" i="31"/>
  <c r="I133" i="31"/>
  <c r="AY25" i="31"/>
  <c r="H133" i="31"/>
  <c r="BA25" i="31"/>
  <c r="I134" i="31"/>
  <c r="AY26" i="31"/>
  <c r="H134" i="31"/>
  <c r="BA26" i="31"/>
  <c r="I135" i="31"/>
  <c r="AY27" i="31"/>
  <c r="H135" i="31"/>
  <c r="BA27" i="31"/>
  <c r="I111" i="30"/>
  <c r="AY3" i="30"/>
  <c r="H111" i="30"/>
  <c r="BA3" i="30"/>
  <c r="BJ32" i="30"/>
  <c r="S86" i="30" s="1"/>
  <c r="F74" i="30" s="1"/>
  <c r="BJ30" i="30"/>
  <c r="BJ29" i="30"/>
  <c r="BJ28" i="30"/>
  <c r="BK32" i="30"/>
  <c r="S87" i="30" s="1"/>
  <c r="G74" i="30" s="1"/>
  <c r="BK30" i="30"/>
  <c r="BK29" i="30"/>
  <c r="BK28" i="30"/>
  <c r="BL32" i="30"/>
  <c r="S88" i="30" s="1"/>
  <c r="H74" i="30" s="1"/>
  <c r="BL30" i="30"/>
  <c r="BL29" i="30"/>
  <c r="BL28" i="30"/>
  <c r="BM32" i="30"/>
  <c r="S89" i="30" s="1"/>
  <c r="I74" i="30" s="1"/>
  <c r="BM30" i="30"/>
  <c r="BM29" i="30"/>
  <c r="BM28" i="30"/>
  <c r="BN32" i="30"/>
  <c r="S90" i="30" s="1"/>
  <c r="J74" i="30" s="1"/>
  <c r="BN30" i="30"/>
  <c r="BN29" i="30"/>
  <c r="BN28" i="30"/>
  <c r="BO32" i="30"/>
  <c r="S91" i="30" s="1"/>
  <c r="K74" i="30" s="1"/>
  <c r="BO30" i="30"/>
  <c r="BO29" i="30"/>
  <c r="BO28" i="30"/>
  <c r="BP32" i="30"/>
  <c r="S92" i="30" s="1"/>
  <c r="BP30" i="30"/>
  <c r="BP29" i="30"/>
  <c r="BP28" i="30"/>
  <c r="BQ32" i="30"/>
  <c r="S93" i="30" s="1"/>
  <c r="BQ30" i="30"/>
  <c r="BQ29" i="30"/>
  <c r="BQ28" i="30"/>
  <c r="BR32" i="30"/>
  <c r="S94" i="30" s="1"/>
  <c r="BR30" i="30"/>
  <c r="BR29" i="30"/>
  <c r="BR28" i="30"/>
  <c r="BS32" i="30"/>
  <c r="S95" i="30" s="1"/>
  <c r="BS30" i="30"/>
  <c r="BS29" i="30"/>
  <c r="BS28" i="30"/>
  <c r="BT32" i="30"/>
  <c r="S96" i="30" s="1"/>
  <c r="BT30" i="30"/>
  <c r="BT29" i="30"/>
  <c r="BT28" i="30"/>
  <c r="BV32" i="30"/>
  <c r="R87" i="30" s="1"/>
  <c r="G75" i="30" s="1"/>
  <c r="BV30" i="30"/>
  <c r="BV29" i="30"/>
  <c r="BV28" i="30"/>
  <c r="BW32" i="30"/>
  <c r="R88" i="30" s="1"/>
  <c r="H75" i="30" s="1"/>
  <c r="BW30" i="30"/>
  <c r="BW29" i="30"/>
  <c r="BW28" i="30"/>
  <c r="BX32" i="30"/>
  <c r="R89" i="30" s="1"/>
  <c r="I75" i="30" s="1"/>
  <c r="BX30" i="30"/>
  <c r="BX29" i="30"/>
  <c r="BX28" i="30"/>
  <c r="BY32" i="30"/>
  <c r="R90" i="30" s="1"/>
  <c r="J75" i="30" s="1"/>
  <c r="BY30" i="30"/>
  <c r="BY29" i="30"/>
  <c r="BY28" i="30"/>
  <c r="BZ32" i="30"/>
  <c r="R91" i="30" s="1"/>
  <c r="K75" i="30" s="1"/>
  <c r="BZ30" i="30"/>
  <c r="BZ29" i="30"/>
  <c r="BZ28" i="30"/>
  <c r="CA32" i="30"/>
  <c r="R92" i="30" s="1"/>
  <c r="CA30" i="30"/>
  <c r="CA29" i="30"/>
  <c r="CA28" i="30"/>
  <c r="CB32" i="30"/>
  <c r="R93" i="30" s="1"/>
  <c r="CB30" i="30"/>
  <c r="CB29" i="30"/>
  <c r="CB28" i="30"/>
  <c r="CC32" i="30"/>
  <c r="R94" i="30" s="1"/>
  <c r="CC30" i="30"/>
  <c r="CC29" i="30"/>
  <c r="CC28" i="30"/>
  <c r="CD32" i="30"/>
  <c r="R95" i="30" s="1"/>
  <c r="CD30" i="30"/>
  <c r="CD29" i="30"/>
  <c r="CD28" i="30"/>
  <c r="CE32" i="30"/>
  <c r="R96" i="30" s="1"/>
  <c r="CE30" i="30"/>
  <c r="CE29" i="30"/>
  <c r="CE28" i="30"/>
  <c r="I112" i="30"/>
  <c r="AY4" i="30"/>
  <c r="H112" i="30"/>
  <c r="BA4" i="30"/>
  <c r="I113" i="30"/>
  <c r="AY5" i="30"/>
  <c r="H113" i="30"/>
  <c r="BA5" i="30"/>
  <c r="I114" i="30"/>
  <c r="AY6" i="30"/>
  <c r="H114" i="30"/>
  <c r="BA6" i="30"/>
  <c r="I115" i="30"/>
  <c r="AY7" i="30"/>
  <c r="H115" i="30"/>
  <c r="BA7" i="30"/>
  <c r="I116" i="30"/>
  <c r="AY8" i="30"/>
  <c r="H116" i="30"/>
  <c r="BA8" i="30"/>
  <c r="I117" i="30"/>
  <c r="AY9" i="30"/>
  <c r="H117" i="30"/>
  <c r="BA9" i="30"/>
  <c r="I118" i="30"/>
  <c r="AY10" i="30"/>
  <c r="H118" i="30"/>
  <c r="BA10" i="30"/>
  <c r="I119" i="30"/>
  <c r="AY11" i="30"/>
  <c r="H119" i="30"/>
  <c r="BA11" i="30"/>
  <c r="I120" i="30"/>
  <c r="AY12" i="30"/>
  <c r="H120" i="30"/>
  <c r="BA12" i="30"/>
  <c r="I121" i="30"/>
  <c r="AY13" i="30"/>
  <c r="H121" i="30"/>
  <c r="BA13" i="30"/>
  <c r="I122" i="30"/>
  <c r="AY14" i="30"/>
  <c r="H122" i="30"/>
  <c r="BA14" i="30"/>
  <c r="I123" i="30"/>
  <c r="AY15" i="30"/>
  <c r="H123" i="30"/>
  <c r="BA15" i="30"/>
  <c r="I124" i="30"/>
  <c r="AY16" i="30"/>
  <c r="H124" i="30"/>
  <c r="BA16" i="30"/>
  <c r="I125" i="30"/>
  <c r="AY17" i="30"/>
  <c r="H125" i="30"/>
  <c r="BA17" i="30"/>
  <c r="I126" i="30"/>
  <c r="AY18" i="30"/>
  <c r="H126" i="30"/>
  <c r="BA18" i="30"/>
  <c r="I127" i="30"/>
  <c r="AY19" i="30"/>
  <c r="H127" i="30"/>
  <c r="BA19" i="30"/>
  <c r="I128" i="30"/>
  <c r="AY20" i="30"/>
  <c r="H128" i="30"/>
  <c r="BA20" i="30"/>
  <c r="I129" i="30"/>
  <c r="AY21" i="30"/>
  <c r="H129" i="30"/>
  <c r="BA21" i="30"/>
  <c r="BJ34" i="30"/>
  <c r="W86" i="30" s="1"/>
  <c r="F78" i="30" s="1"/>
  <c r="BJ31" i="30"/>
  <c r="Q86" i="30" s="1"/>
  <c r="F80" i="30" s="1"/>
  <c r="H31" i="30"/>
  <c r="BK34" i="30"/>
  <c r="W87" i="30" s="1"/>
  <c r="G78" i="30" s="1"/>
  <c r="BK31" i="30"/>
  <c r="Q87" i="30" s="1"/>
  <c r="G80" i="30" s="1"/>
  <c r="I31" i="30"/>
  <c r="BL34" i="30"/>
  <c r="W88" i="30" s="1"/>
  <c r="H78" i="30" s="1"/>
  <c r="BL31" i="30"/>
  <c r="Q88" i="30" s="1"/>
  <c r="H80" i="30" s="1"/>
  <c r="J31" i="30"/>
  <c r="BM34" i="30"/>
  <c r="W89" i="30" s="1"/>
  <c r="I78" i="30" s="1"/>
  <c r="BM31" i="30"/>
  <c r="Q89" i="30" s="1"/>
  <c r="I80" i="30" s="1"/>
  <c r="K31" i="30"/>
  <c r="BN34" i="30"/>
  <c r="W90" i="30" s="1"/>
  <c r="J78" i="30" s="1"/>
  <c r="BN31" i="30"/>
  <c r="Q90" i="30" s="1"/>
  <c r="J80" i="30" s="1"/>
  <c r="L31" i="30"/>
  <c r="BO34" i="30"/>
  <c r="W91" i="30" s="1"/>
  <c r="K78" i="30" s="1"/>
  <c r="BO31" i="30"/>
  <c r="Q91" i="30" s="1"/>
  <c r="K80" i="30" s="1"/>
  <c r="M31" i="30"/>
  <c r="BP34" i="30"/>
  <c r="W92" i="30" s="1"/>
  <c r="BP31" i="30"/>
  <c r="Q92" i="30" s="1"/>
  <c r="N31" i="30"/>
  <c r="BQ34" i="30"/>
  <c r="W93" i="30" s="1"/>
  <c r="BQ31" i="30"/>
  <c r="Q93" i="30" s="1"/>
  <c r="O31" i="30"/>
  <c r="BR34" i="30"/>
  <c r="W94" i="30" s="1"/>
  <c r="BR31" i="30"/>
  <c r="Q94" i="30" s="1"/>
  <c r="P31" i="30"/>
  <c r="BS34" i="30"/>
  <c r="W95" i="30" s="1"/>
  <c r="BS31" i="30"/>
  <c r="Q95" i="30" s="1"/>
  <c r="Q31" i="30"/>
  <c r="BT34" i="30"/>
  <c r="W96" i="30" s="1"/>
  <c r="BT31" i="30"/>
  <c r="Q96" i="30" s="1"/>
  <c r="R31" i="30"/>
  <c r="BV34" i="30"/>
  <c r="V87" i="30" s="1"/>
  <c r="G79" i="30" s="1"/>
  <c r="BV31" i="30"/>
  <c r="P87" i="30" s="1"/>
  <c r="G81" i="30" s="1"/>
  <c r="Y31" i="30"/>
  <c r="BW34" i="30"/>
  <c r="V88" i="30" s="1"/>
  <c r="H79" i="30" s="1"/>
  <c r="BW31" i="30"/>
  <c r="P88" i="30" s="1"/>
  <c r="H81" i="30" s="1"/>
  <c r="Z31" i="30"/>
  <c r="BX34" i="30"/>
  <c r="V89" i="30" s="1"/>
  <c r="I79" i="30" s="1"/>
  <c r="BX31" i="30"/>
  <c r="P89" i="30" s="1"/>
  <c r="I81" i="30" s="1"/>
  <c r="AA31" i="30"/>
  <c r="BY34" i="30"/>
  <c r="V90" i="30" s="1"/>
  <c r="J79" i="30" s="1"/>
  <c r="BY31" i="30"/>
  <c r="P90" i="30" s="1"/>
  <c r="J81" i="30" s="1"/>
  <c r="AB31" i="30"/>
  <c r="BZ34" i="30"/>
  <c r="V91" i="30" s="1"/>
  <c r="K79" i="30" s="1"/>
  <c r="BZ31" i="30"/>
  <c r="P91" i="30" s="1"/>
  <c r="K81" i="30" s="1"/>
  <c r="AC31" i="30"/>
  <c r="CA34" i="30"/>
  <c r="V92" i="30" s="1"/>
  <c r="CA31" i="30"/>
  <c r="P92" i="30" s="1"/>
  <c r="AD31" i="30"/>
  <c r="CB34" i="30"/>
  <c r="V93" i="30" s="1"/>
  <c r="CB31" i="30"/>
  <c r="P93" i="30" s="1"/>
  <c r="AE31" i="30"/>
  <c r="CC34" i="30"/>
  <c r="V94" i="30" s="1"/>
  <c r="CC31" i="30"/>
  <c r="P94" i="30" s="1"/>
  <c r="AF31" i="30"/>
  <c r="CD34" i="30"/>
  <c r="V95" i="30" s="1"/>
  <c r="CD31" i="30"/>
  <c r="P95" i="30" s="1"/>
  <c r="AG31" i="30"/>
  <c r="CE34" i="30"/>
  <c r="V96" i="30" s="1"/>
  <c r="CE31" i="30"/>
  <c r="P96" i="30" s="1"/>
  <c r="AH31" i="30"/>
  <c r="I130" i="30"/>
  <c r="AY22" i="30"/>
  <c r="H130" i="30"/>
  <c r="BA22" i="30"/>
  <c r="I131" i="30"/>
  <c r="AY23" i="30"/>
  <c r="H131" i="30"/>
  <c r="BA23" i="30"/>
  <c r="I132" i="30"/>
  <c r="AY24" i="30"/>
  <c r="H132" i="30"/>
  <c r="BA24" i="30"/>
  <c r="I133" i="30"/>
  <c r="AY25" i="30"/>
  <c r="H133" i="30"/>
  <c r="BA25" i="30"/>
  <c r="I134" i="30"/>
  <c r="AY26" i="30"/>
  <c r="H134" i="30"/>
  <c r="BA26" i="30"/>
  <c r="I135" i="30"/>
  <c r="AY27" i="30"/>
  <c r="H135" i="30"/>
  <c r="BA27" i="30"/>
  <c r="I111" i="29"/>
  <c r="AY3" i="29"/>
  <c r="H111" i="29"/>
  <c r="BA3" i="29"/>
  <c r="BJ32" i="29"/>
  <c r="S86" i="29" s="1"/>
  <c r="F74" i="29" s="1"/>
  <c r="BJ30" i="29"/>
  <c r="BJ29" i="29"/>
  <c r="BJ28" i="29"/>
  <c r="BK32" i="29"/>
  <c r="S87" i="29" s="1"/>
  <c r="G74" i="29" s="1"/>
  <c r="BK30" i="29"/>
  <c r="BK29" i="29"/>
  <c r="BK28" i="29"/>
  <c r="BL32" i="29"/>
  <c r="S88" i="29" s="1"/>
  <c r="H74" i="29" s="1"/>
  <c r="BL30" i="29"/>
  <c r="BL29" i="29"/>
  <c r="BL28" i="29"/>
  <c r="BM32" i="29"/>
  <c r="S89" i="29" s="1"/>
  <c r="I74" i="29" s="1"/>
  <c r="BM30" i="29"/>
  <c r="BM29" i="29"/>
  <c r="BM28" i="29"/>
  <c r="BN32" i="29"/>
  <c r="S90" i="29" s="1"/>
  <c r="J74" i="29" s="1"/>
  <c r="BN30" i="29"/>
  <c r="BN29" i="29"/>
  <c r="BN28" i="29"/>
  <c r="BO32" i="29"/>
  <c r="S91" i="29" s="1"/>
  <c r="K74" i="29" s="1"/>
  <c r="BO30" i="29"/>
  <c r="BO29" i="29"/>
  <c r="BO28" i="29"/>
  <c r="BP32" i="29"/>
  <c r="S92" i="29" s="1"/>
  <c r="BP30" i="29"/>
  <c r="BP29" i="29"/>
  <c r="BP28" i="29"/>
  <c r="BQ32" i="29"/>
  <c r="S93" i="29" s="1"/>
  <c r="BQ30" i="29"/>
  <c r="BQ29" i="29"/>
  <c r="BQ28" i="29"/>
  <c r="BR32" i="29"/>
  <c r="S94" i="29" s="1"/>
  <c r="BR30" i="29"/>
  <c r="BR29" i="29"/>
  <c r="BR28" i="29"/>
  <c r="BS32" i="29"/>
  <c r="S95" i="29" s="1"/>
  <c r="BS30" i="29"/>
  <c r="BS29" i="29"/>
  <c r="BS28" i="29"/>
  <c r="BT32" i="29"/>
  <c r="S96" i="29" s="1"/>
  <c r="BT30" i="29"/>
  <c r="BT29" i="29"/>
  <c r="BT28" i="29"/>
  <c r="BV32" i="29"/>
  <c r="R87" i="29" s="1"/>
  <c r="G75" i="29" s="1"/>
  <c r="BV30" i="29"/>
  <c r="BV29" i="29"/>
  <c r="BV28" i="29"/>
  <c r="BW32" i="29"/>
  <c r="R88" i="29" s="1"/>
  <c r="H75" i="29" s="1"/>
  <c r="BW30" i="29"/>
  <c r="BW29" i="29"/>
  <c r="BW28" i="29"/>
  <c r="BX32" i="29"/>
  <c r="R89" i="29" s="1"/>
  <c r="I75" i="29" s="1"/>
  <c r="BX30" i="29"/>
  <c r="BX29" i="29"/>
  <c r="BX28" i="29"/>
  <c r="BY32" i="29"/>
  <c r="R90" i="29" s="1"/>
  <c r="J75" i="29" s="1"/>
  <c r="BY30" i="29"/>
  <c r="BY29" i="29"/>
  <c r="BY28" i="29"/>
  <c r="BZ32" i="29"/>
  <c r="R91" i="29" s="1"/>
  <c r="K75" i="29" s="1"/>
  <c r="BZ30" i="29"/>
  <c r="BZ29" i="29"/>
  <c r="BZ28" i="29"/>
  <c r="CA32" i="29"/>
  <c r="R92" i="29" s="1"/>
  <c r="CA30" i="29"/>
  <c r="CA29" i="29"/>
  <c r="CA28" i="29"/>
  <c r="CB32" i="29"/>
  <c r="R93" i="29" s="1"/>
  <c r="CB30" i="29"/>
  <c r="CB29" i="29"/>
  <c r="CB28" i="29"/>
  <c r="CC32" i="29"/>
  <c r="R94" i="29" s="1"/>
  <c r="CC30" i="29"/>
  <c r="CC29" i="29"/>
  <c r="CC28" i="29"/>
  <c r="CD32" i="29"/>
  <c r="R95" i="29" s="1"/>
  <c r="CD30" i="29"/>
  <c r="CD29" i="29"/>
  <c r="CD28" i="29"/>
  <c r="CE32" i="29"/>
  <c r="R96" i="29" s="1"/>
  <c r="CE30" i="29"/>
  <c r="CE29" i="29"/>
  <c r="CE28" i="29"/>
  <c r="I112" i="29"/>
  <c r="AY4" i="29"/>
  <c r="H112" i="29"/>
  <c r="BA4" i="29"/>
  <c r="I113" i="29"/>
  <c r="AY5" i="29"/>
  <c r="H113" i="29"/>
  <c r="BA5" i="29"/>
  <c r="I114" i="29"/>
  <c r="AY6" i="29"/>
  <c r="H114" i="29"/>
  <c r="BA6" i="29"/>
  <c r="I115" i="29"/>
  <c r="AY7" i="29"/>
  <c r="H115" i="29"/>
  <c r="BA7" i="29"/>
  <c r="I116" i="29"/>
  <c r="AY8" i="29"/>
  <c r="H116" i="29"/>
  <c r="BA8" i="29"/>
  <c r="I117" i="29"/>
  <c r="AY9" i="29"/>
  <c r="H117" i="29"/>
  <c r="BA9" i="29"/>
  <c r="I118" i="29"/>
  <c r="AY10" i="29"/>
  <c r="H118" i="29"/>
  <c r="BA10" i="29"/>
  <c r="I119" i="29"/>
  <c r="AY11" i="29"/>
  <c r="H119" i="29"/>
  <c r="BA11" i="29"/>
  <c r="I120" i="29"/>
  <c r="AY12" i="29"/>
  <c r="H120" i="29"/>
  <c r="BA12" i="29"/>
  <c r="I121" i="29"/>
  <c r="AY13" i="29"/>
  <c r="H121" i="29"/>
  <c r="BA13" i="29"/>
  <c r="I122" i="29"/>
  <c r="AY14" i="29"/>
  <c r="H122" i="29"/>
  <c r="BA14" i="29"/>
  <c r="I123" i="29"/>
  <c r="AY15" i="29"/>
  <c r="H123" i="29"/>
  <c r="BA15" i="29"/>
  <c r="I124" i="29"/>
  <c r="AY16" i="29"/>
  <c r="H124" i="29"/>
  <c r="BA16" i="29"/>
  <c r="I125" i="29"/>
  <c r="AY17" i="29"/>
  <c r="H125" i="29"/>
  <c r="BA17" i="29"/>
  <c r="I126" i="29"/>
  <c r="AY18" i="29"/>
  <c r="H126" i="29"/>
  <c r="BA18" i="29"/>
  <c r="I127" i="29"/>
  <c r="AY19" i="29"/>
  <c r="H127" i="29"/>
  <c r="BA19" i="29"/>
  <c r="I128" i="29"/>
  <c r="AY20" i="29"/>
  <c r="H128" i="29"/>
  <c r="BA20" i="29"/>
  <c r="I129" i="29"/>
  <c r="AY21" i="29"/>
  <c r="H129" i="29"/>
  <c r="BA21" i="29"/>
  <c r="BJ34" i="29"/>
  <c r="W86" i="29" s="1"/>
  <c r="F78" i="29" s="1"/>
  <c r="BJ31" i="29"/>
  <c r="Q86" i="29" s="1"/>
  <c r="F80" i="29" s="1"/>
  <c r="H31" i="29"/>
  <c r="BK34" i="29"/>
  <c r="W87" i="29" s="1"/>
  <c r="G78" i="29" s="1"/>
  <c r="BK31" i="29"/>
  <c r="Q87" i="29" s="1"/>
  <c r="G80" i="29" s="1"/>
  <c r="I31" i="29"/>
  <c r="BL34" i="29"/>
  <c r="W88" i="29" s="1"/>
  <c r="H78" i="29" s="1"/>
  <c r="BL31" i="29"/>
  <c r="Q88" i="29" s="1"/>
  <c r="H80" i="29" s="1"/>
  <c r="J31" i="29"/>
  <c r="BM34" i="29"/>
  <c r="W89" i="29" s="1"/>
  <c r="I78" i="29" s="1"/>
  <c r="BM31" i="29"/>
  <c r="Q89" i="29" s="1"/>
  <c r="I80" i="29" s="1"/>
  <c r="K31" i="29"/>
  <c r="BN34" i="29"/>
  <c r="W90" i="29" s="1"/>
  <c r="J78" i="29" s="1"/>
  <c r="BN31" i="29"/>
  <c r="Q90" i="29" s="1"/>
  <c r="J80" i="29" s="1"/>
  <c r="L31" i="29"/>
  <c r="BO34" i="29"/>
  <c r="W91" i="29" s="1"/>
  <c r="K78" i="29" s="1"/>
  <c r="BO31" i="29"/>
  <c r="Q91" i="29" s="1"/>
  <c r="K80" i="29" s="1"/>
  <c r="M31" i="29"/>
  <c r="BP34" i="29"/>
  <c r="W92" i="29" s="1"/>
  <c r="BP31" i="29"/>
  <c r="Q92" i="29" s="1"/>
  <c r="N31" i="29"/>
  <c r="BQ34" i="29"/>
  <c r="W93" i="29" s="1"/>
  <c r="BQ31" i="29"/>
  <c r="Q93" i="29" s="1"/>
  <c r="O31" i="29"/>
  <c r="BR34" i="29"/>
  <c r="W94" i="29" s="1"/>
  <c r="BR31" i="29"/>
  <c r="Q94" i="29" s="1"/>
  <c r="P31" i="29"/>
  <c r="BS34" i="29"/>
  <c r="W95" i="29" s="1"/>
  <c r="BS31" i="29"/>
  <c r="Q95" i="29" s="1"/>
  <c r="Q31" i="29"/>
  <c r="BT34" i="29"/>
  <c r="W96" i="29" s="1"/>
  <c r="BT31" i="29"/>
  <c r="Q96" i="29" s="1"/>
  <c r="R31" i="29"/>
  <c r="BV34" i="29"/>
  <c r="V87" i="29" s="1"/>
  <c r="G79" i="29" s="1"/>
  <c r="BV31" i="29"/>
  <c r="P87" i="29" s="1"/>
  <c r="G81" i="29" s="1"/>
  <c r="Y31" i="29"/>
  <c r="BW34" i="29"/>
  <c r="V88" i="29" s="1"/>
  <c r="H79" i="29" s="1"/>
  <c r="BW31" i="29"/>
  <c r="P88" i="29" s="1"/>
  <c r="H81" i="29" s="1"/>
  <c r="Z31" i="29"/>
  <c r="BX34" i="29"/>
  <c r="V89" i="29" s="1"/>
  <c r="I79" i="29" s="1"/>
  <c r="BX31" i="29"/>
  <c r="P89" i="29" s="1"/>
  <c r="I81" i="29" s="1"/>
  <c r="AA31" i="29"/>
  <c r="BY34" i="29"/>
  <c r="V90" i="29" s="1"/>
  <c r="J79" i="29" s="1"/>
  <c r="BY31" i="29"/>
  <c r="P90" i="29" s="1"/>
  <c r="J81" i="29" s="1"/>
  <c r="AB31" i="29"/>
  <c r="BZ34" i="29"/>
  <c r="V91" i="29" s="1"/>
  <c r="K79" i="29" s="1"/>
  <c r="BZ31" i="29"/>
  <c r="P91" i="29" s="1"/>
  <c r="K81" i="29" s="1"/>
  <c r="AC31" i="29"/>
  <c r="CA34" i="29"/>
  <c r="V92" i="29" s="1"/>
  <c r="CA31" i="29"/>
  <c r="P92" i="29" s="1"/>
  <c r="AD31" i="29"/>
  <c r="CB34" i="29"/>
  <c r="V93" i="29" s="1"/>
  <c r="CB31" i="29"/>
  <c r="P93" i="29" s="1"/>
  <c r="AE31" i="29"/>
  <c r="CC34" i="29"/>
  <c r="V94" i="29" s="1"/>
  <c r="CC31" i="29"/>
  <c r="P94" i="29" s="1"/>
  <c r="AF31" i="29"/>
  <c r="CD34" i="29"/>
  <c r="V95" i="29" s="1"/>
  <c r="CD31" i="29"/>
  <c r="P95" i="29" s="1"/>
  <c r="AG31" i="29"/>
  <c r="CE34" i="29"/>
  <c r="V96" i="29" s="1"/>
  <c r="CE31" i="29"/>
  <c r="P96" i="29" s="1"/>
  <c r="AH31" i="29"/>
  <c r="I130" i="29"/>
  <c r="AY22" i="29"/>
  <c r="H130" i="29"/>
  <c r="BA22" i="29"/>
  <c r="I131" i="29"/>
  <c r="AY23" i="29"/>
  <c r="H131" i="29"/>
  <c r="BA23" i="29"/>
  <c r="I132" i="29"/>
  <c r="AY24" i="29"/>
  <c r="H132" i="29"/>
  <c r="BA24" i="29"/>
  <c r="I133" i="29"/>
  <c r="AY25" i="29"/>
  <c r="H133" i="29"/>
  <c r="BA25" i="29"/>
  <c r="I134" i="29"/>
  <c r="AY26" i="29"/>
  <c r="H134" i="29"/>
  <c r="BA26" i="29"/>
  <c r="I135" i="29"/>
  <c r="AY27" i="29"/>
  <c r="H135" i="29"/>
  <c r="BA27" i="29"/>
  <c r="BM32" i="28"/>
  <c r="S89" i="28" s="1"/>
  <c r="I74" i="28" s="1"/>
  <c r="BM30" i="28"/>
  <c r="BO32" i="28"/>
  <c r="S91" i="28" s="1"/>
  <c r="K74" i="28" s="1"/>
  <c r="BP29" i="28"/>
  <c r="H113" i="28"/>
  <c r="BA5" i="28"/>
  <c r="BJ28" i="28"/>
  <c r="BR28" i="28"/>
  <c r="AK5" i="28"/>
  <c r="CA28" i="28"/>
  <c r="BN30" i="28"/>
  <c r="CD30" i="28"/>
  <c r="CE30" i="28"/>
  <c r="I117" i="28"/>
  <c r="AY9" i="28"/>
  <c r="U89" i="28"/>
  <c r="I76" i="28" s="1"/>
  <c r="N31" i="28"/>
  <c r="AY18" i="28"/>
  <c r="I126" i="28"/>
  <c r="I127" i="28"/>
  <c r="AY19" i="28"/>
  <c r="AK19" i="28"/>
  <c r="BB19" i="28" s="1"/>
  <c r="J127" i="28" s="1"/>
  <c r="BL31" i="28"/>
  <c r="Q88" i="28" s="1"/>
  <c r="H80" i="28" s="1"/>
  <c r="BS31" i="28"/>
  <c r="Q95" i="28" s="1"/>
  <c r="BT31" i="28"/>
  <c r="Q96" i="28" s="1"/>
  <c r="BL34" i="28"/>
  <c r="W88" i="28" s="1"/>
  <c r="H78" i="28" s="1"/>
  <c r="BT34" i="28"/>
  <c r="W96" i="28" s="1"/>
  <c r="CC34" i="28"/>
  <c r="V94" i="28" s="1"/>
  <c r="I135" i="28"/>
  <c r="AY27" i="28"/>
  <c r="T95" i="28"/>
  <c r="AY6" i="28"/>
  <c r="BW30" i="28"/>
  <c r="BB9" i="28"/>
  <c r="J117" i="28" s="1"/>
  <c r="BB11" i="28"/>
  <c r="J119" i="28" s="1"/>
  <c r="T87" i="28"/>
  <c r="G77" i="28" s="1"/>
  <c r="BY28" i="28"/>
  <c r="BB13" i="28"/>
  <c r="J121" i="28" s="1"/>
  <c r="BB14" i="28"/>
  <c r="J122" i="28" s="1"/>
  <c r="BB25" i="28"/>
  <c r="J133" i="28" s="1"/>
  <c r="BV30" i="28"/>
  <c r="BX32" i="28"/>
  <c r="R89" i="28" s="1"/>
  <c r="I75" i="28" s="1"/>
  <c r="BZ28" i="28"/>
  <c r="BB22" i="28"/>
  <c r="J130" i="28" s="1"/>
  <c r="BB17" i="28"/>
  <c r="J125" i="28" s="1"/>
  <c r="BY29" i="28"/>
  <c r="H118" i="28"/>
  <c r="BX28" i="28"/>
  <c r="BB8" i="28"/>
  <c r="J116" i="28" s="1"/>
  <c r="AB31" i="28"/>
  <c r="H126" i="28"/>
  <c r="AK6" i="28"/>
  <c r="BB6" i="28" s="1"/>
  <c r="J114" i="28" s="1"/>
  <c r="T88" i="28"/>
  <c r="H77" i="28" s="1"/>
  <c r="AY20" i="28"/>
  <c r="AY12" i="28"/>
  <c r="AY23" i="28"/>
  <c r="H128" i="28"/>
  <c r="BB4" i="28"/>
  <c r="J112" i="28" s="1"/>
  <c r="BA4" i="28"/>
  <c r="AY7" i="28"/>
  <c r="U87" i="28"/>
  <c r="G76" i="28" s="1"/>
  <c r="BA15" i="28"/>
  <c r="H111" i="28"/>
  <c r="I118" i="28"/>
  <c r="AY4" i="28"/>
  <c r="AY15" i="28"/>
  <c r="BA17" i="28"/>
  <c r="BB20" i="28"/>
  <c r="J128" i="28" s="1"/>
  <c r="BB26" i="28"/>
  <c r="J134" i="28" s="1"/>
  <c r="H120" i="28"/>
  <c r="I130" i="28"/>
  <c r="BK31" i="28"/>
  <c r="Q87" i="28" s="1"/>
  <c r="G80" i="28" s="1"/>
  <c r="BK30" i="28"/>
  <c r="BB12" i="28"/>
  <c r="J120" i="28" s="1"/>
  <c r="I113" i="28"/>
  <c r="H132" i="28"/>
  <c r="U86" i="28"/>
  <c r="F76" i="28" s="1"/>
  <c r="BA9" i="28"/>
  <c r="BB7" i="28"/>
  <c r="J115" i="28" s="1"/>
  <c r="H115" i="28"/>
  <c r="I122" i="28"/>
  <c r="H134" i="28"/>
  <c r="BA25" i="28"/>
  <c r="AY11" i="28"/>
  <c r="AY17" i="28"/>
  <c r="AY25" i="28"/>
  <c r="H124" i="28"/>
  <c r="I134" i="28"/>
  <c r="AF31" i="28"/>
  <c r="BN29" i="28"/>
  <c r="BW29" i="28"/>
  <c r="CE29" i="28"/>
  <c r="U88" i="28"/>
  <c r="H76" i="28" s="1"/>
  <c r="U96" i="28"/>
  <c r="T94" i="28"/>
  <c r="BB15" i="28"/>
  <c r="J123" i="28" s="1"/>
  <c r="K31" i="28"/>
  <c r="Y31" i="28"/>
  <c r="AG31" i="28"/>
  <c r="BM34" i="28"/>
  <c r="W89" i="28" s="1"/>
  <c r="I78" i="28" s="1"/>
  <c r="BV34" i="28"/>
  <c r="V87" i="28" s="1"/>
  <c r="G79" i="28" s="1"/>
  <c r="CD34" i="28"/>
  <c r="V95" i="28" s="1"/>
  <c r="BO29" i="28"/>
  <c r="I111" i="28"/>
  <c r="AY3" i="28"/>
  <c r="I124" i="28"/>
  <c r="AY16" i="28"/>
  <c r="L31" i="28"/>
  <c r="Z31" i="28"/>
  <c r="AH31" i="28"/>
  <c r="BX29" i="28"/>
  <c r="M31" i="28"/>
  <c r="AA31" i="28"/>
  <c r="O31" i="28"/>
  <c r="AC31" i="28"/>
  <c r="AY24" i="28"/>
  <c r="I132" i="28"/>
  <c r="BB3" i="28"/>
  <c r="J111" i="28" s="1"/>
  <c r="BQ30" i="28"/>
  <c r="BZ30" i="28"/>
  <c r="BB5" i="28"/>
  <c r="J113" i="28" s="1"/>
  <c r="U91" i="28"/>
  <c r="K76" i="28" s="1"/>
  <c r="T89" i="28"/>
  <c r="I77" i="28" s="1"/>
  <c r="BB10" i="28"/>
  <c r="J118" i="28" s="1"/>
  <c r="BB16" i="28"/>
  <c r="J124" i="28" s="1"/>
  <c r="BB18" i="28"/>
  <c r="J126" i="28" s="1"/>
  <c r="BP31" i="28"/>
  <c r="Q92" i="28" s="1"/>
  <c r="BY31" i="28"/>
  <c r="P90" i="28" s="1"/>
  <c r="J81" i="28" s="1"/>
  <c r="BB23" i="28"/>
  <c r="J131" i="28" s="1"/>
  <c r="BJ30" i="28"/>
  <c r="BR30" i="28"/>
  <c r="CA30" i="28"/>
  <c r="U92" i="28"/>
  <c r="T90" i="28"/>
  <c r="J77" i="28" s="1"/>
  <c r="BA14" i="28"/>
  <c r="H122" i="28"/>
  <c r="BQ31" i="28"/>
  <c r="Q93" i="28" s="1"/>
  <c r="BZ31" i="28"/>
  <c r="P91" i="28" s="1"/>
  <c r="K81" i="28" s="1"/>
  <c r="BB24" i="28"/>
  <c r="J132" i="28" s="1"/>
  <c r="U93" i="28"/>
  <c r="T91" i="28"/>
  <c r="K77" i="28" s="1"/>
  <c r="BJ31" i="28"/>
  <c r="Q86" i="28" s="1"/>
  <c r="F80" i="28" s="1"/>
  <c r="BR31" i="28"/>
  <c r="Q94" i="28" s="1"/>
  <c r="CA31" i="28"/>
  <c r="P92" i="28" s="1"/>
  <c r="BL30" i="28"/>
  <c r="BL32" i="28"/>
  <c r="S88" i="28" s="1"/>
  <c r="H74" i="28" s="1"/>
  <c r="BL29" i="28"/>
  <c r="BL28" i="28"/>
  <c r="BT30" i="28"/>
  <c r="BT32" i="28"/>
  <c r="S96" i="28" s="1"/>
  <c r="BT29" i="28"/>
  <c r="BT28" i="28"/>
  <c r="CC30" i="28"/>
  <c r="CC32" i="28"/>
  <c r="R94" i="28" s="1"/>
  <c r="CC29" i="28"/>
  <c r="CC28" i="28"/>
  <c r="BB21" i="28"/>
  <c r="J129" i="28" s="1"/>
  <c r="BK34" i="28"/>
  <c r="W87" i="28" s="1"/>
  <c r="G78" i="28" s="1"/>
  <c r="I31" i="28"/>
  <c r="BS34" i="28"/>
  <c r="W95" i="28" s="1"/>
  <c r="Q31" i="28"/>
  <c r="CB34" i="28"/>
  <c r="V93" i="28" s="1"/>
  <c r="AE31" i="28"/>
  <c r="BA22" i="28"/>
  <c r="H130" i="28"/>
  <c r="CB31" i="28"/>
  <c r="P93" i="28" s="1"/>
  <c r="CC31" i="28"/>
  <c r="P94" i="28" s="1"/>
  <c r="AY8" i="28"/>
  <c r="BA11" i="28"/>
  <c r="AY13" i="28"/>
  <c r="BA34" i="28" s="1"/>
  <c r="H46" i="28" s="1"/>
  <c r="BA19" i="28"/>
  <c r="AY21" i="28"/>
  <c r="BA27" i="28"/>
  <c r="BK28" i="28"/>
  <c r="BS28" i="28"/>
  <c r="CB28" i="28"/>
  <c r="BQ29" i="28"/>
  <c r="BZ29" i="28"/>
  <c r="BO30" i="28"/>
  <c r="BX30" i="28"/>
  <c r="H31" i="28"/>
  <c r="P31" i="28"/>
  <c r="AD31" i="28"/>
  <c r="BM31" i="28"/>
  <c r="Q89" i="28" s="1"/>
  <c r="I80" i="28" s="1"/>
  <c r="BV31" i="28"/>
  <c r="P87" i="28" s="1"/>
  <c r="G81" i="28" s="1"/>
  <c r="CD31" i="28"/>
  <c r="P95" i="28" s="1"/>
  <c r="BP32" i="28"/>
  <c r="S92" i="28" s="1"/>
  <c r="BY32" i="28"/>
  <c r="R90" i="28" s="1"/>
  <c r="J75" i="28" s="1"/>
  <c r="BN34" i="28"/>
  <c r="W90" i="28" s="1"/>
  <c r="J78" i="28" s="1"/>
  <c r="BW34" i="28"/>
  <c r="V88" i="28" s="1"/>
  <c r="H79" i="28" s="1"/>
  <c r="CE34" i="28"/>
  <c r="V96" i="28" s="1"/>
  <c r="BJ29" i="28"/>
  <c r="BR29" i="28"/>
  <c r="CA29" i="28"/>
  <c r="BP30" i="28"/>
  <c r="BY30" i="28"/>
  <c r="BN31" i="28"/>
  <c r="Q90" i="28" s="1"/>
  <c r="J80" i="28" s="1"/>
  <c r="BW31" i="28"/>
  <c r="P88" i="28" s="1"/>
  <c r="H81" i="28" s="1"/>
  <c r="CE31" i="28"/>
  <c r="P96" i="28" s="1"/>
  <c r="BQ32" i="28"/>
  <c r="S93" i="28" s="1"/>
  <c r="BZ32" i="28"/>
  <c r="R91" i="28" s="1"/>
  <c r="K75" i="28" s="1"/>
  <c r="BO34" i="28"/>
  <c r="W91" i="28" s="1"/>
  <c r="K78" i="28" s="1"/>
  <c r="BX34" i="28"/>
  <c r="V89" i="28" s="1"/>
  <c r="I79" i="28" s="1"/>
  <c r="BA6" i="28"/>
  <c r="BA8" i="28"/>
  <c r="BA13" i="28"/>
  <c r="BA21" i="28"/>
  <c r="BM28" i="28"/>
  <c r="BV28" i="28"/>
  <c r="CD28" i="28"/>
  <c r="BK29" i="28"/>
  <c r="BS29" i="28"/>
  <c r="CB29" i="28"/>
  <c r="J31" i="28"/>
  <c r="R31" i="28"/>
  <c r="BO31" i="28"/>
  <c r="Q91" i="28" s="1"/>
  <c r="K80" i="28" s="1"/>
  <c r="BX31" i="28"/>
  <c r="P89" i="28" s="1"/>
  <c r="I81" i="28" s="1"/>
  <c r="BJ32" i="28"/>
  <c r="S86" i="28" s="1"/>
  <c r="F74" i="28" s="1"/>
  <c r="BR32" i="28"/>
  <c r="S94" i="28" s="1"/>
  <c r="CA32" i="28"/>
  <c r="R92" i="28" s="1"/>
  <c r="BP34" i="28"/>
  <c r="W92" i="28" s="1"/>
  <c r="BY34" i="28"/>
  <c r="V90" i="28" s="1"/>
  <c r="J79" i="28" s="1"/>
  <c r="H131" i="28"/>
  <c r="BN28" i="28"/>
  <c r="BW28" i="28"/>
  <c r="CE28" i="28"/>
  <c r="BK32" i="28"/>
  <c r="S87" i="28" s="1"/>
  <c r="G74" i="28" s="1"/>
  <c r="BS32" i="28"/>
  <c r="S95" i="28" s="1"/>
  <c r="CB32" i="28"/>
  <c r="R93" i="28" s="1"/>
  <c r="BQ34" i="28"/>
  <c r="W93" i="28" s="1"/>
  <c r="BZ34" i="28"/>
  <c r="V91" i="28" s="1"/>
  <c r="K79" i="28" s="1"/>
  <c r="BM29" i="28"/>
  <c r="BV29" i="28"/>
  <c r="CD29" i="28"/>
  <c r="BJ34" i="28"/>
  <c r="W86" i="28" s="1"/>
  <c r="F78" i="28" s="1"/>
  <c r="BR34" i="28"/>
  <c r="W94" i="28" s="1"/>
  <c r="CA34" i="28"/>
  <c r="V92" i="28" s="1"/>
  <c r="AZ41" i="34" l="1"/>
  <c r="AY41" i="34"/>
  <c r="BA43" i="34"/>
  <c r="H139" i="34" s="1"/>
  <c r="AX41" i="34"/>
  <c r="BA41" i="34"/>
  <c r="AZ40" i="34"/>
  <c r="AZ42" i="34" s="1"/>
  <c r="H138" i="34" s="1"/>
  <c r="AY40" i="34"/>
  <c r="AX40" i="34"/>
  <c r="BA40" i="34"/>
  <c r="AX39" i="34"/>
  <c r="AX42" i="34" s="1"/>
  <c r="H136" i="34" s="1"/>
  <c r="AY34" i="34"/>
  <c r="H44" i="34" s="1"/>
  <c r="BA34" i="34"/>
  <c r="H46" i="34" s="1"/>
  <c r="AZ34" i="34"/>
  <c r="H45" i="34" s="1"/>
  <c r="AX34" i="34"/>
  <c r="H43" i="34" s="1"/>
  <c r="AY39" i="34"/>
  <c r="AY42" i="34" s="1"/>
  <c r="H137" i="34" s="1"/>
  <c r="AX28" i="34"/>
  <c r="BA37" i="34"/>
  <c r="I139" i="34" s="1"/>
  <c r="AX35" i="34"/>
  <c r="J43" i="34" s="1"/>
  <c r="BA35" i="34"/>
  <c r="J46" i="34" s="1"/>
  <c r="AZ35" i="34"/>
  <c r="J45" i="34" s="1"/>
  <c r="AY35" i="34"/>
  <c r="J44" i="34" s="1"/>
  <c r="BA36" i="34"/>
  <c r="D46" i="34" s="1"/>
  <c r="AX33" i="34"/>
  <c r="AY33" i="34"/>
  <c r="BA33" i="34"/>
  <c r="F46" i="34" s="1"/>
  <c r="AZ33" i="34"/>
  <c r="BA34" i="33"/>
  <c r="H46" i="33" s="1"/>
  <c r="AZ40" i="33"/>
  <c r="AZ41" i="33"/>
  <c r="BA35" i="33"/>
  <c r="J46" i="33" s="1"/>
  <c r="AY35" i="33"/>
  <c r="J44" i="33" s="1"/>
  <c r="AX35" i="33"/>
  <c r="J43" i="33" s="1"/>
  <c r="BA37" i="33"/>
  <c r="I139" i="33" s="1"/>
  <c r="AZ35" i="33"/>
  <c r="J45" i="33" s="1"/>
  <c r="AX28" i="33"/>
  <c r="BA40" i="33"/>
  <c r="AY34" i="33"/>
  <c r="H44" i="33" s="1"/>
  <c r="AZ39" i="33"/>
  <c r="AZ42" i="33" s="1"/>
  <c r="H138" i="33" s="1"/>
  <c r="BA39" i="33"/>
  <c r="AY39" i="33"/>
  <c r="AX39" i="33"/>
  <c r="AX42" i="33" s="1"/>
  <c r="H136" i="33" s="1"/>
  <c r="AY40" i="33"/>
  <c r="BA41" i="33"/>
  <c r="AX41" i="33"/>
  <c r="BA36" i="33"/>
  <c r="D46" i="33" s="1"/>
  <c r="AY33" i="33"/>
  <c r="BA33" i="33"/>
  <c r="F46" i="33" s="1"/>
  <c r="AZ33" i="33"/>
  <c r="AX33" i="33"/>
  <c r="F43" i="32"/>
  <c r="BA35" i="32"/>
  <c r="J46" i="32" s="1"/>
  <c r="AZ35" i="32"/>
  <c r="J45" i="32" s="1"/>
  <c r="AY35" i="32"/>
  <c r="J44" i="32" s="1"/>
  <c r="AX35" i="32"/>
  <c r="J43" i="32" s="1"/>
  <c r="BA37" i="32"/>
  <c r="I139" i="32" s="1"/>
  <c r="AZ40" i="32"/>
  <c r="AZ42" i="32" s="1"/>
  <c r="H138" i="32" s="1"/>
  <c r="BA39" i="32"/>
  <c r="AX34" i="32"/>
  <c r="H43" i="32" s="1"/>
  <c r="F44" i="32"/>
  <c r="AY36" i="32"/>
  <c r="AZ33" i="32"/>
  <c r="BA36" i="32"/>
  <c r="D46" i="32" s="1"/>
  <c r="AX40" i="32"/>
  <c r="AX42" i="32" s="1"/>
  <c r="H136" i="32" s="1"/>
  <c r="AY39" i="32"/>
  <c r="AY42" i="32" s="1"/>
  <c r="H137" i="32" s="1"/>
  <c r="AZ34" i="32"/>
  <c r="H45" i="32" s="1"/>
  <c r="AX28" i="32"/>
  <c r="AZ41" i="32"/>
  <c r="BA43" i="31"/>
  <c r="H139" i="31" s="1"/>
  <c r="BA41" i="31"/>
  <c r="AZ41" i="31"/>
  <c r="AY41" i="31"/>
  <c r="AX41" i="31"/>
  <c r="BA37" i="31"/>
  <c r="I139" i="31" s="1"/>
  <c r="BA35" i="31"/>
  <c r="J46" i="31" s="1"/>
  <c r="AZ35" i="31"/>
  <c r="J45" i="31" s="1"/>
  <c r="AY35" i="31"/>
  <c r="J44" i="31" s="1"/>
  <c r="AX35" i="31"/>
  <c r="J43" i="31" s="1"/>
  <c r="BA40" i="31"/>
  <c r="AZ40" i="31"/>
  <c r="AY40" i="31"/>
  <c r="AX40" i="31"/>
  <c r="BA34" i="31"/>
  <c r="H46" i="31" s="1"/>
  <c r="AZ34" i="31"/>
  <c r="H45" i="31" s="1"/>
  <c r="AY34" i="31"/>
  <c r="H44" i="31" s="1"/>
  <c r="AX34" i="31"/>
  <c r="H43" i="31" s="1"/>
  <c r="BA39" i="31"/>
  <c r="AZ39" i="31"/>
  <c r="AZ42" i="31" s="1"/>
  <c r="H138" i="31" s="1"/>
  <c r="AY39" i="31"/>
  <c r="AY42" i="31" s="1"/>
  <c r="H137" i="31" s="1"/>
  <c r="AX39" i="31"/>
  <c r="AX42" i="31" s="1"/>
  <c r="H136" i="31" s="1"/>
  <c r="BA36" i="31"/>
  <c r="D46" i="31" s="1"/>
  <c r="BA33" i="31"/>
  <c r="F46" i="31" s="1"/>
  <c r="AZ33" i="31"/>
  <c r="AY33" i="31"/>
  <c r="AX33" i="31"/>
  <c r="BA43" i="30"/>
  <c r="H139" i="30" s="1"/>
  <c r="BA41" i="30"/>
  <c r="AZ41" i="30"/>
  <c r="AY41" i="30"/>
  <c r="AX41" i="30"/>
  <c r="BA37" i="30"/>
  <c r="I139" i="30" s="1"/>
  <c r="BA35" i="30"/>
  <c r="J46" i="30" s="1"/>
  <c r="AZ35" i="30"/>
  <c r="J45" i="30" s="1"/>
  <c r="AY35" i="30"/>
  <c r="J44" i="30" s="1"/>
  <c r="AX35" i="30"/>
  <c r="J43" i="30" s="1"/>
  <c r="BA40" i="30"/>
  <c r="AZ40" i="30"/>
  <c r="AY40" i="30"/>
  <c r="AX40" i="30"/>
  <c r="BA34" i="30"/>
  <c r="H46" i="30" s="1"/>
  <c r="AZ34" i="30"/>
  <c r="H45" i="30" s="1"/>
  <c r="AY34" i="30"/>
  <c r="H44" i="30" s="1"/>
  <c r="AX34" i="30"/>
  <c r="H43" i="30" s="1"/>
  <c r="BA39" i="30"/>
  <c r="AZ39" i="30"/>
  <c r="AZ42" i="30" s="1"/>
  <c r="H138" i="30" s="1"/>
  <c r="AY39" i="30"/>
  <c r="AY42" i="30" s="1"/>
  <c r="H137" i="30" s="1"/>
  <c r="AX39" i="30"/>
  <c r="AX42" i="30" s="1"/>
  <c r="H136" i="30" s="1"/>
  <c r="BA36" i="30"/>
  <c r="D46" i="30" s="1"/>
  <c r="BA33" i="30"/>
  <c r="F46" i="30" s="1"/>
  <c r="AZ33" i="30"/>
  <c r="AY33" i="30"/>
  <c r="AX33" i="30"/>
  <c r="BA43" i="29"/>
  <c r="H139" i="29" s="1"/>
  <c r="BA41" i="29"/>
  <c r="AZ41" i="29"/>
  <c r="AY41" i="29"/>
  <c r="AX41" i="29"/>
  <c r="BA37" i="29"/>
  <c r="I139" i="29" s="1"/>
  <c r="BA35" i="29"/>
  <c r="J46" i="29" s="1"/>
  <c r="AZ35" i="29"/>
  <c r="J45" i="29" s="1"/>
  <c r="AY35" i="29"/>
  <c r="J44" i="29" s="1"/>
  <c r="AX35" i="29"/>
  <c r="J43" i="29" s="1"/>
  <c r="BA40" i="29"/>
  <c r="AZ40" i="29"/>
  <c r="AY40" i="29"/>
  <c r="AX40" i="29"/>
  <c r="BA34" i="29"/>
  <c r="H46" i="29" s="1"/>
  <c r="AZ34" i="29"/>
  <c r="H45" i="29" s="1"/>
  <c r="AY34" i="29"/>
  <c r="H44" i="29" s="1"/>
  <c r="AX34" i="29"/>
  <c r="H43" i="29" s="1"/>
  <c r="BA39" i="29"/>
  <c r="AZ39" i="29"/>
  <c r="AZ42" i="29" s="1"/>
  <c r="H138" i="29" s="1"/>
  <c r="AY39" i="29"/>
  <c r="AY42" i="29" s="1"/>
  <c r="H137" i="29" s="1"/>
  <c r="AX39" i="29"/>
  <c r="AX42" i="29" s="1"/>
  <c r="H136" i="29" s="1"/>
  <c r="BA36" i="29"/>
  <c r="D46" i="29" s="1"/>
  <c r="BA33" i="29"/>
  <c r="F46" i="29" s="1"/>
  <c r="AZ33" i="29"/>
  <c r="AY33" i="29"/>
  <c r="AX33" i="29"/>
  <c r="BA39" i="28"/>
  <c r="AY39" i="28"/>
  <c r="AX39" i="28"/>
  <c r="AZ41" i="28"/>
  <c r="AY41" i="28"/>
  <c r="AX41" i="28"/>
  <c r="BA43" i="28"/>
  <c r="H139" i="28" s="1"/>
  <c r="BA41" i="28"/>
  <c r="AX34" i="28"/>
  <c r="H43" i="28" s="1"/>
  <c r="AZ39" i="28"/>
  <c r="AX28" i="28"/>
  <c r="AY34" i="28"/>
  <c r="H44" i="28" s="1"/>
  <c r="BA35" i="28"/>
  <c r="J46" i="28" s="1"/>
  <c r="AZ35" i="28"/>
  <c r="J45" i="28" s="1"/>
  <c r="AY35" i="28"/>
  <c r="J44" i="28" s="1"/>
  <c r="BA37" i="28"/>
  <c r="I139" i="28" s="1"/>
  <c r="AX35" i="28"/>
  <c r="J43" i="28" s="1"/>
  <c r="BA40" i="28"/>
  <c r="AZ40" i="28"/>
  <c r="AY40" i="28"/>
  <c r="AX40" i="28"/>
  <c r="AZ34" i="28"/>
  <c r="H45" i="28" s="1"/>
  <c r="AX33" i="28"/>
  <c r="BA33" i="28"/>
  <c r="F46" i="28" s="1"/>
  <c r="AZ33" i="28"/>
  <c r="BA36" i="28"/>
  <c r="D46" i="28" s="1"/>
  <c r="AY33" i="28"/>
  <c r="AX36" i="34" l="1"/>
  <c r="F43" i="34"/>
  <c r="F45" i="34"/>
  <c r="AZ36" i="34"/>
  <c r="F44" i="34"/>
  <c r="AY36" i="34"/>
  <c r="E40" i="34"/>
  <c r="AZ28" i="34"/>
  <c r="AY36" i="33"/>
  <c r="F44" i="33"/>
  <c r="F43" i="33"/>
  <c r="AX36" i="33"/>
  <c r="AZ36" i="33"/>
  <c r="F45" i="33"/>
  <c r="AY42" i="33"/>
  <c r="H137" i="33" s="1"/>
  <c r="AZ28" i="33"/>
  <c r="E40" i="33"/>
  <c r="E40" i="32"/>
  <c r="AZ28" i="32"/>
  <c r="F45" i="32"/>
  <c r="AZ36" i="32"/>
  <c r="AX36" i="32"/>
  <c r="I137" i="32"/>
  <c r="D44" i="32"/>
  <c r="F43" i="31"/>
  <c r="AX36" i="31"/>
  <c r="F44" i="31"/>
  <c r="AY36" i="31"/>
  <c r="F45" i="31"/>
  <c r="AZ36" i="31"/>
  <c r="F43" i="30"/>
  <c r="AX36" i="30"/>
  <c r="F44" i="30"/>
  <c r="AY36" i="30"/>
  <c r="F45" i="30"/>
  <c r="AZ36" i="30"/>
  <c r="F43" i="29"/>
  <c r="AX36" i="29"/>
  <c r="F44" i="29"/>
  <c r="AY36" i="29"/>
  <c r="F45" i="29"/>
  <c r="AZ36" i="29"/>
  <c r="AY42" i="28"/>
  <c r="H137" i="28" s="1"/>
  <c r="F45" i="28"/>
  <c r="AZ36" i="28"/>
  <c r="AX36" i="28"/>
  <c r="F43" i="28"/>
  <c r="F44" i="28"/>
  <c r="AY36" i="28"/>
  <c r="E40" i="28"/>
  <c r="AZ28" i="28"/>
  <c r="AZ42" i="28"/>
  <c r="H138" i="28" s="1"/>
  <c r="AX42" i="28"/>
  <c r="H136" i="28" s="1"/>
  <c r="I138" i="34" l="1"/>
  <c r="D45" i="34"/>
  <c r="I137" i="34"/>
  <c r="D44" i="34"/>
  <c r="I136" i="34"/>
  <c r="D43" i="34"/>
  <c r="I136" i="33"/>
  <c r="D43" i="33"/>
  <c r="I138" i="33"/>
  <c r="D45" i="33"/>
  <c r="I137" i="33"/>
  <c r="D44" i="33"/>
  <c r="I138" i="32"/>
  <c r="D45" i="32"/>
  <c r="I136" i="32"/>
  <c r="D43" i="32"/>
  <c r="I138" i="31"/>
  <c r="D45" i="31"/>
  <c r="I137" i="31"/>
  <c r="D44" i="31"/>
  <c r="I136" i="31"/>
  <c r="D43" i="31"/>
  <c r="I138" i="30"/>
  <c r="D45" i="30"/>
  <c r="I137" i="30"/>
  <c r="D44" i="30"/>
  <c r="I136" i="30"/>
  <c r="D43" i="30"/>
  <c r="I138" i="29"/>
  <c r="D45" i="29"/>
  <c r="I137" i="29"/>
  <c r="D44" i="29"/>
  <c r="I136" i="29"/>
  <c r="D43" i="29"/>
  <c r="I137" i="28"/>
  <c r="D44" i="28"/>
  <c r="I136" i="28"/>
  <c r="D43" i="28"/>
  <c r="D45" i="28"/>
  <c r="I138" i="28"/>
  <c r="AX28" i="29" l="1"/>
  <c r="AZ28" i="29" s="1"/>
  <c r="BB27" i="29"/>
  <c r="J135" i="29"/>
  <c r="BB26" i="29"/>
  <c r="J134" i="29"/>
  <c r="BB25" i="29"/>
  <c r="J133" i="29"/>
  <c r="BB24" i="29"/>
  <c r="J132" i="29"/>
  <c r="BB23" i="29"/>
  <c r="J131" i="29"/>
  <c r="BB22" i="29"/>
  <c r="J130" i="29"/>
  <c r="BB21" i="29"/>
  <c r="J129" i="29"/>
  <c r="BB20" i="29"/>
  <c r="J128" i="29"/>
  <c r="BB19" i="29"/>
  <c r="J127" i="29"/>
  <c r="BB18" i="29"/>
  <c r="J126" i="29"/>
  <c r="BB17" i="29"/>
  <c r="J125" i="29"/>
  <c r="BB16" i="29"/>
  <c r="J124" i="29"/>
  <c r="BB15" i="29"/>
  <c r="J123" i="29"/>
  <c r="BB14" i="29"/>
  <c r="J122" i="29"/>
  <c r="BB13" i="29"/>
  <c r="J121" i="29"/>
  <c r="BB12" i="29"/>
  <c r="J120" i="29"/>
  <c r="BB11" i="29"/>
  <c r="J119" i="29"/>
  <c r="BB10" i="29"/>
  <c r="J118" i="29"/>
  <c r="BB9" i="29"/>
  <c r="J117" i="29"/>
  <c r="BB8" i="29"/>
  <c r="J116" i="29"/>
  <c r="BB7" i="29"/>
  <c r="J115" i="29"/>
  <c r="BB6" i="29"/>
  <c r="J114" i="29"/>
  <c r="BB5" i="29"/>
  <c r="J113" i="29"/>
  <c r="BB4" i="29"/>
  <c r="J112" i="29"/>
  <c r="BB3" i="29"/>
  <c r="J111" i="29"/>
  <c r="AX28" i="30"/>
  <c r="AZ28" i="30" s="1"/>
  <c r="BB27" i="30"/>
  <c r="J135" i="30"/>
  <c r="BB26" i="30"/>
  <c r="J134" i="30"/>
  <c r="BB25" i="30"/>
  <c r="J133" i="30"/>
  <c r="BB24" i="30"/>
  <c r="J132" i="30"/>
  <c r="BB23" i="30"/>
  <c r="J131" i="30"/>
  <c r="BB22" i="30"/>
  <c r="J130" i="30"/>
  <c r="BB21" i="30"/>
  <c r="J129" i="30"/>
  <c r="BB20" i="30"/>
  <c r="J128" i="30"/>
  <c r="BB19" i="30"/>
  <c r="J127" i="30"/>
  <c r="BB18" i="30"/>
  <c r="J126" i="30"/>
  <c r="BB17" i="30"/>
  <c r="J125" i="30"/>
  <c r="BB16" i="30"/>
  <c r="J124" i="30"/>
  <c r="BB15" i="30"/>
  <c r="J123" i="30"/>
  <c r="BB14" i="30"/>
  <c r="J122" i="30"/>
  <c r="BB13" i="30"/>
  <c r="J121" i="30"/>
  <c r="BB12" i="30"/>
  <c r="J120" i="30"/>
  <c r="BB11" i="30"/>
  <c r="J119" i="30"/>
  <c r="BB10" i="30"/>
  <c r="J118" i="30"/>
  <c r="BB9" i="30"/>
  <c r="J117" i="30"/>
  <c r="BB8" i="30"/>
  <c r="J116" i="30"/>
  <c r="BB7" i="30"/>
  <c r="J115" i="30"/>
  <c r="BB6" i="30"/>
  <c r="J114" i="30"/>
  <c r="BB5" i="30"/>
  <c r="J113" i="30"/>
  <c r="BB4" i="30"/>
  <c r="J112" i="30"/>
  <c r="BB3" i="30"/>
  <c r="J111" i="30"/>
  <c r="AX28" i="31"/>
  <c r="E40" i="31" s="1"/>
  <c r="BB27" i="31"/>
  <c r="J135" i="31"/>
  <c r="BB26" i="31"/>
  <c r="J134" i="31"/>
  <c r="BB25" i="31"/>
  <c r="J133" i="31"/>
  <c r="BB24" i="31"/>
  <c r="J132" i="31"/>
  <c r="BB23" i="31"/>
  <c r="J131" i="31"/>
  <c r="BB22" i="31"/>
  <c r="J130" i="31"/>
  <c r="BB21" i="31"/>
  <c r="J129" i="31"/>
  <c r="BB20" i="31"/>
  <c r="J128" i="31"/>
  <c r="BB19" i="31"/>
  <c r="J127" i="31"/>
  <c r="BB18" i="31"/>
  <c r="J126" i="31"/>
  <c r="BB17" i="31"/>
  <c r="J125" i="31"/>
  <c r="BB16" i="31"/>
  <c r="J124" i="31"/>
  <c r="BB15" i="31"/>
  <c r="J123" i="31"/>
  <c r="BB14" i="31"/>
  <c r="J122" i="31"/>
  <c r="BB13" i="31"/>
  <c r="J121" i="31"/>
  <c r="BB12" i="31"/>
  <c r="J120" i="31"/>
  <c r="BB11" i="31"/>
  <c r="J119" i="31"/>
  <c r="BB10" i="31"/>
  <c r="J118" i="31"/>
  <c r="BB9" i="31"/>
  <c r="J117" i="31"/>
  <c r="BB8" i="31"/>
  <c r="J116" i="31"/>
  <c r="BB7" i="31"/>
  <c r="J115" i="31"/>
  <c r="BB6" i="31"/>
  <c r="J114" i="31"/>
  <c r="BB5" i="31"/>
  <c r="J113" i="31"/>
  <c r="BB4" i="31"/>
  <c r="J112" i="31"/>
  <c r="BB3" i="31"/>
  <c r="J111" i="31"/>
  <c r="E40" i="29" l="1"/>
  <c r="E40" i="30"/>
  <c r="AZ28" i="31"/>
</calcChain>
</file>

<file path=xl/sharedStrings.xml><?xml version="1.0" encoding="utf-8"?>
<sst xmlns="http://schemas.openxmlformats.org/spreadsheetml/2006/main" count="5993" uniqueCount="258">
  <si>
    <t>MARINE STEWARDSHIP COUNCIL</t>
  </si>
  <si>
    <t>Nom de la pêcherie</t>
  </si>
  <si>
    <r>
      <rPr>
        <b/>
        <sz val="11"/>
        <color rgb="FF000000"/>
        <rFont val="Meta Offc Pro"/>
      </rPr>
      <t xml:space="preserve">Fisheries Accessibility, Science and Standards
</t>
    </r>
    <r>
      <rPr>
        <b/>
        <sz val="12"/>
        <color rgb="FF000000"/>
        <rFont val="Meta Offc Pro"/>
      </rPr>
      <t xml:space="preserve">Benchmarking and Tracking Tool (BMT) pour l'arbre d'évaluation par défaut
</t>
    </r>
    <r>
      <rPr>
        <b/>
        <sz val="11"/>
        <color rgb="FF000000"/>
        <rFont val="Meta Offc Pro"/>
      </rPr>
      <t xml:space="preserve">
v4.0 (publié le 01 Mai 2023)</t>
    </r>
  </si>
  <si>
    <t>Fournisseur du FIP</t>
  </si>
  <si>
    <t>Préévaluée / évaluée par</t>
  </si>
  <si>
    <t>Plan d'action développé par</t>
  </si>
  <si>
    <t>BMT entrepris par</t>
  </si>
  <si>
    <t>Date du BMT</t>
  </si>
  <si>
    <t>Unité d'Evaluation 1 - UoA</t>
  </si>
  <si>
    <t>Espèce</t>
  </si>
  <si>
    <t>Type d'engin</t>
  </si>
  <si>
    <t>Zone</t>
  </si>
  <si>
    <t>Unité d'Evaluation 2 - UoA</t>
  </si>
  <si>
    <t>Unité d'Evaluation 3 - UoA</t>
  </si>
  <si>
    <t>Unité d'Evaluation 4 - UoA</t>
  </si>
  <si>
    <t>Documents référence :</t>
  </si>
  <si>
    <r>
      <rPr>
        <sz val="11"/>
        <color rgb="FF000000"/>
        <rFont val="Meta Offc Pro"/>
      </rPr>
      <t xml:space="preserve">MSC Fisheries Standard v3.0 </t>
    </r>
    <r>
      <rPr>
        <i/>
        <sz val="11"/>
        <color rgb="FF000000"/>
        <rFont val="Meta Offc Pro"/>
      </rPr>
      <t>(26 Octobre 2022)</t>
    </r>
  </si>
  <si>
    <r>
      <rPr>
        <sz val="11"/>
        <color rgb="FF000000"/>
        <rFont val="Meta Offc Pro"/>
      </rPr>
      <t>MSC Fisheries Certification Process and Guidance v3.0 (26 Octobre 2022</t>
    </r>
    <r>
      <rPr>
        <i/>
        <sz val="11"/>
        <color rgb="FF000000"/>
        <rFont val="Meta Offc Pro"/>
      </rPr>
      <t>)</t>
    </r>
  </si>
  <si>
    <r>
      <t xml:space="preserve">MSC Pre-Assesment Reporting template v4.1 </t>
    </r>
    <r>
      <rPr>
        <i/>
        <sz val="11"/>
        <rFont val="Meta Offc Pro"/>
        <family val="2"/>
      </rPr>
      <t>(01 Mai 2023)</t>
    </r>
  </si>
  <si>
    <t>Unité d'Evaluation 5 - UoA</t>
  </si>
  <si>
    <r>
      <t xml:space="preserve">MSC Guidance for using the Benchmarking and Tracking Tool (BMT) v2.0 </t>
    </r>
    <r>
      <rPr>
        <i/>
        <sz val="11"/>
        <rFont val="Meta Offc Pro"/>
        <family val="2"/>
      </rPr>
      <t>(2014)</t>
    </r>
  </si>
  <si>
    <t>Versions publiées</t>
  </si>
  <si>
    <t xml:space="preserve">Version No. </t>
  </si>
  <si>
    <t>Date</t>
  </si>
  <si>
    <t>Description des modifications</t>
  </si>
  <si>
    <t>v1.0</t>
  </si>
  <si>
    <t>n/a</t>
  </si>
  <si>
    <t>Unité d'Evaluation 6 - UoA</t>
  </si>
  <si>
    <t>v2.0</t>
  </si>
  <si>
    <t>v2.1</t>
  </si>
  <si>
    <t>v3.0 (beta)</t>
  </si>
  <si>
    <t>Multiples UoAs et années inclues</t>
  </si>
  <si>
    <t>v3.1</t>
  </si>
  <si>
    <t>Corrections mineures des formules</t>
  </si>
  <si>
    <t>v4.0</t>
  </si>
  <si>
    <t>Actualisé pour le Référentiel Pêcheries v3.0</t>
  </si>
  <si>
    <t>NOM DU CAB ET LOGO</t>
  </si>
  <si>
    <t>Le Marine Stewardship Council “Benchmarking and Tracking Tool (BMT) pour l'arbre d'évaluation par défaut” et son contenu sont propriétés du “Marine Stewardship Council” - © “Marine Stewardship Council” 2015. Tous droits réservés.
La langue officielle de cet outil est l'anglais. La version définitive est conservée sur le site internet du MSC www.msc.org. Toute contradiction entre les copies, les versions et les traductions devra être résolue en prenant comme référence la version définitive anglaise. 
AVERTISSEMENT : Le MSC ne peut vérifier la véracité des informations fournies dans ce document et n'est pas responsable des problèmes remontés par les parties à la suite des informations fournies.  Les résultats sont l'unique responsabilité des personnes/entreprises utilisant le Benchmarking and Tracking Tool et donne une indication de l'état probable de la pêcherie. Ces résultats peuvent être uniquement vérifiés par la pêcherie réalisant le processus d'évaluation complète du MSC.</t>
  </si>
  <si>
    <t>MOST RECENT SCORES/YEAR</t>
  </si>
  <si>
    <t>DROP DOWN AND VALUE TABLE</t>
  </si>
  <si>
    <t>Effectif SCORE AS NUMERICAL VALUE</t>
  </si>
  <si>
    <t>PREDICED SCORE AS NUMERICAL VALUE</t>
  </si>
  <si>
    <t>Principe</t>
  </si>
  <si>
    <t>Composant</t>
  </si>
  <si>
    <t>Indicateur de Performance</t>
  </si>
  <si>
    <t>Pré-évaluation Année 0</t>
  </si>
  <si>
    <t xml:space="preserve"> Année 1 réelle</t>
  </si>
  <si>
    <t xml:space="preserve"> Année 2 réelle</t>
  </si>
  <si>
    <t xml:space="preserve"> Année 3 réelle</t>
  </si>
  <si>
    <t xml:space="preserve"> Année 4 réelle</t>
  </si>
  <si>
    <t xml:space="preserve"> Année 5 réelle</t>
  </si>
  <si>
    <t>Effectif Année 6</t>
  </si>
  <si>
    <t>Effectif Année 7</t>
  </si>
  <si>
    <t>Effectif Année 8</t>
  </si>
  <si>
    <t>Effectif Année 9</t>
  </si>
  <si>
    <t>Effectif Année 10</t>
  </si>
  <si>
    <t xml:space="preserve"> Année 1 attendue</t>
  </si>
  <si>
    <t xml:space="preserve"> Année 2 attendue</t>
  </si>
  <si>
    <t xml:space="preserve"> Année 3 attendue</t>
  </si>
  <si>
    <t xml:space="preserve"> Année 4 attendue</t>
  </si>
  <si>
    <t xml:space="preserve"> Année 5 attendue</t>
  </si>
  <si>
    <t>Attendu Année 6</t>
  </si>
  <si>
    <t>Attendu Année 7</t>
  </si>
  <si>
    <t>Attendu Année 8</t>
  </si>
  <si>
    <t>Attendu Année 9</t>
  </si>
  <si>
    <t>Attendu Année 10</t>
  </si>
  <si>
    <t>Status1</t>
  </si>
  <si>
    <t>Status2</t>
  </si>
  <si>
    <t>Status3</t>
  </si>
  <si>
    <t>Status4</t>
  </si>
  <si>
    <t>Status5</t>
  </si>
  <si>
    <t>Status6</t>
  </si>
  <si>
    <t>Status7</t>
  </si>
  <si>
    <t>Status8</t>
  </si>
  <si>
    <t>Status9</t>
  </si>
  <si>
    <t>Status10</t>
  </si>
  <si>
    <t>PI</t>
  </si>
  <si>
    <t>Effectif Score</t>
  </si>
  <si>
    <t>Numerical_exp</t>
  </si>
  <si>
    <t>Attendu</t>
  </si>
  <si>
    <t>Numerical_Exp</t>
  </si>
  <si>
    <t>Status</t>
  </si>
  <si>
    <t>Année</t>
  </si>
  <si>
    <t>Option</t>
  </si>
  <si>
    <t>Score</t>
  </si>
  <si>
    <t>Année 0</t>
  </si>
  <si>
    <t>Année 1</t>
  </si>
  <si>
    <t>Année 2</t>
  </si>
  <si>
    <t>Année 3</t>
  </si>
  <si>
    <t>Année 4</t>
  </si>
  <si>
    <t>Année 5</t>
  </si>
  <si>
    <t>Année 6</t>
  </si>
  <si>
    <t>Année 7</t>
  </si>
  <si>
    <t>Année 8</t>
  </si>
  <si>
    <t>Année 9</t>
  </si>
  <si>
    <t>Année 10</t>
  </si>
  <si>
    <t>Attendu1</t>
  </si>
  <si>
    <t>Attendu2</t>
  </si>
  <si>
    <t>Attendu3</t>
  </si>
  <si>
    <t>Attendu4</t>
  </si>
  <si>
    <t>Attendu5</t>
  </si>
  <si>
    <t>Attendu6</t>
  </si>
  <si>
    <t>Attendu7</t>
  </si>
  <si>
    <t>Attendu8</t>
  </si>
  <si>
    <t>Attendu9</t>
  </si>
  <si>
    <t>Attendu10</t>
  </si>
  <si>
    <t>Résultat</t>
  </si>
  <si>
    <t>1.1.1 Etat du stock</t>
  </si>
  <si>
    <t>---</t>
  </si>
  <si>
    <t>1.1.1</t>
  </si>
  <si>
    <t>1.1.2 Reconstitution du stock</t>
  </si>
  <si>
    <t>1.1.2</t>
  </si>
  <si>
    <t>≥80</t>
  </si>
  <si>
    <t>Stratégie de capture
(Gestion)</t>
  </si>
  <si>
    <t>1.2.1 Stratégie de capture</t>
  </si>
  <si>
    <t>1.2.1</t>
  </si>
  <si>
    <t>60-79</t>
  </si>
  <si>
    <t>1.2.2 Règles et outils de contrôle des captures</t>
  </si>
  <si>
    <t>1.2.2</t>
  </si>
  <si>
    <t>&lt;60</t>
  </si>
  <si>
    <t>1.2.3 Information et suivi</t>
  </si>
  <si>
    <t>1.2.3</t>
  </si>
  <si>
    <t>1.2.4 Évaluation de l'état du stock</t>
  </si>
  <si>
    <t>1.2.4</t>
  </si>
  <si>
    <t>Espèces relevant du champ d’application</t>
  </si>
  <si>
    <t>2.1.1 Etat</t>
  </si>
  <si>
    <t>2.2.1</t>
  </si>
  <si>
    <t>2.1.2 Stratégie de gestion</t>
  </si>
  <si>
    <t>2.2.2</t>
  </si>
  <si>
    <t>2.1.3 Information</t>
  </si>
  <si>
    <t>2.2.3</t>
  </si>
  <si>
    <r>
      <t>Espèces ETP/E</t>
    </r>
    <r>
      <rPr>
        <sz val="10"/>
        <rFont val="Calibri"/>
        <family val="2"/>
      </rPr>
      <t>spèces hors champ d’application</t>
    </r>
  </si>
  <si>
    <t>2.2.1 Etat</t>
  </si>
  <si>
    <t>2.3.1</t>
  </si>
  <si>
    <t>2.2.2 Stratégie de gestion</t>
  </si>
  <si>
    <t>2.3.2</t>
  </si>
  <si>
    <t>2.2.3 Information</t>
  </si>
  <si>
    <t>2.3.3</t>
  </si>
  <si>
    <t>Habitats</t>
  </si>
  <si>
    <t>2.3.1 Etat</t>
  </si>
  <si>
    <t>2.4.1</t>
  </si>
  <si>
    <t>2.3.2 Stratégie de gestion</t>
  </si>
  <si>
    <t>2.4.2</t>
  </si>
  <si>
    <t>2.3.3 Information</t>
  </si>
  <si>
    <t>2.4.3</t>
  </si>
  <si>
    <t>Ecosystème</t>
  </si>
  <si>
    <t>2.4.1 Etat</t>
  </si>
  <si>
    <t>2.5.1</t>
  </si>
  <si>
    <t>2.4.2 Stratégie de gestion</t>
  </si>
  <si>
    <t>2.5.2</t>
  </si>
  <si>
    <t>2.4.3 Information</t>
  </si>
  <si>
    <t>2.5.3</t>
  </si>
  <si>
    <t>Gouvernance et politique</t>
  </si>
  <si>
    <t>3.1.1 Cadre légal et/ou coutumier</t>
  </si>
  <si>
    <t>3.1.1</t>
  </si>
  <si>
    <t>3.1.2 Consultation, rôles and responsabilités</t>
  </si>
  <si>
    <t>3.1.2</t>
  </si>
  <si>
    <t>3.1.3 Objectifs à long terme</t>
  </si>
  <si>
    <t>3.1.3</t>
  </si>
  <si>
    <t>Système de gestion spécifique de la pêcherie</t>
  </si>
  <si>
    <t>3.2.1 Objectifs spécifiques de la pêcherie</t>
  </si>
  <si>
    <t>3.2.1</t>
  </si>
  <si>
    <t>3.2.2 Processus de décision</t>
  </si>
  <si>
    <t>3.2.2</t>
  </si>
  <si>
    <t>3.2.3 Conformité et Application</t>
  </si>
  <si>
    <t>3.2.3</t>
  </si>
  <si>
    <t>3.2.4 Évaluation de l’accomplissement de la gestion et de la surveillance</t>
  </si>
  <si>
    <t>3.2.4</t>
  </si>
  <si>
    <t>Nombre total d'IP égaux ou supérieurs à 80</t>
  </si>
  <si>
    <t>Equal to or greater than 80</t>
  </si>
  <si>
    <t>Nombre total d'IP entre 60 et 79</t>
  </si>
  <si>
    <t>PIs 60-79</t>
  </si>
  <si>
    <t>Nombre total d'IP inférieurs à 60</t>
  </si>
  <si>
    <t>less than 60</t>
  </si>
  <si>
    <t>Indice Global BMT</t>
  </si>
  <si>
    <t>Overall BMT Index</t>
  </si>
  <si>
    <t>P BMT Score</t>
  </si>
  <si>
    <t>Principle 1 BMT</t>
  </si>
  <si>
    <t>Rapport BMT</t>
  </si>
  <si>
    <t>P1 Effectif</t>
  </si>
  <si>
    <t>Principle 2 BMT</t>
  </si>
  <si>
    <t>P2 Effectif</t>
  </si>
  <si>
    <t>Principle 3 BMT</t>
  </si>
  <si>
    <t>Unité d'Evaluation - UoA</t>
  </si>
  <si>
    <t>P3 Effectif</t>
  </si>
  <si>
    <t>PI_Count_Effectif</t>
  </si>
  <si>
    <t>BMT_Effectif</t>
  </si>
  <si>
    <t>Tableau de synthèse BMT</t>
  </si>
  <si>
    <t>P1 Expected</t>
  </si>
  <si>
    <t>Dernière actualisation :</t>
  </si>
  <si>
    <t>P2 Expected</t>
  </si>
  <si>
    <t>Global</t>
  </si>
  <si>
    <t>Principe 1</t>
  </si>
  <si>
    <t>Principe 2</t>
  </si>
  <si>
    <t>Principe 3</t>
  </si>
  <si>
    <t>P3 Expected</t>
  </si>
  <si>
    <t>Niveau de notation</t>
  </si>
  <si>
    <t>Nombre d'IP</t>
  </si>
  <si>
    <t>PI_Count_Expected</t>
  </si>
  <si>
    <t>BMT Pedicted</t>
  </si>
  <si>
    <t>Indice BMT</t>
  </si>
  <si>
    <t>Tableau de synthèse de l'indice BMT</t>
  </si>
  <si>
    <t>Pré-évaluation</t>
  </si>
  <si>
    <t xml:space="preserve">Principe 1 </t>
  </si>
  <si>
    <t>Effectif</t>
  </si>
  <si>
    <t xml:space="preserve">Principe 2 </t>
  </si>
  <si>
    <t xml:space="preserve">Principe 3 </t>
  </si>
  <si>
    <t>Si plus long que 5 ans, cliquer sur le graphique et étendre la source de données pour couvrir les années supplémentaires</t>
  </si>
  <si>
    <t>Global Attendu</t>
  </si>
  <si>
    <t>Global Effectif</t>
  </si>
  <si>
    <t>Attendu P1</t>
  </si>
  <si>
    <t>Effectif P1</t>
  </si>
  <si>
    <t>Attendu P2</t>
  </si>
  <si>
    <t>Effectif P2</t>
  </si>
  <si>
    <t>Attendu P3</t>
  </si>
  <si>
    <t>Effectif P3</t>
  </si>
  <si>
    <t>Fiche de rapport BMT</t>
  </si>
  <si>
    <t>Catégorie de notes attendue</t>
  </si>
  <si>
    <t>Catégorie de notes effective</t>
  </si>
  <si>
    <r>
      <rPr>
        <b/>
        <sz val="12"/>
        <color theme="0"/>
        <rFont val="Calibri"/>
        <family val="2"/>
      </rPr>
      <t>É</t>
    </r>
    <r>
      <rPr>
        <b/>
        <sz val="12"/>
        <color theme="0"/>
        <rFont val="Arial"/>
        <family val="2"/>
      </rPr>
      <t>tat</t>
    </r>
  </si>
  <si>
    <t>Dernière actualisation</t>
  </si>
  <si>
    <t>Gouvernance et
politique</t>
  </si>
  <si>
    <t>Système de gestion
spécifique de la pêcherie</t>
  </si>
  <si>
    <t>3.2.4 Évaluation de l'accomplissement de la gestion et de a surveillance</t>
  </si>
  <si>
    <t>Indice global BMT</t>
  </si>
  <si>
    <t>Commentaire suite à l'actualisation des données
Le MSC ne peut vérifier la véracité des informations fournies dans ce document et n'est pas responsable des problèmes rencontrés par les parties à la suite des informations fournies.  Les résultats sont l'unique responsabilité des personnes/entreprises utilisant le Benchmarking and Tracking Tool et donne une indication de l'état probable de la pêcherie. Ces résultats peuvent être uniquement vérifiés par la pêcherie réalisant le processus d'évaluation complète du MSC.</t>
  </si>
  <si>
    <t>Année 1 réelle</t>
  </si>
  <si>
    <r>
      <t>Espèces ETP / E</t>
    </r>
    <r>
      <rPr>
        <sz val="10"/>
        <rFont val="Calibri"/>
        <family val="2"/>
        <charset val="1"/>
      </rPr>
      <t>spèces hors champ d’application</t>
    </r>
  </si>
  <si>
    <r>
      <t>Espèces ETP / E</t>
    </r>
    <r>
      <rPr>
        <sz val="11"/>
        <color rgb="FF201F1E"/>
        <rFont val="Calibri"/>
        <family val="2"/>
        <charset val="1"/>
      </rPr>
      <t xml:space="preserve">spèces </t>
    </r>
    <r>
      <rPr>
        <sz val="11"/>
        <color rgb="FF000000"/>
        <rFont val="Calibri"/>
        <family val="2"/>
        <charset val="1"/>
      </rPr>
      <t>hors champ d’application</t>
    </r>
  </si>
  <si>
    <r>
      <t>Espèces ETP / E</t>
    </r>
    <r>
      <rPr>
        <sz val="10"/>
        <color rgb="FF201F1E"/>
        <rFont val="Calibri"/>
        <family val="2"/>
        <charset val="1"/>
      </rPr>
      <t xml:space="preserve">spèces </t>
    </r>
    <r>
      <rPr>
        <sz val="10"/>
        <color rgb="FF000000"/>
        <rFont val="Calibri"/>
        <family val="2"/>
        <charset val="1"/>
      </rPr>
      <t>hors champ d’application</t>
    </r>
  </si>
  <si>
    <t>Effectif Année 1</t>
  </si>
  <si>
    <t>Effectif Année 2</t>
  </si>
  <si>
    <t>Effectif Année 3</t>
  </si>
  <si>
    <t>Effectif Année 4</t>
  </si>
  <si>
    <t>Effectif Année 5</t>
  </si>
  <si>
    <t>Attendu Année 1</t>
  </si>
  <si>
    <t>Attendu Année 2</t>
  </si>
  <si>
    <t>Attendu Année 3</t>
  </si>
  <si>
    <t>Attendu Année 4</t>
  </si>
  <si>
    <t>Attendu Année 5</t>
  </si>
  <si>
    <t>2.5.1 Etat</t>
  </si>
  <si>
    <t>2.5.2 Stratégie de gestion</t>
  </si>
  <si>
    <t>2.5.3 Information</t>
  </si>
  <si>
    <t>Terme</t>
  </si>
  <si>
    <t>Instructions</t>
  </si>
  <si>
    <t>Insérer des colonnes et des
 lignes</t>
  </si>
  <si>
    <t>Dans les feuilles de calcul BMT, il n'est pas conseillé d'insérer des colonnes ou des lignes puisque les feuilles de calcul contiennent des formules qui pourraient être altérées si la feuille est modifiée.</t>
  </si>
  <si>
    <t>Si vous jugez nécessaire d'apporter des modification à l'outil BMT, merci de contacter fisheries@msc.org pour discuter des options.</t>
  </si>
  <si>
    <t>Cette année correspond aux catégories de note obtenu lors de la pré-évaluation ou du processus d’évaluation. 
Est considéré comme « rapport d’évaluation » tout rapport produit lors d’une évaluation conduite par un CAB utilisant le Référentiel Pêcheries du MSC. Par exemple : ACDR (en anglais : Announcement Comment Draft Report), CPRDR (en anglais : Client and Peer Review Draft Report), PCDR (en anglais : Public Comment Draft Report), FDR (en anglais : Final Draft Report, PCR (en anglais : Public Certification Report) et les rapports des derniers audits annuels en date.</t>
  </si>
  <si>
    <t>Ajouter des années supplémentaires 
après l'Année 5</t>
  </si>
  <si>
    <r>
      <t xml:space="preserve">La période allouée par défaut pour un FIP dans l'outil BMT est de 5 ans - Cependant, vous avez la possibilité d'ajouter jusqu'à 10 années supplémentaires en affichant les colonnes </t>
    </r>
    <r>
      <rPr>
        <u/>
        <sz val="10"/>
        <color theme="1"/>
        <rFont val="Arial"/>
        <family val="2"/>
      </rPr>
      <t>après</t>
    </r>
    <r>
      <rPr>
        <sz val="10"/>
        <color theme="1"/>
        <rFont val="Arial"/>
        <family val="2"/>
      </rPr>
      <t xml:space="preserve"> la</t>
    </r>
    <r>
      <rPr>
        <b/>
        <sz val="10"/>
        <color theme="1"/>
        <rFont val="Arial"/>
        <family val="2"/>
      </rPr>
      <t xml:space="preserve"> colonne M</t>
    </r>
    <r>
      <rPr>
        <sz val="10"/>
        <color theme="1"/>
        <rFont val="Arial"/>
        <family val="2"/>
      </rPr>
      <t xml:space="preserve"> pour les notations "Effectives" et </t>
    </r>
    <r>
      <rPr>
        <u/>
        <sz val="10"/>
        <color theme="1"/>
        <rFont val="Arial"/>
        <family val="2"/>
      </rPr>
      <t>après</t>
    </r>
    <r>
      <rPr>
        <sz val="10"/>
        <color theme="1"/>
        <rFont val="Arial"/>
        <family val="2"/>
      </rPr>
      <t xml:space="preserve"> la </t>
    </r>
    <r>
      <rPr>
        <b/>
        <sz val="10"/>
        <color theme="1"/>
        <rFont val="Arial"/>
        <family val="2"/>
      </rPr>
      <t>colonne AC</t>
    </r>
    <r>
      <rPr>
        <sz val="10"/>
        <color theme="1"/>
        <rFont val="Arial"/>
        <family val="2"/>
      </rPr>
      <t xml:space="preserve"> pour les notations "Attendues".</t>
    </r>
  </si>
  <si>
    <t>Ajouter plus d'une 
Unité d'Evaluation - UoA</t>
  </si>
  <si>
    <t>Ce document de travail inclut 6 feuilles de calcul identiques qui peuvent être utilisées pour suivre la progression des différentes UoA au sein du même Projet d'Amélioration des Pêches (FIP), par exemple, pour la même espèce et zone de pêche mais capturé avec un engin de pêche différent. Si plus de 6 feuilles de calcul sont nécessaires, vous pouvez simplement copier une feuille pour en utiliser une nouvelle.</t>
  </si>
  <si>
    <t>Créer des rapports</t>
  </si>
  <si>
    <t>Pour chaque feuille de calcul BMT, un tableau "Rapport BMT" se trouve en cellule B36 qui est actualisé en fonction des données ajoutées dans les tableaux de notation. La zone d'impression a été pré-configurée pour ce tableau de sorte que lorsque vous sélectionnez Fichier&gt;&gt;Imprimer, le rapport BMT est uniquement affiché et peut être sauvegarder en fichier pdf.</t>
  </si>
  <si>
    <r>
      <rPr>
        <sz val="10"/>
        <color theme="1"/>
        <rFont val="Arial"/>
        <family val="2"/>
      </rPr>
      <t>Pour en savoir plus sur les paramètres ou changer la zone d'impression, consultez</t>
    </r>
    <r>
      <rPr>
        <u/>
        <sz val="10"/>
        <color theme="10"/>
        <rFont val="Arial"/>
        <family val="2"/>
      </rPr>
      <t xml:space="preserve"> cet article</t>
    </r>
  </si>
  <si>
    <t>Exemple</t>
  </si>
  <si>
    <t>Un exemple de feuille de calcul est inclus dans le document pour montrer comment une feuille doit être complétée.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</si>
</sst>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1"/>
      <name val="Meta Offc Pro"/>
      <family val="2"/>
    </font>
    <font>
      <u/>
      <sz val="11"/>
      <color theme="1"/>
      <name val="Meta Offc Pro"/>
      <family val="2"/>
    </font>
    <font>
      <sz val="11"/>
      <name val="Meta Offc Pro"/>
      <family val="2"/>
    </font>
    <font>
      <i/>
      <sz val="11"/>
      <name val="Meta Offc Pro"/>
      <family val="2"/>
    </font>
    <font>
      <sz val="11"/>
      <color rgb="FFC00000"/>
      <name val="Meta Offc Pro"/>
      <family val="2"/>
    </font>
    <font>
      <sz val="8"/>
      <color theme="0" tint="-0.499984740745262"/>
      <name val="Meta Offc Pro"/>
      <family val="2"/>
    </font>
    <font>
      <sz val="8"/>
      <color theme="1"/>
      <name val="Meta Offc Pro"/>
      <family val="2"/>
    </font>
    <font>
      <b/>
      <sz val="12"/>
      <color theme="9"/>
      <name val="Arial"/>
      <family val="2"/>
    </font>
    <font>
      <sz val="12"/>
      <color theme="0"/>
      <name val="Arial"/>
      <family val="2"/>
    </font>
    <font>
      <b/>
      <sz val="12"/>
      <color theme="0"/>
      <name val="Arial"/>
      <family val="2"/>
    </font>
    <font>
      <b/>
      <sz val="12"/>
      <color theme="0"/>
      <name val="Calibri"/>
      <family val="2"/>
    </font>
    <font>
      <sz val="11"/>
      <color rgb="FF000000"/>
      <name val="Calibri"/>
      <family val="2"/>
      <charset val="1"/>
    </font>
    <font>
      <sz val="11"/>
      <color rgb="FF201F1E"/>
      <name val="Calibri"/>
      <family val="2"/>
      <charset val="1"/>
    </font>
    <font>
      <b/>
      <u/>
      <sz val="12"/>
      <color theme="0"/>
      <name val="Arial"/>
      <family val="2"/>
    </font>
    <font>
      <sz val="12"/>
      <name val="Meta Offc Pro"/>
      <family val="2"/>
    </font>
    <font>
      <sz val="10"/>
      <color rgb="FF201F1E"/>
      <name val="Calibri"/>
      <family val="2"/>
      <charset val="1"/>
    </font>
    <font>
      <sz val="10"/>
      <color rgb="FF000000"/>
      <name val="Calibri"/>
      <family val="2"/>
      <charset val="1"/>
    </font>
    <font>
      <sz val="10"/>
      <name val="Calibri"/>
      <family val="2"/>
      <charset val="1"/>
    </font>
    <font>
      <sz val="10"/>
      <name val="Calibri"/>
      <family val="2"/>
    </font>
    <font>
      <sz val="11"/>
      <color rgb="FF000000"/>
      <name val="Meta Offc Pro"/>
    </font>
    <font>
      <i/>
      <sz val="11"/>
      <color rgb="FF000000"/>
      <name val="Meta Offc Pro"/>
    </font>
    <font>
      <b/>
      <sz val="11"/>
      <color rgb="FF000000"/>
      <name val="Meta Offc Pro"/>
    </font>
    <font>
      <b/>
      <sz val="12"/>
      <color rgb="FF000000"/>
      <name val="Meta Offc Pro"/>
    </font>
  </fonts>
  <fills count="27">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86">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style="medium">
        <color theme="9"/>
      </left>
      <right/>
      <top/>
      <bottom/>
      <diagonal/>
    </border>
    <border>
      <left style="medium">
        <color theme="9"/>
      </left>
      <right/>
      <top/>
      <bottom style="medium">
        <color theme="2"/>
      </bottom>
      <diagonal/>
    </border>
    <border>
      <left/>
      <right/>
      <top style="medium">
        <color theme="9"/>
      </top>
      <bottom style="thin">
        <color theme="2"/>
      </bottom>
      <diagonal/>
    </border>
    <border>
      <left/>
      <right style="medium">
        <color theme="9"/>
      </right>
      <top style="medium">
        <color theme="9"/>
      </top>
      <bottom style="thin">
        <color theme="2"/>
      </bottom>
      <diagonal/>
    </border>
  </borders>
  <cellStyleXfs count="3">
    <xf numFmtId="0" fontId="0" fillId="0" borderId="0"/>
    <xf numFmtId="0" fontId="1" fillId="0" borderId="0"/>
    <xf numFmtId="0" fontId="28" fillId="0" borderId="0" applyNumberFormat="0" applyFill="0" applyBorder="0" applyAlignment="0" applyProtection="0"/>
  </cellStyleXfs>
  <cellXfs count="346">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6" fillId="14" borderId="0" xfId="0" applyFont="1" applyFill="1"/>
    <xf numFmtId="0" fontId="2" fillId="0" borderId="0" xfId="0" applyFont="1" applyAlignment="1">
      <alignment horizontal="left"/>
    </xf>
    <xf numFmtId="0" fontId="7" fillId="14" borderId="0" xfId="0" applyFont="1" applyFill="1" applyAlignment="1">
      <alignment vertical="center"/>
    </xf>
    <xf numFmtId="0" fontId="8" fillId="14" borderId="0" xfId="0" applyFont="1" applyFill="1" applyAlignment="1">
      <alignment vertical="center" wrapText="1"/>
    </xf>
    <xf numFmtId="0" fontId="7" fillId="14" borderId="0" xfId="0" applyFont="1" applyFill="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0" xfId="0" applyFont="1" applyFill="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xf numFmtId="0" fontId="15" fillId="2" borderId="47" xfId="0" applyFont="1" applyFill="1" applyBorder="1" applyAlignment="1">
      <alignment vertical="center"/>
    </xf>
    <xf numFmtId="0" fontId="15" fillId="0" borderId="3" xfId="0" applyFont="1" applyBorder="1" applyAlignment="1">
      <alignment horizontal="left" vertical="center" wrapText="1"/>
    </xf>
    <xf numFmtId="0" fontId="15" fillId="0" borderId="36" xfId="0" applyFont="1" applyBorder="1" applyAlignment="1">
      <alignment horizontal="left" vertical="center" wrapText="1"/>
    </xf>
    <xf numFmtId="0" fontId="15" fillId="0" borderId="6" xfId="0" applyFont="1" applyBorder="1" applyAlignment="1">
      <alignment horizontal="left" vertical="center" wrapText="1"/>
    </xf>
    <xf numFmtId="0" fontId="15" fillId="0" borderId="59" xfId="0" applyFont="1" applyBorder="1" applyAlignment="1">
      <alignment horizontal="left" vertical="center" wrapText="1"/>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60"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5" fillId="0" borderId="8" xfId="0" applyFont="1" applyBorder="1" applyAlignment="1">
      <alignment horizontal="left" vertical="center" wrapText="1"/>
    </xf>
    <xf numFmtId="0" fontId="15" fillId="0" borderId="61" xfId="0" applyFont="1" applyBorder="1" applyAlignment="1">
      <alignment horizontal="left" vertical="center" wrapText="1"/>
    </xf>
    <xf numFmtId="0" fontId="16" fillId="0" borderId="3" xfId="0" applyFont="1" applyBorder="1" applyAlignment="1">
      <alignment vertical="center" wrapText="1"/>
    </xf>
    <xf numFmtId="0" fontId="16" fillId="0" borderId="21" xfId="0" applyFont="1" applyBorder="1" applyAlignment="1">
      <alignment vertical="center" wrapText="1"/>
    </xf>
    <xf numFmtId="2" fontId="6" fillId="8" borderId="3" xfId="0" applyNumberFormat="1" applyFont="1" applyFill="1" applyBorder="1" applyAlignment="1">
      <alignment vertical="center" wrapText="1"/>
    </xf>
    <xf numFmtId="2" fontId="17" fillId="0" borderId="0" xfId="0" applyNumberFormat="1" applyFont="1" applyAlignment="1">
      <alignment vertical="center" wrapText="1"/>
    </xf>
    <xf numFmtId="2" fontId="5" fillId="16" borderId="1" xfId="0" applyNumberFormat="1" applyFont="1" applyFill="1" applyBorder="1" applyAlignment="1">
      <alignment vertical="center"/>
    </xf>
    <xf numFmtId="0" fontId="18" fillId="0" borderId="0" xfId="0" applyFont="1" applyAlignment="1">
      <alignment vertical="top"/>
    </xf>
    <xf numFmtId="0" fontId="18"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17"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xf numFmtId="2" fontId="5" fillId="19" borderId="1" xfId="0" applyNumberFormat="1" applyFont="1" applyFill="1" applyBorder="1" applyAlignment="1">
      <alignment vertical="center"/>
    </xf>
    <xf numFmtId="0" fontId="19" fillId="0" borderId="0" xfId="0" applyFont="1" applyAlignment="1">
      <alignment horizontal="left" vertical="top"/>
    </xf>
    <xf numFmtId="0" fontId="1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21" fillId="8" borderId="13" xfId="0" applyFont="1" applyFill="1" applyBorder="1" applyAlignment="1">
      <alignment horizontal="left" vertical="top"/>
    </xf>
    <xf numFmtId="0" fontId="21" fillId="8" borderId="57" xfId="0" applyFont="1" applyFill="1" applyBorder="1" applyAlignment="1">
      <alignment horizontal="left" vertical="top"/>
    </xf>
    <xf numFmtId="0" fontId="23" fillId="0" borderId="0" xfId="0" applyFont="1"/>
    <xf numFmtId="0" fontId="7" fillId="0" borderId="0" xfId="0" applyFont="1"/>
    <xf numFmtId="0" fontId="21" fillId="8" borderId="32" xfId="0" applyFont="1" applyFill="1" applyBorder="1" applyAlignment="1">
      <alignment vertical="center"/>
    </xf>
    <xf numFmtId="0" fontId="21" fillId="8" borderId="58" xfId="0" applyFont="1" applyFill="1" applyBorder="1" applyAlignment="1">
      <alignment vertical="center"/>
    </xf>
    <xf numFmtId="0" fontId="21" fillId="8" borderId="33" xfId="0" applyFont="1" applyFill="1" applyBorder="1" applyAlignment="1">
      <alignment vertical="center"/>
    </xf>
    <xf numFmtId="0" fontId="21" fillId="8" borderId="34" xfId="0" applyFont="1" applyFill="1" applyBorder="1" applyAlignment="1">
      <alignment vertical="center"/>
    </xf>
    <xf numFmtId="0" fontId="22" fillId="8" borderId="35" xfId="0" applyFont="1" applyFill="1" applyBorder="1" applyAlignment="1">
      <alignment vertical="top"/>
    </xf>
    <xf numFmtId="0" fontId="22" fillId="8" borderId="11" xfId="0" applyFont="1" applyFill="1" applyBorder="1" applyAlignment="1">
      <alignment vertical="top"/>
    </xf>
    <xf numFmtId="0" fontId="21" fillId="8" borderId="12" xfId="0" applyFont="1" applyFill="1" applyBorder="1" applyAlignment="1">
      <alignment horizontal="center" vertical="center"/>
    </xf>
    <xf numFmtId="2" fontId="20" fillId="0" borderId="7" xfId="0" applyNumberFormat="1" applyFont="1" applyBorder="1" applyAlignment="1">
      <alignment horizontal="center" vertical="center" wrapText="1"/>
    </xf>
    <xf numFmtId="0" fontId="20" fillId="10" borderId="7" xfId="0" applyFont="1" applyFill="1" applyBorder="1" applyAlignment="1">
      <alignment horizontal="center" vertical="center"/>
    </xf>
    <xf numFmtId="2" fontId="20" fillId="10" borderId="7" xfId="0" applyNumberFormat="1" applyFont="1" applyFill="1" applyBorder="1" applyAlignment="1">
      <alignment horizontal="center" vertical="center" wrapText="1"/>
    </xf>
    <xf numFmtId="2" fontId="20" fillId="2" borderId="7" xfId="0" applyNumberFormat="1" applyFont="1" applyFill="1" applyBorder="1" applyAlignment="1">
      <alignment horizontal="center" vertical="center" wrapText="1"/>
    </xf>
    <xf numFmtId="2" fontId="22" fillId="10" borderId="7" xfId="0" applyNumberFormat="1" applyFont="1" applyFill="1" applyBorder="1" applyAlignment="1">
      <alignment horizontal="center" vertical="center"/>
    </xf>
    <xf numFmtId="0" fontId="17" fillId="0" borderId="22" xfId="0" applyFont="1" applyBorder="1"/>
    <xf numFmtId="0" fontId="17" fillId="0" borderId="22" xfId="0" applyFont="1" applyBorder="1" applyAlignment="1">
      <alignment horizontal="left"/>
    </xf>
    <xf numFmtId="0" fontId="2" fillId="15" borderId="22" xfId="0" applyFont="1" applyFill="1" applyBorder="1" applyAlignment="1">
      <alignment horizontal="center"/>
    </xf>
    <xf numFmtId="2" fontId="2" fillId="20" borderId="22" xfId="0" applyNumberFormat="1" applyFont="1" applyFill="1" applyBorder="1" applyAlignment="1">
      <alignment horizontal="center"/>
    </xf>
    <xf numFmtId="0" fontId="2" fillId="15" borderId="22" xfId="0" applyFont="1" applyFill="1" applyBorder="1"/>
    <xf numFmtId="2" fontId="2" fillId="21" borderId="22" xfId="0" applyNumberFormat="1" applyFont="1" applyFill="1" applyBorder="1" applyAlignment="1">
      <alignment horizontal="center"/>
    </xf>
    <xf numFmtId="0" fontId="2" fillId="21" borderId="22" xfId="0" applyFont="1" applyFill="1" applyBorder="1"/>
    <xf numFmtId="0" fontId="21" fillId="8" borderId="9" xfId="0" applyFont="1" applyFill="1" applyBorder="1" applyAlignment="1">
      <alignment horizontal="center" vertical="center" wrapText="1"/>
    </xf>
    <xf numFmtId="0" fontId="20" fillId="2" borderId="9" xfId="0" applyFont="1" applyFill="1" applyBorder="1" applyAlignment="1">
      <alignment vertical="center"/>
    </xf>
    <xf numFmtId="1" fontId="20" fillId="2" borderId="9" xfId="0" applyNumberFormat="1" applyFont="1" applyFill="1" applyBorder="1" applyAlignment="1">
      <alignment vertical="center" wrapText="1"/>
    </xf>
    <xf numFmtId="0" fontId="21" fillId="8" borderId="9" xfId="0" applyFont="1" applyFill="1" applyBorder="1"/>
    <xf numFmtId="0" fontId="21" fillId="8" borderId="19" xfId="0" applyFont="1" applyFill="1" applyBorder="1" applyAlignment="1">
      <alignment horizontal="left" vertical="center"/>
    </xf>
    <xf numFmtId="0" fontId="21" fillId="8" borderId="20" xfId="0" applyFont="1" applyFill="1" applyBorder="1" applyAlignment="1">
      <alignment horizontal="left" vertical="center"/>
    </xf>
    <xf numFmtId="2" fontId="21" fillId="8" borderId="9" xfId="0" applyNumberFormat="1" applyFont="1" applyFill="1" applyBorder="1" applyAlignment="1">
      <alignment vertical="center" wrapText="1"/>
    </xf>
    <xf numFmtId="0" fontId="21" fillId="8" borderId="66" xfId="0" applyFont="1" applyFill="1" applyBorder="1" applyAlignment="1">
      <alignment vertical="top"/>
    </xf>
    <xf numFmtId="0" fontId="21" fillId="8" borderId="10" xfId="0" applyFont="1" applyFill="1" applyBorder="1" applyAlignment="1">
      <alignment vertical="top"/>
    </xf>
    <xf numFmtId="2" fontId="21" fillId="8" borderId="64" xfId="0" applyNumberFormat="1" applyFont="1" applyFill="1" applyBorder="1" applyAlignment="1">
      <alignment vertical="top"/>
    </xf>
    <xf numFmtId="2" fontId="21" fillId="8" borderId="65" xfId="0" applyNumberFormat="1" applyFont="1" applyFill="1" applyBorder="1" applyAlignment="1">
      <alignment vertical="top"/>
    </xf>
    <xf numFmtId="0" fontId="21" fillId="8" borderId="45" xfId="0" applyFont="1" applyFill="1" applyBorder="1" applyAlignment="1">
      <alignment vertical="top"/>
    </xf>
    <xf numFmtId="0" fontId="21" fillId="8" borderId="46" xfId="0" applyFont="1" applyFill="1" applyBorder="1" applyAlignment="1">
      <alignment vertical="top"/>
    </xf>
    <xf numFmtId="0" fontId="22" fillId="11" borderId="43" xfId="0" applyFont="1" applyFill="1" applyBorder="1" applyAlignment="1">
      <alignment vertical="top"/>
    </xf>
    <xf numFmtId="0" fontId="22" fillId="11" borderId="44" xfId="0" applyFont="1" applyFill="1" applyBorder="1" applyAlignment="1">
      <alignment vertical="top"/>
    </xf>
    <xf numFmtId="0" fontId="22" fillId="3" borderId="43" xfId="0" applyFont="1" applyFill="1" applyBorder="1" applyAlignment="1">
      <alignment vertical="top"/>
    </xf>
    <xf numFmtId="0" fontId="22" fillId="3" borderId="44" xfId="0" applyFont="1" applyFill="1" applyBorder="1" applyAlignment="1">
      <alignment vertical="top"/>
    </xf>
    <xf numFmtId="0" fontId="22" fillId="9" borderId="43" xfId="0" applyFont="1" applyFill="1" applyBorder="1" applyAlignment="1">
      <alignment vertical="top"/>
    </xf>
    <xf numFmtId="0" fontId="22" fillId="9" borderId="44" xfId="0" applyFont="1" applyFill="1" applyBorder="1" applyAlignment="1">
      <alignment vertical="top"/>
    </xf>
    <xf numFmtId="0" fontId="21" fillId="8" borderId="65" xfId="0" applyFont="1" applyFill="1" applyBorder="1" applyAlignment="1">
      <alignment vertical="center"/>
    </xf>
    <xf numFmtId="0" fontId="20" fillId="2" borderId="14" xfId="0" applyFont="1" applyFill="1" applyBorder="1" applyAlignment="1">
      <alignment vertical="top"/>
    </xf>
    <xf numFmtId="2" fontId="21" fillId="8" borderId="0" xfId="0" applyNumberFormat="1" applyFont="1" applyFill="1" applyAlignment="1">
      <alignment vertical="top"/>
    </xf>
    <xf numFmtId="0" fontId="22" fillId="8" borderId="0" xfId="0" applyFont="1" applyFill="1" applyAlignment="1">
      <alignment vertical="top"/>
    </xf>
    <xf numFmtId="0" fontId="22" fillId="8" borderId="65" xfId="0" applyFont="1" applyFill="1" applyBorder="1" applyAlignment="1">
      <alignment vertical="top"/>
    </xf>
    <xf numFmtId="0" fontId="24" fillId="8" borderId="67" xfId="0" applyFont="1" applyFill="1" applyBorder="1" applyAlignment="1">
      <alignment vertical="center"/>
    </xf>
    <xf numFmtId="0" fontId="24" fillId="8" borderId="69" xfId="0" applyFont="1" applyFill="1" applyBorder="1" applyAlignment="1">
      <alignment vertical="center"/>
    </xf>
    <xf numFmtId="0" fontId="21" fillId="8" borderId="71" xfId="0" applyFont="1" applyFill="1" applyBorder="1" applyAlignment="1">
      <alignment vertical="center"/>
    </xf>
    <xf numFmtId="0" fontId="19" fillId="2" borderId="67" xfId="0" applyFont="1" applyFill="1" applyBorder="1" applyAlignment="1">
      <alignment vertical="center"/>
    </xf>
    <xf numFmtId="0" fontId="19" fillId="2" borderId="68" xfId="0" applyFont="1" applyFill="1" applyBorder="1" applyAlignment="1">
      <alignment vertical="center"/>
    </xf>
    <xf numFmtId="0" fontId="19" fillId="2" borderId="69" xfId="0" applyFont="1" applyFill="1" applyBorder="1" applyAlignment="1">
      <alignment vertical="center"/>
    </xf>
    <xf numFmtId="0" fontId="19" fillId="2" borderId="70" xfId="0" applyFont="1" applyFill="1" applyBorder="1" applyAlignment="1">
      <alignment vertical="center"/>
    </xf>
    <xf numFmtId="0" fontId="21" fillId="8" borderId="18" xfId="0" applyFont="1" applyFill="1" applyBorder="1"/>
    <xf numFmtId="0" fontId="21" fillId="8" borderId="18" xfId="0" applyFont="1" applyFill="1" applyBorder="1" applyAlignment="1">
      <alignment vertical="center"/>
    </xf>
    <xf numFmtId="0" fontId="21" fillId="8" borderId="19" xfId="0" applyFont="1" applyFill="1" applyBorder="1" applyAlignment="1">
      <alignment vertical="center"/>
    </xf>
    <xf numFmtId="0" fontId="19" fillId="2" borderId="75" xfId="0" applyFont="1" applyFill="1" applyBorder="1" applyAlignment="1">
      <alignment vertical="center"/>
    </xf>
    <xf numFmtId="0" fontId="19" fillId="2" borderId="0" xfId="0" applyFont="1" applyFill="1" applyAlignment="1">
      <alignment vertical="center"/>
    </xf>
    <xf numFmtId="0" fontId="22" fillId="8" borderId="76" xfId="0" applyFont="1" applyFill="1" applyBorder="1" applyAlignment="1">
      <alignment vertical="top"/>
    </xf>
    <xf numFmtId="0" fontId="19" fillId="2" borderId="29" xfId="0" applyFont="1" applyFill="1" applyBorder="1" applyAlignment="1">
      <alignment vertical="center"/>
    </xf>
    <xf numFmtId="0" fontId="24" fillId="8" borderId="0" xfId="0" applyFont="1" applyFill="1" applyAlignment="1">
      <alignment vertical="center"/>
    </xf>
    <xf numFmtId="0" fontId="24" fillId="8" borderId="74" xfId="0" applyFont="1" applyFill="1" applyBorder="1" applyAlignment="1">
      <alignment vertical="center"/>
    </xf>
    <xf numFmtId="2" fontId="20" fillId="0" borderId="73" xfId="0" applyNumberFormat="1" applyFont="1" applyBorder="1" applyAlignment="1">
      <alignment horizontal="center" vertical="center" wrapText="1"/>
    </xf>
    <xf numFmtId="0" fontId="24" fillId="8" borderId="23" xfId="0" applyFont="1" applyFill="1" applyBorder="1" applyAlignment="1">
      <alignment vertical="center"/>
    </xf>
    <xf numFmtId="0" fontId="21" fillId="8" borderId="77" xfId="0" applyFont="1" applyFill="1" applyBorder="1" applyAlignment="1">
      <alignment vertical="center"/>
    </xf>
    <xf numFmtId="0" fontId="21" fillId="8" borderId="78" xfId="0" applyFont="1" applyFill="1" applyBorder="1" applyAlignment="1">
      <alignment vertical="center"/>
    </xf>
    <xf numFmtId="0" fontId="21" fillId="8" borderId="77" xfId="0" applyFont="1" applyFill="1" applyBorder="1" applyAlignment="1">
      <alignment vertical="top"/>
    </xf>
    <xf numFmtId="0" fontId="21" fillId="8" borderId="78" xfId="0" applyFont="1" applyFill="1" applyBorder="1" applyAlignment="1">
      <alignment vertical="top"/>
    </xf>
    <xf numFmtId="0" fontId="21" fillId="8" borderId="25" xfId="0" applyFont="1" applyFill="1" applyBorder="1" applyAlignment="1">
      <alignment vertical="top"/>
    </xf>
    <xf numFmtId="0" fontId="26" fillId="0" borderId="0" xfId="0" applyFont="1" applyAlignment="1">
      <alignment horizontal="left" vertical="top"/>
    </xf>
    <xf numFmtId="0" fontId="19" fillId="0" borderId="79" xfId="0" applyFont="1" applyBorder="1" applyAlignment="1">
      <alignment horizontal="left" vertical="top"/>
    </xf>
    <xf numFmtId="0" fontId="2" fillId="0" borderId="22" xfId="0" applyFont="1" applyBorder="1" applyAlignment="1">
      <alignment horizontal="left"/>
    </xf>
    <xf numFmtId="0" fontId="24" fillId="22" borderId="30" xfId="0" applyFont="1" applyFill="1" applyBorder="1" applyAlignment="1">
      <alignment horizontal="left" vertical="top" wrapText="1"/>
    </xf>
    <xf numFmtId="0" fontId="29" fillId="17" borderId="4"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0" fontId="27" fillId="5" borderId="27" xfId="0" applyFont="1" applyFill="1" applyBorder="1" applyAlignment="1">
      <alignment horizontal="left" vertical="top"/>
    </xf>
    <xf numFmtId="0" fontId="27" fillId="5" borderId="28" xfId="0" applyFont="1" applyFill="1" applyBorder="1" applyAlignment="1">
      <alignment horizontal="left" vertical="top"/>
    </xf>
    <xf numFmtId="0" fontId="0" fillId="26" borderId="23" xfId="0" applyFill="1" applyBorder="1" applyAlignment="1">
      <alignment horizontal="left" vertical="top" wrapText="1"/>
    </xf>
    <xf numFmtId="0" fontId="0" fillId="26" borderId="23" xfId="0" applyFill="1" applyBorder="1" applyAlignment="1">
      <alignment wrapText="1"/>
    </xf>
    <xf numFmtId="0" fontId="0" fillId="26" borderId="30" xfId="0" applyFill="1" applyBorder="1" applyAlignment="1">
      <alignment horizontal="left" vertical="top" wrapText="1"/>
    </xf>
    <xf numFmtId="0" fontId="0" fillId="5" borderId="29" xfId="0" applyFill="1" applyBorder="1"/>
    <xf numFmtId="0" fontId="28" fillId="26" borderId="30" xfId="2" applyFill="1" applyBorder="1" applyAlignment="1">
      <alignment horizontal="left" vertical="top" wrapText="1"/>
    </xf>
    <xf numFmtId="0" fontId="27" fillId="5" borderId="48" xfId="0" applyFont="1" applyFill="1" applyBorder="1"/>
    <xf numFmtId="0" fontId="27" fillId="5" borderId="50" xfId="0" applyFont="1" applyFill="1" applyBorder="1"/>
    <xf numFmtId="2" fontId="15" fillId="0" borderId="3" xfId="0" applyNumberFormat="1" applyFont="1" applyBorder="1" applyAlignment="1">
      <alignment horizontal="left" vertical="center" wrapText="1"/>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14" fillId="2" borderId="47" xfId="0" applyFont="1" applyFill="1" applyBorder="1" applyAlignment="1">
      <alignment horizontal="center" vertical="center" wrapText="1"/>
    </xf>
    <xf numFmtId="0" fontId="6" fillId="8" borderId="47" xfId="0" applyFont="1" applyFill="1" applyBorder="1" applyAlignment="1">
      <alignment horizontal="center" vertical="center" wrapText="1"/>
    </xf>
    <xf numFmtId="0" fontId="19" fillId="0" borderId="28" xfId="0" applyFont="1" applyBorder="1" applyAlignment="1">
      <alignment horizontal="left" vertical="top"/>
    </xf>
    <xf numFmtId="0" fontId="3" fillId="0" borderId="48" xfId="0" applyFont="1" applyBorder="1" applyAlignment="1">
      <alignment horizontal="center" vertical="top"/>
    </xf>
    <xf numFmtId="0" fontId="2" fillId="0" borderId="48" xfId="0" applyFont="1" applyBorder="1"/>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15" fillId="0" borderId="39" xfId="0" applyFont="1" applyBorder="1" applyAlignment="1">
      <alignment horizontal="center" vertical="top"/>
    </xf>
    <xf numFmtId="0" fontId="15" fillId="0" borderId="38" xfId="0" applyFont="1" applyBorder="1" applyAlignment="1">
      <alignment horizontal="center" vertical="top"/>
    </xf>
    <xf numFmtId="0" fontId="15" fillId="0" borderId="40" xfId="0" applyFont="1" applyBorder="1" applyAlignment="1">
      <alignment horizontal="center" vertical="top"/>
    </xf>
    <xf numFmtId="0" fontId="4" fillId="5" borderId="0" xfId="1" applyFont="1" applyFill="1"/>
    <xf numFmtId="0" fontId="5" fillId="5" borderId="0" xfId="1" applyFont="1" applyFill="1" applyAlignment="1">
      <alignment horizontal="center" vertical="top" wrapText="1"/>
    </xf>
    <xf numFmtId="0" fontId="4" fillId="0" borderId="0" xfId="1" applyFont="1"/>
    <xf numFmtId="0" fontId="5" fillId="5" borderId="0" xfId="1" applyFont="1" applyFill="1" applyAlignment="1">
      <alignment horizontal="center" vertical="center" wrapText="1"/>
    </xf>
    <xf numFmtId="0" fontId="15" fillId="5" borderId="0" xfId="0" applyFont="1" applyFill="1" applyAlignment="1">
      <alignment horizontal="left" vertical="top"/>
    </xf>
    <xf numFmtId="0" fontId="32" fillId="5" borderId="24" xfId="1" applyFont="1" applyFill="1" applyBorder="1"/>
    <xf numFmtId="0" fontId="4" fillId="5" borderId="25" xfId="1" applyFont="1" applyFill="1" applyBorder="1"/>
    <xf numFmtId="0" fontId="4" fillId="5" borderId="26" xfId="1" applyFont="1" applyFill="1" applyBorder="1"/>
    <xf numFmtId="0" fontId="35" fillId="5" borderId="0" xfId="1" applyFont="1" applyFill="1" applyAlignment="1">
      <alignment horizontal="left" vertical="center"/>
    </xf>
    <xf numFmtId="0" fontId="33" fillId="5" borderId="0" xfId="1" applyFont="1" applyFill="1" applyAlignment="1">
      <alignment horizontal="left" vertical="center" wrapText="1"/>
    </xf>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3" fillId="5" borderId="22" xfId="1" applyFont="1" applyFill="1" applyBorder="1" applyAlignment="1">
      <alignment horizontal="left" wrapText="1"/>
    </xf>
    <xf numFmtId="0" fontId="4" fillId="5" borderId="0" xfId="1" applyFont="1" applyFill="1" applyAlignment="1">
      <alignment horizontal="left" vertical="top" wrapText="1"/>
    </xf>
    <xf numFmtId="164" fontId="33" fillId="5" borderId="22" xfId="1" applyNumberFormat="1" applyFont="1" applyFill="1" applyBorder="1" applyAlignment="1">
      <alignment horizontal="left" wrapText="1"/>
    </xf>
    <xf numFmtId="15" fontId="33" fillId="5" borderId="22" xfId="1" applyNumberFormat="1" applyFont="1" applyFill="1" applyBorder="1" applyAlignment="1">
      <alignment horizontal="left" wrapText="1"/>
    </xf>
    <xf numFmtId="0" fontId="4" fillId="5" borderId="0" xfId="1" applyFont="1" applyFill="1" applyAlignment="1">
      <alignment horizontal="left" wrapText="1"/>
    </xf>
    <xf numFmtId="0" fontId="4" fillId="5" borderId="0" xfId="1" applyFont="1" applyFill="1" applyAlignment="1">
      <alignment vertical="center"/>
    </xf>
    <xf numFmtId="0" fontId="4" fillId="5" borderId="27" xfId="1" applyFont="1" applyFill="1" applyBorder="1" applyAlignment="1">
      <alignment vertical="center"/>
    </xf>
    <xf numFmtId="0" fontId="4" fillId="5" borderId="23" xfId="1" applyFont="1" applyFill="1" applyBorder="1" applyAlignment="1">
      <alignment vertical="center"/>
    </xf>
    <xf numFmtId="0" fontId="5" fillId="5" borderId="0" xfId="1" applyFont="1" applyFill="1" applyAlignment="1">
      <alignment vertical="center"/>
    </xf>
    <xf numFmtId="0" fontId="36" fillId="5" borderId="0" xfId="1" applyFont="1" applyFill="1" applyAlignment="1">
      <alignment horizontal="center" vertical="top" wrapText="1"/>
    </xf>
    <xf numFmtId="0" fontId="37" fillId="0" borderId="0" xfId="1" applyFont="1" applyAlignment="1">
      <alignment vertical="top" wrapText="1"/>
    </xf>
    <xf numFmtId="0" fontId="39" fillId="8" borderId="14" xfId="0" applyFont="1" applyFill="1" applyBorder="1" applyAlignment="1">
      <alignment horizontal="left" vertical="top"/>
    </xf>
    <xf numFmtId="0" fontId="40" fillId="8" borderId="9" xfId="0" applyFont="1" applyFill="1" applyBorder="1" applyAlignment="1">
      <alignment horizontal="center" vertical="center" wrapText="1"/>
    </xf>
    <xf numFmtId="0" fontId="27" fillId="5" borderId="28" xfId="0" applyFont="1" applyFill="1" applyBorder="1" applyAlignment="1">
      <alignment horizontal="left" vertical="top" wrapText="1"/>
    </xf>
    <xf numFmtId="0" fontId="27" fillId="5" borderId="27" xfId="0" applyFont="1" applyFill="1" applyBorder="1" applyAlignment="1">
      <alignment horizontal="left" vertical="top" wrapText="1"/>
    </xf>
    <xf numFmtId="0" fontId="33" fillId="5" borderId="27" xfId="1" applyFont="1" applyFill="1" applyBorder="1" applyAlignment="1">
      <alignment horizontal="left" wrapText="1"/>
    </xf>
    <xf numFmtId="0" fontId="7" fillId="2" borderId="5" xfId="0" applyFont="1" applyFill="1" applyBorder="1" applyAlignment="1">
      <alignment vertical="center"/>
    </xf>
    <xf numFmtId="0" fontId="7" fillId="0" borderId="19" xfId="0" applyFont="1" applyBorder="1"/>
    <xf numFmtId="0" fontId="45" fillId="2" borderId="20" xfId="0" applyFont="1" applyFill="1" applyBorder="1" applyAlignment="1">
      <alignment vertical="center"/>
    </xf>
    <xf numFmtId="0" fontId="45" fillId="2" borderId="20" xfId="0" applyFont="1" applyFill="1" applyBorder="1" applyAlignment="1">
      <alignment horizontal="left" vertical="center"/>
    </xf>
    <xf numFmtId="0" fontId="7" fillId="2" borderId="4" xfId="0" applyFont="1" applyFill="1" applyBorder="1" applyAlignment="1">
      <alignment vertical="center"/>
    </xf>
    <xf numFmtId="0" fontId="33" fillId="2" borderId="20" xfId="0" applyFont="1" applyFill="1" applyBorder="1" applyAlignment="1">
      <alignment horizontal="left" vertical="center"/>
    </xf>
    <xf numFmtId="0" fontId="7" fillId="0" borderId="5" xfId="0" applyFont="1" applyBorder="1"/>
    <xf numFmtId="0" fontId="7" fillId="2" borderId="47" xfId="0" applyFont="1" applyFill="1" applyBorder="1" applyAlignment="1">
      <alignment vertical="center"/>
    </xf>
    <xf numFmtId="0" fontId="44" fillId="22" borderId="28" xfId="2" applyFont="1" applyFill="1" applyBorder="1" applyAlignment="1">
      <alignment horizontal="left" vertical="top" wrapText="1"/>
    </xf>
    <xf numFmtId="0" fontId="44" fillId="22" borderId="29" xfId="2" applyFont="1" applyFill="1" applyBorder="1" applyAlignment="1">
      <alignment horizontal="left" vertical="top" wrapText="1"/>
    </xf>
    <xf numFmtId="0" fontId="38" fillId="0" borderId="41" xfId="0" applyFont="1" applyBorder="1" applyAlignment="1">
      <alignment horizontal="center" vertical="top"/>
    </xf>
    <xf numFmtId="0" fontId="38" fillId="0" borderId="42" xfId="0" applyFont="1" applyBorder="1" applyAlignment="1">
      <alignment horizontal="center" vertical="top"/>
    </xf>
    <xf numFmtId="0" fontId="38" fillId="0" borderId="43" xfId="0" applyFont="1" applyBorder="1" applyAlignment="1">
      <alignment horizontal="center" vertical="top" wrapText="1"/>
    </xf>
    <xf numFmtId="0" fontId="38" fillId="0" borderId="44" xfId="0" applyFont="1" applyBorder="1" applyAlignment="1">
      <alignment horizontal="center" vertical="top" wrapText="1"/>
    </xf>
    <xf numFmtId="0" fontId="38" fillId="0" borderId="43" xfId="0" applyFont="1" applyBorder="1" applyAlignment="1">
      <alignment horizontal="center" vertical="top"/>
    </xf>
    <xf numFmtId="0" fontId="38" fillId="0" borderId="44" xfId="0" applyFont="1" applyBorder="1" applyAlignment="1">
      <alignment horizontal="center" vertical="top"/>
    </xf>
    <xf numFmtId="0" fontId="38" fillId="0" borderId="45" xfId="0" applyFont="1" applyBorder="1" applyAlignment="1">
      <alignment horizontal="center" vertical="top" wrapText="1"/>
    </xf>
    <xf numFmtId="0" fontId="38" fillId="0" borderId="46" xfId="0" applyFont="1" applyBorder="1" applyAlignment="1">
      <alignment horizontal="center" vertical="top" wrapText="1"/>
    </xf>
    <xf numFmtId="0" fontId="33" fillId="5" borderId="28" xfId="1" applyFont="1" applyFill="1" applyBorder="1" applyAlignment="1">
      <alignment horizontal="left" vertical="center" wrapText="1"/>
    </xf>
    <xf numFmtId="0" fontId="4" fillId="0" borderId="29" xfId="1" applyFont="1" applyBorder="1" applyAlignment="1">
      <alignment horizontal="left" vertical="center" wrapText="1"/>
    </xf>
    <xf numFmtId="0" fontId="4" fillId="0" borderId="30" xfId="1" applyFont="1" applyBorder="1" applyAlignment="1">
      <alignment horizontal="left" vertical="center" wrapText="1"/>
    </xf>
    <xf numFmtId="0" fontId="5" fillId="5" borderId="24" xfId="1" applyFont="1" applyFill="1" applyBorder="1" applyAlignment="1">
      <alignment horizontal="center"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8"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25" xfId="1" applyFont="1" applyFill="1" applyBorder="1" applyAlignment="1">
      <alignment horizontal="center" vertical="top" wrapText="1"/>
    </xf>
    <xf numFmtId="0" fontId="5" fillId="5" borderId="26" xfId="1" applyFont="1" applyFill="1" applyBorder="1" applyAlignment="1">
      <alignment horizontal="center" vertical="top" wrapText="1"/>
    </xf>
    <xf numFmtId="0" fontId="5" fillId="5" borderId="27" xfId="1" applyFont="1" applyFill="1" applyBorder="1" applyAlignment="1">
      <alignment horizontal="center" vertical="top" wrapText="1"/>
    </xf>
    <xf numFmtId="0" fontId="5" fillId="5" borderId="0" xfId="1" applyFont="1" applyFill="1" applyAlignment="1">
      <alignment horizontal="center" vertical="top" wrapText="1"/>
    </xf>
    <xf numFmtId="0" fontId="5" fillId="5" borderId="23" xfId="1" applyFont="1" applyFill="1" applyBorder="1" applyAlignment="1">
      <alignment horizontal="center" vertical="top" wrapText="1"/>
    </xf>
    <xf numFmtId="0" fontId="5" fillId="5" borderId="28" xfId="1" applyFont="1" applyFill="1" applyBorder="1" applyAlignment="1">
      <alignment horizontal="center" vertical="top" wrapText="1"/>
    </xf>
    <xf numFmtId="0" fontId="5" fillId="5" borderId="29" xfId="1" applyFont="1" applyFill="1" applyBorder="1" applyAlignment="1">
      <alignment horizontal="center" vertical="top" wrapText="1"/>
    </xf>
    <xf numFmtId="0" fontId="5" fillId="5" borderId="30" xfId="1" applyFont="1" applyFill="1" applyBorder="1" applyAlignment="1">
      <alignment horizontal="center" vertical="top" wrapText="1"/>
    </xf>
    <xf numFmtId="0" fontId="5" fillId="26" borderId="24"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3"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35" fillId="5" borderId="0" xfId="1" applyFont="1" applyFill="1" applyAlignment="1">
      <alignment horizontal="left" vertical="center"/>
    </xf>
    <xf numFmtId="0" fontId="35" fillId="5" borderId="23" xfId="1" applyFont="1" applyFill="1" applyBorder="1" applyAlignment="1">
      <alignment horizontal="left" vertical="center"/>
    </xf>
    <xf numFmtId="0" fontId="33" fillId="5" borderId="27" xfId="1" applyFont="1" applyFill="1" applyBorder="1" applyAlignment="1">
      <alignment horizontal="left" vertical="center" wrapText="1"/>
    </xf>
    <xf numFmtId="0" fontId="33" fillId="5" borderId="0" xfId="1" applyFont="1" applyFill="1" applyAlignment="1">
      <alignment horizontal="left" vertical="center" wrapText="1"/>
    </xf>
    <xf numFmtId="0" fontId="33" fillId="5" borderId="23" xfId="1" applyFont="1" applyFill="1" applyBorder="1" applyAlignment="1">
      <alignment horizontal="left" vertical="center" wrapText="1"/>
    </xf>
    <xf numFmtId="0" fontId="2" fillId="0" borderId="0" xfId="0" applyFont="1" applyAlignment="1">
      <alignment horizontal="left" vertical="center" wrapText="1"/>
    </xf>
    <xf numFmtId="0" fontId="2" fillId="0" borderId="23" xfId="0" applyFont="1" applyBorder="1" applyAlignment="1">
      <alignment horizontal="left" vertical="center" wrapText="1"/>
    </xf>
    <xf numFmtId="0" fontId="31" fillId="12" borderId="48" xfId="1" applyFont="1" applyFill="1" applyBorder="1" applyAlignment="1">
      <alignment horizontal="left" vertical="center" wrapText="1"/>
    </xf>
    <xf numFmtId="0" fontId="5" fillId="12" borderId="49" xfId="1" applyFont="1" applyFill="1" applyBorder="1" applyAlignment="1">
      <alignment horizontal="left" vertical="center" wrapText="1"/>
    </xf>
    <xf numFmtId="0" fontId="5" fillId="12" borderId="50" xfId="1" applyFont="1" applyFill="1" applyBorder="1" applyAlignment="1">
      <alignment horizontal="left" vertical="center" wrapText="1"/>
    </xf>
    <xf numFmtId="0" fontId="33" fillId="5" borderId="22" xfId="1" applyFont="1" applyFill="1" applyBorder="1" applyAlignment="1">
      <alignment horizontal="left" vertical="top" wrapText="1"/>
    </xf>
    <xf numFmtId="0" fontId="4" fillId="5" borderId="22" xfId="1" applyFont="1" applyFill="1" applyBorder="1" applyAlignment="1">
      <alignment horizontal="left" vertical="top" wrapText="1"/>
    </xf>
    <xf numFmtId="0" fontId="33" fillId="5" borderId="48" xfId="1" applyFont="1" applyFill="1"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36" fillId="5" borderId="24" xfId="1" applyFont="1" applyFill="1" applyBorder="1" applyAlignment="1">
      <alignment horizontal="center" vertical="top" wrapText="1"/>
    </xf>
    <xf numFmtId="0" fontId="36" fillId="5" borderId="25" xfId="1" applyFont="1" applyFill="1" applyBorder="1" applyAlignment="1">
      <alignment horizontal="center" vertical="top" wrapText="1"/>
    </xf>
    <xf numFmtId="0" fontId="36" fillId="5" borderId="26" xfId="1" applyFont="1" applyFill="1" applyBorder="1" applyAlignment="1">
      <alignment horizontal="center" vertical="top" wrapText="1"/>
    </xf>
    <xf numFmtId="0" fontId="36" fillId="5" borderId="27" xfId="1" applyFont="1" applyFill="1" applyBorder="1" applyAlignment="1">
      <alignment horizontal="center" vertical="top" wrapText="1"/>
    </xf>
    <xf numFmtId="0" fontId="36" fillId="5" borderId="0" xfId="1" applyFont="1" applyFill="1" applyAlignment="1">
      <alignment horizontal="center" vertical="top" wrapText="1"/>
    </xf>
    <xf numFmtId="0" fontId="36" fillId="5" borderId="23" xfId="1" applyFont="1" applyFill="1" applyBorder="1" applyAlignment="1">
      <alignment horizontal="center" vertical="top" wrapText="1"/>
    </xf>
    <xf numFmtId="0" fontId="36" fillId="5" borderId="28" xfId="1" applyFont="1" applyFill="1" applyBorder="1" applyAlignment="1">
      <alignment horizontal="center" vertical="top" wrapText="1"/>
    </xf>
    <xf numFmtId="0" fontId="36" fillId="5" borderId="29" xfId="1" applyFont="1" applyFill="1" applyBorder="1" applyAlignment="1">
      <alignment horizontal="center" vertical="top" wrapText="1"/>
    </xf>
    <xf numFmtId="0" fontId="36" fillId="5" borderId="30" xfId="1" applyFont="1" applyFill="1" applyBorder="1" applyAlignment="1">
      <alignment horizontal="center" vertical="top" wrapText="1"/>
    </xf>
    <xf numFmtId="0" fontId="4" fillId="5" borderId="0" xfId="1" applyFont="1" applyFill="1" applyAlignment="1">
      <alignment horizontal="left" wrapText="1"/>
    </xf>
    <xf numFmtId="0" fontId="4" fillId="5" borderId="23" xfId="1" applyFont="1" applyFill="1" applyBorder="1" applyAlignment="1">
      <alignment horizontal="left" wrapText="1"/>
    </xf>
    <xf numFmtId="0" fontId="33" fillId="2" borderId="62" xfId="0" applyFont="1" applyFill="1" applyBorder="1" applyAlignment="1">
      <alignment horizontal="center" vertical="center" wrapText="1"/>
    </xf>
    <xf numFmtId="0" fontId="33" fillId="2" borderId="63"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7" fillId="2" borderId="47" xfId="0" applyFont="1" applyFill="1" applyBorder="1" applyAlignment="1">
      <alignment horizontal="center" vertical="center"/>
    </xf>
    <xf numFmtId="0" fontId="7" fillId="2" borderId="4"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47" xfId="0" applyFont="1" applyFill="1" applyBorder="1" applyAlignment="1">
      <alignment horizontal="center" vertical="center"/>
    </xf>
    <xf numFmtId="0" fontId="9" fillId="8" borderId="5" xfId="0" applyFont="1" applyFill="1" applyBorder="1" applyAlignment="1">
      <alignment horizontal="center" vertical="center"/>
    </xf>
    <xf numFmtId="0" fontId="3" fillId="0" borderId="48" xfId="0" applyFont="1" applyBorder="1" applyAlignment="1">
      <alignment horizontal="center" vertical="top"/>
    </xf>
    <xf numFmtId="0" fontId="2" fillId="0" borderId="49" xfId="0" applyFont="1" applyBorder="1" applyAlignment="1">
      <alignment horizontal="center" vertical="top"/>
    </xf>
    <xf numFmtId="0" fontId="2" fillId="0" borderId="50" xfId="0" applyFont="1" applyBorder="1" applyAlignment="1">
      <alignment horizontal="center" vertical="top"/>
    </xf>
    <xf numFmtId="0" fontId="2" fillId="0" borderId="48" xfId="0" applyFont="1" applyBorder="1" applyAlignment="1">
      <alignment horizontal="left"/>
    </xf>
    <xf numFmtId="0" fontId="20" fillId="0" borderId="0" xfId="0" applyFont="1" applyAlignment="1">
      <alignment horizontal="center" vertical="center"/>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7" xfId="0" applyFont="1" applyFill="1" applyBorder="1" applyAlignment="1">
      <alignment horizontal="center" vertical="center" wrapText="1"/>
    </xf>
    <xf numFmtId="0" fontId="25" fillId="0" borderId="0" xfId="0" applyFont="1" applyAlignment="1">
      <alignment horizontal="left" wrapText="1"/>
    </xf>
    <xf numFmtId="0" fontId="24" fillId="22" borderId="27"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3" xfId="0" applyFont="1" applyFill="1" applyBorder="1" applyAlignment="1">
      <alignment horizontal="left" vertical="top" wrapText="1"/>
    </xf>
    <xf numFmtId="0" fontId="19" fillId="0" borderId="48" xfId="0" applyFont="1" applyBorder="1" applyAlignment="1">
      <alignment horizontal="left" vertical="top"/>
    </xf>
    <xf numFmtId="0" fontId="2" fillId="0" borderId="49" xfId="0" applyFont="1" applyBorder="1" applyAlignment="1">
      <alignment horizontal="left" vertical="top"/>
    </xf>
    <xf numFmtId="0" fontId="2" fillId="0" borderId="50" xfId="0" applyFont="1" applyBorder="1" applyAlignment="1">
      <alignment horizontal="left" vertical="top"/>
    </xf>
    <xf numFmtId="0" fontId="19" fillId="0" borderId="28" xfId="0" applyFont="1" applyBorder="1" applyAlignment="1">
      <alignment horizontal="left" vertical="top"/>
    </xf>
    <xf numFmtId="0" fontId="19" fillId="0" borderId="29" xfId="0" applyFont="1" applyBorder="1" applyAlignment="1">
      <alignment horizontal="left" vertical="top"/>
    </xf>
    <xf numFmtId="0" fontId="19" fillId="0" borderId="30" xfId="0" applyFont="1" applyBorder="1" applyAlignment="1">
      <alignment horizontal="left" vertical="top"/>
    </xf>
    <xf numFmtId="0" fontId="17" fillId="14" borderId="29" xfId="0" applyFont="1" applyFill="1" applyBorder="1" applyAlignment="1">
      <alignment horizontal="center" wrapText="1"/>
    </xf>
    <xf numFmtId="0" fontId="45" fillId="2" borderId="51" xfId="0" applyFont="1" applyFill="1" applyBorder="1" applyAlignment="1">
      <alignment horizontal="center" vertical="center"/>
    </xf>
    <xf numFmtId="0" fontId="45" fillId="2" borderId="56" xfId="0" applyFont="1" applyFill="1" applyBorder="1" applyAlignment="1">
      <alignment horizontal="center" vertical="center"/>
    </xf>
    <xf numFmtId="0" fontId="45" fillId="2" borderId="16" xfId="0" applyFont="1" applyFill="1" applyBorder="1" applyAlignment="1">
      <alignment horizontal="center" vertical="center"/>
    </xf>
    <xf numFmtId="0" fontId="45" fillId="2" borderId="17"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1" xfId="0" applyFont="1" applyFill="1" applyBorder="1" applyAlignment="1">
      <alignment horizontal="center" vertical="center" wrapText="1"/>
    </xf>
    <xf numFmtId="0" fontId="7" fillId="2" borderId="56" xfId="0" applyFont="1" applyFill="1" applyBorder="1" applyAlignment="1">
      <alignment horizontal="center" vertical="center"/>
    </xf>
    <xf numFmtId="0" fontId="7" fillId="2" borderId="72" xfId="0" applyFont="1" applyFill="1" applyBorder="1" applyAlignment="1">
      <alignment horizontal="center" vertical="center"/>
    </xf>
    <xf numFmtId="0" fontId="21" fillId="8" borderId="51" xfId="0" applyFont="1" applyFill="1" applyBorder="1" applyAlignment="1">
      <alignment horizontal="center" vertical="center" wrapText="1"/>
    </xf>
    <xf numFmtId="0" fontId="2" fillId="0" borderId="52" xfId="0" applyFont="1" applyBorder="1" applyAlignment="1">
      <alignment vertical="center" wrapText="1"/>
    </xf>
    <xf numFmtId="0" fontId="21" fillId="8" borderId="18" xfId="0" applyFont="1" applyFill="1" applyBorder="1" applyAlignment="1">
      <alignment horizontal="left" vertical="center" wrapText="1"/>
    </xf>
    <xf numFmtId="0" fontId="21" fillId="8" borderId="19" xfId="0" applyFont="1" applyFill="1" applyBorder="1" applyAlignment="1">
      <alignment horizontal="left" vertical="center" wrapText="1"/>
    </xf>
    <xf numFmtId="0" fontId="21" fillId="8" borderId="20" xfId="0" applyFont="1" applyFill="1" applyBorder="1" applyAlignment="1">
      <alignment horizontal="left" vertical="center" wrapText="1"/>
    </xf>
    <xf numFmtId="0" fontId="21" fillId="8" borderId="71" xfId="0" applyFont="1" applyFill="1" applyBorder="1" applyAlignment="1">
      <alignment horizontal="center" vertical="center"/>
    </xf>
    <xf numFmtId="0" fontId="21" fillId="8" borderId="84" xfId="0" applyFont="1" applyFill="1" applyBorder="1" applyAlignment="1">
      <alignment horizontal="center" vertical="center"/>
    </xf>
    <xf numFmtId="0" fontId="21" fillId="8" borderId="85" xfId="0" applyFont="1" applyFill="1" applyBorder="1" applyAlignment="1">
      <alignment horizontal="center" vertical="center"/>
    </xf>
    <xf numFmtId="0" fontId="21" fillId="8" borderId="58" xfId="0" applyFont="1" applyFill="1" applyBorder="1" applyAlignment="1">
      <alignment horizontal="center" vertical="center"/>
    </xf>
    <xf numFmtId="0" fontId="2" fillId="0" borderId="24" xfId="0" applyFont="1" applyBorder="1" applyAlignment="1">
      <alignment horizontal="left" vertical="top"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0" xfId="0" applyFont="1" applyAlignment="1">
      <alignment horizontal="left" vertical="top"/>
    </xf>
    <xf numFmtId="0" fontId="2" fillId="0" borderId="23"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45" fillId="2" borderId="15" xfId="0" applyFont="1" applyFill="1" applyBorder="1" applyAlignment="1">
      <alignment horizontal="center" vertical="center"/>
    </xf>
    <xf numFmtId="0" fontId="14" fillId="2" borderId="8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7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50" fillId="5" borderId="27" xfId="1" applyFont="1" applyFill="1" applyBorder="1" applyAlignment="1">
      <alignment horizontal="left" vertical="center" wrapText="1"/>
    </xf>
    <xf numFmtId="0" fontId="50" fillId="5" borderId="27" xfId="1" applyFont="1" applyFill="1" applyBorder="1" applyAlignment="1">
      <alignment horizontal="left" vertical="center"/>
    </xf>
    <xf numFmtId="0" fontId="52" fillId="5" borderId="24" xfId="1" applyFont="1" applyFill="1" applyBorder="1" applyAlignment="1">
      <alignment horizontal="center" vertical="top" wrapText="1"/>
    </xf>
    <xf numFmtId="0" fontId="4" fillId="5" borderId="48" xfId="1" applyFont="1" applyFill="1" applyBorder="1" applyAlignment="1"/>
    <xf numFmtId="0" fontId="4" fillId="5" borderId="49" xfId="1" applyFont="1" applyFill="1" applyBorder="1" applyAlignment="1"/>
    <xf numFmtId="0" fontId="4" fillId="5" borderId="50" xfId="1" applyFont="1" applyFill="1" applyBorder="1" applyAlignment="1"/>
    <xf numFmtId="0" fontId="2" fillId="0" borderId="48" xfId="0" applyFont="1" applyBorder="1" applyAlignment="1"/>
    <xf numFmtId="0" fontId="2" fillId="0" borderId="49" xfId="0" applyFont="1" applyBorder="1" applyAlignment="1"/>
    <xf numFmtId="0" fontId="2" fillId="0" borderId="50" xfId="0" applyFont="1" applyBorder="1" applyAlignment="1"/>
  </cellXfs>
  <cellStyles count="3">
    <cellStyle name="Hyperlink" xfId="2" builtinId="8"/>
    <cellStyle name="Normal" xfId="0" builtinId="0"/>
    <cellStyle name="Normal 2" xfId="1" xr:uid="{15F5D65C-57D9-4EDA-B0A6-8C1B1B04C1DA}"/>
  </cellStyles>
  <dxfs count="105">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Suivi de progression BMT</a:t>
            </a: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v>Global Attendu</c:v>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2C-4743-B231-20ECF0A4778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2C-4743-B231-20ECF0A4778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2C-4743-B231-20ECF0A4778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2C-4743-B231-20ECF0A4778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 Unité d''Evaluation 1'!$F$73:$K$73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'1. Unité d''Evaluation 1'!$P$86:$P$91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3E2C-4743-B231-20ECF0A4778A}"/>
            </c:ext>
          </c:extLst>
        </c:ser>
        <c:ser>
          <c:idx val="1"/>
          <c:order val="1"/>
          <c:tx>
            <c:v>Global Effectif</c:v>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2C-4743-B231-20ECF0A4778A}"/>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 Unité d''Evaluation 1'!$F$73:$K$73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'1. Unité d''Evaluation 1'!$Q$86:$Q$91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3E2C-4743-B231-20ECF0A4778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Vue d'ensemble des</a:t>
            </a:r>
            <a:r>
              <a:rPr lang="en-GB" sz="1600" baseline="0">
                <a:solidFill>
                  <a:schemeClr val="accent6"/>
                </a:solidFill>
              </a:rPr>
              <a:t> catégories de note</a:t>
            </a:r>
          </a:p>
          <a:p>
            <a:pPr>
              <a:defRPr sz="1600">
                <a:solidFill>
                  <a:schemeClr val="accent6"/>
                </a:solidFill>
              </a:defRPr>
            </a:pPr>
            <a:r>
              <a:rPr lang="en-GB" sz="1400" baseline="0">
                <a:solidFill>
                  <a:schemeClr val="accent6"/>
                </a:solidFill>
              </a:rPr>
              <a:t>notations les plus récentes</a:t>
            </a:r>
            <a:endParaRPr lang="en-GB" sz="1600">
              <a:solidFill>
                <a:schemeClr val="accent6"/>
              </a:solidFill>
            </a:endParaRPr>
          </a:p>
        </c:rich>
      </c:tx>
      <c:layout>
        <c:manualLayout>
          <c:xMode val="edge"/>
          <c:yMode val="edge"/>
          <c:x val="0.22813246531057427"/>
          <c:y val="0"/>
        </c:manualLayout>
      </c:layout>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Unité d''Evaluation 1'!$B$43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Unité d''Evaluation 1'!$D$41:$K$41</c:f>
              <c:strCache>
                <c:ptCount val="7"/>
                <c:pt idx="0">
                  <c:v>Global</c:v>
                </c:pt>
                <c:pt idx="2">
                  <c:v>Principe 1</c:v>
                </c:pt>
                <c:pt idx="4">
                  <c:v>Principe 2</c:v>
                </c:pt>
                <c:pt idx="6">
                  <c:v>Principe 3</c:v>
                </c:pt>
              </c:strCache>
            </c:strRef>
          </c:cat>
          <c:val>
            <c:numRef>
              <c:f>'1. Unité d''Evaluation 1'!$D$43:$K$43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C668-4935-ADFA-965F3A6F06FA}"/>
            </c:ext>
          </c:extLst>
        </c:ser>
        <c:ser>
          <c:idx val="1"/>
          <c:order val="1"/>
          <c:tx>
            <c:strRef>
              <c:f>'1. Unité d''Evaluation 1'!$B$44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Unité d''Evaluation 1'!$D$41:$K$41</c:f>
              <c:strCache>
                <c:ptCount val="7"/>
                <c:pt idx="0">
                  <c:v>Global</c:v>
                </c:pt>
                <c:pt idx="2">
                  <c:v>Principe 1</c:v>
                </c:pt>
                <c:pt idx="4">
                  <c:v>Principe 2</c:v>
                </c:pt>
                <c:pt idx="6">
                  <c:v>Principe 3</c:v>
                </c:pt>
              </c:strCache>
            </c:strRef>
          </c:cat>
          <c:val>
            <c:numRef>
              <c:f>'1. Unité d''Evaluation 1'!$D$44:$K$44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668-4935-ADFA-965F3A6F06FA}"/>
            </c:ext>
          </c:extLst>
        </c:ser>
        <c:ser>
          <c:idx val="2"/>
          <c:order val="2"/>
          <c:tx>
            <c:strRef>
              <c:f>'1. Unité d''Evaluation 1'!$B$45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Unité d''Evaluation 1'!$D$41:$K$41</c:f>
              <c:strCache>
                <c:ptCount val="7"/>
                <c:pt idx="0">
                  <c:v>Global</c:v>
                </c:pt>
                <c:pt idx="2">
                  <c:v>Principe 1</c:v>
                </c:pt>
                <c:pt idx="4">
                  <c:v>Principe 2</c:v>
                </c:pt>
                <c:pt idx="6">
                  <c:v>Principe 3</c:v>
                </c:pt>
              </c:strCache>
            </c:strRef>
          </c:cat>
          <c:val>
            <c:numRef>
              <c:f>'1. Unité d''Evaluation 1'!$D$45:$K$45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C668-4935-ADFA-965F3A6F06F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Suivi de progression BMT</a:t>
            </a: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v>Global Attendu</c:v>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07-4F29-AED9-150EED0AE296}"/>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07-4F29-AED9-150EED0AE296}"/>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07-4F29-AED9-150EED0AE296}"/>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07-4F29-AED9-150EED0AE29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'2.  Unité d''Evaluation 2'!$F$73:$K$73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'2.  Unité d''Evaluation 2'!$P$86:$P$91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0407-4F29-AED9-150EED0AE296}"/>
            </c:ext>
          </c:extLst>
        </c:ser>
        <c:ser>
          <c:idx val="1"/>
          <c:order val="1"/>
          <c:tx>
            <c:v>Global Effectif</c:v>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07-4F29-AED9-150EED0AE296}"/>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'2.  Unité d''Evaluation 2'!$F$73:$K$73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'2.  Unité d''Evaluation 2'!$Q$86:$Q$91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0407-4F29-AED9-150EED0AE296}"/>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Vue d'ensemble des</a:t>
            </a:r>
            <a:r>
              <a:rPr lang="en-GB" sz="1600" baseline="0">
                <a:solidFill>
                  <a:schemeClr val="accent6"/>
                </a:solidFill>
              </a:rPr>
              <a:t> catégories de note</a:t>
            </a:r>
          </a:p>
          <a:p>
            <a:pPr>
              <a:defRPr sz="1600">
                <a:solidFill>
                  <a:schemeClr val="accent6"/>
                </a:solidFill>
              </a:defRPr>
            </a:pPr>
            <a:r>
              <a:rPr lang="en-GB" sz="1400" baseline="0">
                <a:solidFill>
                  <a:schemeClr val="accent6"/>
                </a:solidFill>
              </a:rPr>
              <a:t>notations les plus récentes</a:t>
            </a:r>
            <a:endParaRPr lang="en-GB" sz="1600">
              <a:solidFill>
                <a:schemeClr val="accent6"/>
              </a:solidFill>
            </a:endParaRPr>
          </a:p>
        </c:rich>
      </c:tx>
      <c:layout>
        <c:manualLayout>
          <c:xMode val="edge"/>
          <c:yMode val="edge"/>
          <c:x val="0.22813246531057427"/>
          <c:y val="0"/>
        </c:manualLayout>
      </c:layout>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Unité d''Evaluation 2'!$B$43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Unité d''Evaluation 2'!$D$41:$K$41</c:f>
              <c:strCache>
                <c:ptCount val="7"/>
                <c:pt idx="0">
                  <c:v>Global</c:v>
                </c:pt>
                <c:pt idx="2">
                  <c:v>Principe 1</c:v>
                </c:pt>
                <c:pt idx="4">
                  <c:v>Principe 2</c:v>
                </c:pt>
                <c:pt idx="6">
                  <c:v>Principe 3</c:v>
                </c:pt>
              </c:strCache>
            </c:strRef>
          </c:cat>
          <c:val>
            <c:numRef>
              <c:f>'2.  Unité d''Evaluation 2'!$D$43:$K$43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7AF9-467D-8DFA-427DD0AF4358}"/>
            </c:ext>
          </c:extLst>
        </c:ser>
        <c:ser>
          <c:idx val="1"/>
          <c:order val="1"/>
          <c:tx>
            <c:strRef>
              <c:f>'2.  Unité d''Evaluation 2'!$B$44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Unité d''Evaluation 2'!$D$41:$K$41</c:f>
              <c:strCache>
                <c:ptCount val="7"/>
                <c:pt idx="0">
                  <c:v>Global</c:v>
                </c:pt>
                <c:pt idx="2">
                  <c:v>Principe 1</c:v>
                </c:pt>
                <c:pt idx="4">
                  <c:v>Principe 2</c:v>
                </c:pt>
                <c:pt idx="6">
                  <c:v>Principe 3</c:v>
                </c:pt>
              </c:strCache>
            </c:strRef>
          </c:cat>
          <c:val>
            <c:numRef>
              <c:f>'2.  Unité d''Evaluation 2'!$D$44:$K$44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7AF9-467D-8DFA-427DD0AF4358}"/>
            </c:ext>
          </c:extLst>
        </c:ser>
        <c:ser>
          <c:idx val="2"/>
          <c:order val="2"/>
          <c:tx>
            <c:strRef>
              <c:f>'2.  Unité d''Evaluation 2'!$B$45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Unité d''Evaluation 2'!$D$41:$K$41</c:f>
              <c:strCache>
                <c:ptCount val="7"/>
                <c:pt idx="0">
                  <c:v>Global</c:v>
                </c:pt>
                <c:pt idx="2">
                  <c:v>Principe 1</c:v>
                </c:pt>
                <c:pt idx="4">
                  <c:v>Principe 2</c:v>
                </c:pt>
                <c:pt idx="6">
                  <c:v>Principe 3</c:v>
                </c:pt>
              </c:strCache>
            </c:strRef>
          </c:cat>
          <c:val>
            <c:numRef>
              <c:f>'2.  Unité d''Evaluation 2'!$D$45:$K$45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7AF9-467D-8DFA-427DD0AF4358}"/>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Suivi de progression BMT</a:t>
            </a: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v>Global Attendu</c:v>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75-45B8-A5C4-9C0BF8E9D55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75-45B8-A5C4-9C0BF8E9D55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75-45B8-A5C4-9C0BF8E9D55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75-45B8-A5C4-9C0BF8E9D55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Unité d''Evaluation 3'!$F$73:$K$73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'3. Unité d''Evaluation 3'!$P$86:$P$91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3775-45B8-A5C4-9C0BF8E9D55A}"/>
            </c:ext>
          </c:extLst>
        </c:ser>
        <c:ser>
          <c:idx val="1"/>
          <c:order val="1"/>
          <c:tx>
            <c:v>Global Effectif</c:v>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75-45B8-A5C4-9C0BF8E9D55A}"/>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Unité d''Evaluation 3'!$F$73:$K$73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'3. Unité d''Evaluation 3'!$Q$86:$Q$91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3775-45B8-A5C4-9C0BF8E9D55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Vue d'ensemble des</a:t>
            </a:r>
            <a:r>
              <a:rPr lang="en-GB" sz="1600" baseline="0">
                <a:solidFill>
                  <a:schemeClr val="accent6"/>
                </a:solidFill>
              </a:rPr>
              <a:t> catégories de note</a:t>
            </a:r>
          </a:p>
          <a:p>
            <a:pPr>
              <a:defRPr sz="1600">
                <a:solidFill>
                  <a:schemeClr val="accent6"/>
                </a:solidFill>
              </a:defRPr>
            </a:pPr>
            <a:r>
              <a:rPr lang="en-GB" sz="1400" baseline="0">
                <a:solidFill>
                  <a:schemeClr val="accent6"/>
                </a:solidFill>
              </a:rPr>
              <a:t>notations les plus récentes</a:t>
            </a:r>
            <a:endParaRPr lang="en-GB" sz="1600">
              <a:solidFill>
                <a:schemeClr val="accent6"/>
              </a:solidFill>
            </a:endParaRPr>
          </a:p>
        </c:rich>
      </c:tx>
      <c:layout>
        <c:manualLayout>
          <c:xMode val="edge"/>
          <c:yMode val="edge"/>
          <c:x val="0.22813246531057427"/>
          <c:y val="0"/>
        </c:manualLayout>
      </c:layout>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Unité d''Evaluation 3'!$B$43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Unité d''Evaluation 3'!$D$41:$K$41</c:f>
              <c:strCache>
                <c:ptCount val="7"/>
                <c:pt idx="0">
                  <c:v>Global</c:v>
                </c:pt>
                <c:pt idx="2">
                  <c:v>Principe 1</c:v>
                </c:pt>
                <c:pt idx="4">
                  <c:v>Principe 2</c:v>
                </c:pt>
                <c:pt idx="6">
                  <c:v>Principe 3</c:v>
                </c:pt>
              </c:strCache>
            </c:strRef>
          </c:cat>
          <c:val>
            <c:numRef>
              <c:f>'3. Unité d''Evaluation 3'!$D$43:$K$43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A8FA-40EA-A73D-00B0ACBD08AF}"/>
            </c:ext>
          </c:extLst>
        </c:ser>
        <c:ser>
          <c:idx val="1"/>
          <c:order val="1"/>
          <c:tx>
            <c:strRef>
              <c:f>'3. Unité d''Evaluation 3'!$B$44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Unité d''Evaluation 3'!$D$41:$K$41</c:f>
              <c:strCache>
                <c:ptCount val="7"/>
                <c:pt idx="0">
                  <c:v>Global</c:v>
                </c:pt>
                <c:pt idx="2">
                  <c:v>Principe 1</c:v>
                </c:pt>
                <c:pt idx="4">
                  <c:v>Principe 2</c:v>
                </c:pt>
                <c:pt idx="6">
                  <c:v>Principe 3</c:v>
                </c:pt>
              </c:strCache>
            </c:strRef>
          </c:cat>
          <c:val>
            <c:numRef>
              <c:f>'3. Unité d''Evaluation 3'!$D$44:$K$44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A8FA-40EA-A73D-00B0ACBD08AF}"/>
            </c:ext>
          </c:extLst>
        </c:ser>
        <c:ser>
          <c:idx val="2"/>
          <c:order val="2"/>
          <c:tx>
            <c:strRef>
              <c:f>'3. Unité d''Evaluation 3'!$B$45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Unité d''Evaluation 3'!$D$41:$K$41</c:f>
              <c:strCache>
                <c:ptCount val="7"/>
                <c:pt idx="0">
                  <c:v>Global</c:v>
                </c:pt>
                <c:pt idx="2">
                  <c:v>Principe 1</c:v>
                </c:pt>
                <c:pt idx="4">
                  <c:v>Principe 2</c:v>
                </c:pt>
                <c:pt idx="6">
                  <c:v>Principe 3</c:v>
                </c:pt>
              </c:strCache>
            </c:strRef>
          </c:cat>
          <c:val>
            <c:numRef>
              <c:f>'3. Unité d''Evaluation 3'!$D$45:$K$45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A8FA-40EA-A73D-00B0ACBD08AF}"/>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Suivi de progression BMT</a:t>
            </a: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v>Global Attendu</c:v>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3-4F1D-8A6D-687F6FE31F7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13-4F1D-8A6D-687F6FE31F7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13-4F1D-8A6D-687F6FE31F7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13-4F1D-8A6D-687F6FE31F7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'4. Unité d''Evaluation 4'!$F$73:$K$73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'4. Unité d''Evaluation 4'!$P$86:$P$91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8E13-4F1D-8A6D-687F6FE31F7A}"/>
            </c:ext>
          </c:extLst>
        </c:ser>
        <c:ser>
          <c:idx val="1"/>
          <c:order val="1"/>
          <c:tx>
            <c:v>Global Effectif</c:v>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13-4F1D-8A6D-687F6FE31F7A}"/>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'4. Unité d''Evaluation 4'!$F$73:$K$73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'4. Unité d''Evaluation 4'!$Q$86:$Q$91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8E13-4F1D-8A6D-687F6FE31F7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Vue d'ensemble des</a:t>
            </a:r>
            <a:r>
              <a:rPr lang="en-GB" sz="1600" baseline="0">
                <a:solidFill>
                  <a:schemeClr val="accent6"/>
                </a:solidFill>
              </a:rPr>
              <a:t> catégories de note</a:t>
            </a:r>
          </a:p>
          <a:p>
            <a:pPr>
              <a:defRPr sz="1600">
                <a:solidFill>
                  <a:schemeClr val="accent6"/>
                </a:solidFill>
              </a:defRPr>
            </a:pPr>
            <a:r>
              <a:rPr lang="en-GB" sz="1400" baseline="0">
                <a:solidFill>
                  <a:schemeClr val="accent6"/>
                </a:solidFill>
              </a:rPr>
              <a:t>notations les plus récentes</a:t>
            </a:r>
            <a:endParaRPr lang="en-GB" sz="1600">
              <a:solidFill>
                <a:schemeClr val="accent6"/>
              </a:solidFill>
            </a:endParaRPr>
          </a:p>
        </c:rich>
      </c:tx>
      <c:layout>
        <c:manualLayout>
          <c:xMode val="edge"/>
          <c:yMode val="edge"/>
          <c:x val="0.22813246531057427"/>
          <c:y val="0"/>
        </c:manualLayout>
      </c:layout>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Unité d''Evaluation 4'!$B$43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Unité d''Evaluation 4'!$D$41:$K$41</c:f>
              <c:strCache>
                <c:ptCount val="7"/>
                <c:pt idx="0">
                  <c:v>Global</c:v>
                </c:pt>
                <c:pt idx="2">
                  <c:v>Principe 1</c:v>
                </c:pt>
                <c:pt idx="4">
                  <c:v>Principe 2</c:v>
                </c:pt>
                <c:pt idx="6">
                  <c:v>Principe 3</c:v>
                </c:pt>
              </c:strCache>
            </c:strRef>
          </c:cat>
          <c:val>
            <c:numRef>
              <c:f>'4. Unité d''Evaluation 4'!$D$43:$K$43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CDC3-4DE1-95F8-3FE9EF4E45E4}"/>
            </c:ext>
          </c:extLst>
        </c:ser>
        <c:ser>
          <c:idx val="1"/>
          <c:order val="1"/>
          <c:tx>
            <c:strRef>
              <c:f>'4. Unité d''Evaluation 4'!$B$44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Unité d''Evaluation 4'!$D$41:$K$41</c:f>
              <c:strCache>
                <c:ptCount val="7"/>
                <c:pt idx="0">
                  <c:v>Global</c:v>
                </c:pt>
                <c:pt idx="2">
                  <c:v>Principe 1</c:v>
                </c:pt>
                <c:pt idx="4">
                  <c:v>Principe 2</c:v>
                </c:pt>
                <c:pt idx="6">
                  <c:v>Principe 3</c:v>
                </c:pt>
              </c:strCache>
            </c:strRef>
          </c:cat>
          <c:val>
            <c:numRef>
              <c:f>'4. Unité d''Evaluation 4'!$D$44:$K$44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DC3-4DE1-95F8-3FE9EF4E45E4}"/>
            </c:ext>
          </c:extLst>
        </c:ser>
        <c:ser>
          <c:idx val="2"/>
          <c:order val="2"/>
          <c:tx>
            <c:strRef>
              <c:f>'4. Unité d''Evaluation 4'!$B$45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Unité d''Evaluation 4'!$D$41:$K$41</c:f>
              <c:strCache>
                <c:ptCount val="7"/>
                <c:pt idx="0">
                  <c:v>Global</c:v>
                </c:pt>
                <c:pt idx="2">
                  <c:v>Principe 1</c:v>
                </c:pt>
                <c:pt idx="4">
                  <c:v>Principe 2</c:v>
                </c:pt>
                <c:pt idx="6">
                  <c:v>Principe 3</c:v>
                </c:pt>
              </c:strCache>
            </c:strRef>
          </c:cat>
          <c:val>
            <c:numRef>
              <c:f>'4. Unité d''Evaluation 4'!$D$45:$K$45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CDC3-4DE1-95F8-3FE9EF4E45E4}"/>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Suivi de progression BMT</a:t>
            </a: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v>Global Attendu</c:v>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B3-44D6-9028-BEF4B486A9B8}"/>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B3-44D6-9028-BEF4B486A9B8}"/>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B3-44D6-9028-BEF4B486A9B8}"/>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B3-44D6-9028-BEF4B486A9B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'5. Unité d''Evaluation 5'!$F$73:$K$73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'5. Unité d''Evaluation 5'!$P$86:$P$91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AEB3-44D6-9028-BEF4B486A9B8}"/>
            </c:ext>
          </c:extLst>
        </c:ser>
        <c:ser>
          <c:idx val="1"/>
          <c:order val="1"/>
          <c:tx>
            <c:v>Global Effectif</c:v>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B3-44D6-9028-BEF4B486A9B8}"/>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'5. Unité d''Evaluation 5'!$F$73:$K$73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'5. Unité d''Evaluation 5'!$Q$86:$Q$91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AEB3-44D6-9028-BEF4B486A9B8}"/>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Vue d'ensemble des</a:t>
            </a:r>
            <a:r>
              <a:rPr lang="en-GB" sz="1600" baseline="0">
                <a:solidFill>
                  <a:schemeClr val="accent6"/>
                </a:solidFill>
              </a:rPr>
              <a:t> catégories de note</a:t>
            </a:r>
          </a:p>
          <a:p>
            <a:pPr>
              <a:defRPr sz="1600">
                <a:solidFill>
                  <a:schemeClr val="accent6"/>
                </a:solidFill>
              </a:defRPr>
            </a:pPr>
            <a:r>
              <a:rPr lang="en-GB" sz="1400" baseline="0">
                <a:solidFill>
                  <a:schemeClr val="accent6"/>
                </a:solidFill>
              </a:rPr>
              <a:t>notations les plus récentes</a:t>
            </a:r>
            <a:endParaRPr lang="en-GB" sz="1600">
              <a:solidFill>
                <a:schemeClr val="accent6"/>
              </a:solidFill>
            </a:endParaRPr>
          </a:p>
        </c:rich>
      </c:tx>
      <c:layout>
        <c:manualLayout>
          <c:xMode val="edge"/>
          <c:yMode val="edge"/>
          <c:x val="0.22813246531057427"/>
          <c:y val="0"/>
        </c:manualLayout>
      </c:layout>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Unité d''Evaluation 5'!$B$43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Unité d''Evaluation 5'!$D$41:$K$41</c:f>
              <c:strCache>
                <c:ptCount val="7"/>
                <c:pt idx="0">
                  <c:v>Global</c:v>
                </c:pt>
                <c:pt idx="2">
                  <c:v>Principe 1</c:v>
                </c:pt>
                <c:pt idx="4">
                  <c:v>Principe 2</c:v>
                </c:pt>
                <c:pt idx="6">
                  <c:v>Principe 3</c:v>
                </c:pt>
              </c:strCache>
            </c:strRef>
          </c:cat>
          <c:val>
            <c:numRef>
              <c:f>'5. Unité d''Evaluation 5'!$D$43:$K$43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E832-48EC-B1AE-0873D5E49F82}"/>
            </c:ext>
          </c:extLst>
        </c:ser>
        <c:ser>
          <c:idx val="1"/>
          <c:order val="1"/>
          <c:tx>
            <c:strRef>
              <c:f>'5. Unité d''Evaluation 5'!$B$44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Unité d''Evaluation 5'!$D$41:$K$41</c:f>
              <c:strCache>
                <c:ptCount val="7"/>
                <c:pt idx="0">
                  <c:v>Global</c:v>
                </c:pt>
                <c:pt idx="2">
                  <c:v>Principe 1</c:v>
                </c:pt>
                <c:pt idx="4">
                  <c:v>Principe 2</c:v>
                </c:pt>
                <c:pt idx="6">
                  <c:v>Principe 3</c:v>
                </c:pt>
              </c:strCache>
            </c:strRef>
          </c:cat>
          <c:val>
            <c:numRef>
              <c:f>'5. Unité d''Evaluation 5'!$D$44:$K$44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E832-48EC-B1AE-0873D5E49F82}"/>
            </c:ext>
          </c:extLst>
        </c:ser>
        <c:ser>
          <c:idx val="2"/>
          <c:order val="2"/>
          <c:tx>
            <c:strRef>
              <c:f>'5. Unité d''Evaluation 5'!$B$45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Unité d''Evaluation 5'!$D$41:$K$41</c:f>
              <c:strCache>
                <c:ptCount val="7"/>
                <c:pt idx="0">
                  <c:v>Global</c:v>
                </c:pt>
                <c:pt idx="2">
                  <c:v>Principe 1</c:v>
                </c:pt>
                <c:pt idx="4">
                  <c:v>Principe 2</c:v>
                </c:pt>
                <c:pt idx="6">
                  <c:v>Principe 3</c:v>
                </c:pt>
              </c:strCache>
            </c:strRef>
          </c:cat>
          <c:val>
            <c:numRef>
              <c:f>'5. Unité d''Evaluation 5'!$D$45:$K$45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E832-48EC-B1AE-0873D5E49F82}"/>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Suivi de progression BMT</a:t>
            </a: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v>Global Attendu</c:v>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C6-4083-B1C0-B1C4FA32EF4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6-4083-B1C0-B1C4FA32EF4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6-4083-B1C0-B1C4FA32EF4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C6-4083-B1C0-B1C4FA32EF4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'6. Unité d''Evaluation 6'!$F$73:$K$73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'6. Unité d''Evaluation 6'!$P$86:$P$91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81C6-4083-B1C0-B1C4FA32EF4A}"/>
            </c:ext>
          </c:extLst>
        </c:ser>
        <c:ser>
          <c:idx val="1"/>
          <c:order val="1"/>
          <c:tx>
            <c:v>Global Effectif</c:v>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6-4083-B1C0-B1C4FA32EF4A}"/>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'6. Unité d''Evaluation 6'!$F$73:$K$73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'6. Unité d''Evaluation 6'!$Q$86:$Q$91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81C6-4083-B1C0-B1C4FA32EF4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Vue d'ensemble des</a:t>
            </a:r>
            <a:r>
              <a:rPr lang="en-GB" sz="1600" baseline="0">
                <a:solidFill>
                  <a:schemeClr val="accent6"/>
                </a:solidFill>
              </a:rPr>
              <a:t> catégories de note</a:t>
            </a:r>
          </a:p>
          <a:p>
            <a:pPr>
              <a:defRPr sz="1600">
                <a:solidFill>
                  <a:schemeClr val="accent6"/>
                </a:solidFill>
              </a:defRPr>
            </a:pPr>
            <a:r>
              <a:rPr lang="en-GB" sz="1400" baseline="0">
                <a:solidFill>
                  <a:schemeClr val="accent6"/>
                </a:solidFill>
              </a:rPr>
              <a:t>notations les plus récentes</a:t>
            </a:r>
            <a:endParaRPr lang="en-GB" sz="1600">
              <a:solidFill>
                <a:schemeClr val="accent6"/>
              </a:solidFill>
            </a:endParaRPr>
          </a:p>
        </c:rich>
      </c:tx>
      <c:layout>
        <c:manualLayout>
          <c:xMode val="edge"/>
          <c:yMode val="edge"/>
          <c:x val="0.22813246531057427"/>
          <c:y val="0"/>
        </c:manualLayout>
      </c:layout>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Unité d''Evaluation 6'!$B$43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Unité d''Evaluation 6'!$D$41:$K$41</c:f>
              <c:strCache>
                <c:ptCount val="7"/>
                <c:pt idx="0">
                  <c:v>Global</c:v>
                </c:pt>
                <c:pt idx="2">
                  <c:v>Principe 1</c:v>
                </c:pt>
                <c:pt idx="4">
                  <c:v>Principe 2</c:v>
                </c:pt>
                <c:pt idx="6">
                  <c:v>Principe 3</c:v>
                </c:pt>
              </c:strCache>
            </c:strRef>
          </c:cat>
          <c:val>
            <c:numRef>
              <c:f>'6. Unité d''Evaluation 6'!$D$43:$K$43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9AB1-4FDF-829E-897459B607C2}"/>
            </c:ext>
          </c:extLst>
        </c:ser>
        <c:ser>
          <c:idx val="1"/>
          <c:order val="1"/>
          <c:tx>
            <c:strRef>
              <c:f>'6. Unité d''Evaluation 6'!$B$44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Unité d''Evaluation 6'!$D$41:$K$41</c:f>
              <c:strCache>
                <c:ptCount val="7"/>
                <c:pt idx="0">
                  <c:v>Global</c:v>
                </c:pt>
                <c:pt idx="2">
                  <c:v>Principe 1</c:v>
                </c:pt>
                <c:pt idx="4">
                  <c:v>Principe 2</c:v>
                </c:pt>
                <c:pt idx="6">
                  <c:v>Principe 3</c:v>
                </c:pt>
              </c:strCache>
            </c:strRef>
          </c:cat>
          <c:val>
            <c:numRef>
              <c:f>'6. Unité d''Evaluation 6'!$D$44:$K$44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9AB1-4FDF-829E-897459B607C2}"/>
            </c:ext>
          </c:extLst>
        </c:ser>
        <c:ser>
          <c:idx val="2"/>
          <c:order val="2"/>
          <c:tx>
            <c:strRef>
              <c:f>'6. Unité d''Evaluation 6'!$B$45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Unité d''Evaluation 6'!$D$41:$K$41</c:f>
              <c:strCache>
                <c:ptCount val="7"/>
                <c:pt idx="0">
                  <c:v>Global</c:v>
                </c:pt>
                <c:pt idx="2">
                  <c:v>Principe 1</c:v>
                </c:pt>
                <c:pt idx="4">
                  <c:v>Principe 2</c:v>
                </c:pt>
                <c:pt idx="6">
                  <c:v>Principe 3</c:v>
                </c:pt>
              </c:strCache>
            </c:strRef>
          </c:cat>
          <c:val>
            <c:numRef>
              <c:f>'6. Unité d''Evaluation 6'!$D$45:$K$45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9AB1-4FDF-829E-897459B607C2}"/>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Suivi de progression BMT</a:t>
            </a: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v>Global Attendu</c:v>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F7-44CD-AD5D-07A4742C69A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F7-44CD-AD5D-07A4742C69A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F7-44CD-AD5D-07A4742C69A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F7-44CD-AD5D-07A4742C69A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Exemple!$F$73:$K$73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Exemple!$P$86:$P$91</c:f>
              <c:numCache>
                <c:formatCode>0.00</c:formatCode>
                <c:ptCount val="6"/>
                <c:pt idx="1">
                  <c:v>0.52</c:v>
                </c:pt>
                <c:pt idx="2">
                  <c:v>0.54</c:v>
                </c:pt>
                <c:pt idx="3">
                  <c:v>0.62</c:v>
                </c:pt>
                <c:pt idx="4">
                  <c:v>0.8</c:v>
                </c:pt>
                <c:pt idx="5">
                  <c:v>1</c:v>
                </c:pt>
              </c:numCache>
            </c:numRef>
          </c:val>
          <c:smooth val="0"/>
          <c:extLst>
            <c:ext xmlns:c16="http://schemas.microsoft.com/office/drawing/2014/chart" uri="{C3380CC4-5D6E-409C-BE32-E72D297353CC}">
              <c16:uniqueId val="{00000004-70F7-44CD-AD5D-07A4742C69AA}"/>
            </c:ext>
          </c:extLst>
        </c:ser>
        <c:ser>
          <c:idx val="1"/>
          <c:order val="1"/>
          <c:tx>
            <c:v>Global Effectif</c:v>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F7-44CD-AD5D-07A4742C69AA}"/>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Exemple!$F$73:$K$73</c:f>
              <c:multiLvlStrCache>
                <c:ptCount val="1"/>
                <c:lvl>
                  <c:pt idx="0">
                    <c:v>Année 5</c:v>
                  </c:pt>
                </c:lvl>
                <c:lvl>
                  <c:pt idx="0">
                    <c:v>Année 4</c:v>
                  </c:pt>
                </c:lvl>
                <c:lvl>
                  <c:pt idx="0">
                    <c:v>Année 3</c:v>
                  </c:pt>
                </c:lvl>
                <c:lvl>
                  <c:pt idx="0">
                    <c:v>Année 2</c:v>
                  </c:pt>
                </c:lvl>
                <c:lvl>
                  <c:pt idx="0">
                    <c:v>Année 1</c:v>
                  </c:pt>
                </c:lvl>
                <c:lvl>
                  <c:pt idx="0">
                    <c:v>Année 0</c:v>
                  </c:pt>
                </c:lvl>
              </c:multiLvlStrCache>
            </c:multiLvlStrRef>
          </c:cat>
          <c:val>
            <c:numRef>
              <c:f>Exemple!$Q$86:$Q$91</c:f>
              <c:numCache>
                <c:formatCode>0.00</c:formatCode>
                <c:ptCount val="6"/>
                <c:pt idx="0">
                  <c:v>0.5</c:v>
                </c:pt>
                <c:pt idx="1">
                  <c:v>0.5</c:v>
                </c:pt>
                <c:pt idx="2">
                  <c:v>#N/A</c:v>
                </c:pt>
                <c:pt idx="3">
                  <c:v>#N/A</c:v>
                </c:pt>
                <c:pt idx="4">
                  <c:v>#N/A</c:v>
                </c:pt>
                <c:pt idx="5">
                  <c:v>#N/A</c:v>
                </c:pt>
              </c:numCache>
            </c:numRef>
          </c:val>
          <c:smooth val="0"/>
          <c:extLst>
            <c:ext xmlns:c16="http://schemas.microsoft.com/office/drawing/2014/chart" uri="{C3380CC4-5D6E-409C-BE32-E72D297353CC}">
              <c16:uniqueId val="{00000006-70F7-44CD-AD5D-07A4742C69A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Vue d'ensemble des</a:t>
            </a:r>
            <a:r>
              <a:rPr lang="en-GB" sz="1600" baseline="0">
                <a:solidFill>
                  <a:schemeClr val="accent6"/>
                </a:solidFill>
              </a:rPr>
              <a:t> catégories de note</a:t>
            </a:r>
          </a:p>
          <a:p>
            <a:pPr>
              <a:defRPr sz="1600">
                <a:solidFill>
                  <a:schemeClr val="accent6"/>
                </a:solidFill>
              </a:defRPr>
            </a:pPr>
            <a:r>
              <a:rPr lang="en-GB" sz="1400" baseline="0">
                <a:solidFill>
                  <a:schemeClr val="accent6"/>
                </a:solidFill>
              </a:rPr>
              <a:t>notations les plus récentes</a:t>
            </a:r>
            <a:endParaRPr lang="en-GB" sz="1600">
              <a:solidFill>
                <a:schemeClr val="accent6"/>
              </a:solidFill>
            </a:endParaRPr>
          </a:p>
        </c:rich>
      </c:tx>
      <c:layout>
        <c:manualLayout>
          <c:xMode val="edge"/>
          <c:yMode val="edge"/>
          <c:x val="0.22813246531057427"/>
          <c:y val="0"/>
        </c:manualLayout>
      </c:layout>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Exemple!$B$43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Exemple!$D$41:$K$41</c15:sqref>
                  </c15:fullRef>
                </c:ext>
              </c:extLst>
              <c:f>(Exemple!$D$41,Exemple!$F$41,Exemple!$H$41,Exemple!$J$41)</c:f>
              <c:strCache>
                <c:ptCount val="4"/>
                <c:pt idx="0">
                  <c:v>Global</c:v>
                </c:pt>
                <c:pt idx="1">
                  <c:v>Principe 1</c:v>
                </c:pt>
                <c:pt idx="2">
                  <c:v>Principe 2</c:v>
                </c:pt>
                <c:pt idx="3">
                  <c:v>Principe 3</c:v>
                </c:pt>
              </c:strCache>
            </c:strRef>
          </c:cat>
          <c:val>
            <c:numRef>
              <c:extLst>
                <c:ext xmlns:c15="http://schemas.microsoft.com/office/drawing/2012/chart" uri="{02D57815-91ED-43cb-92C2-25804820EDAC}">
                  <c15:fullRef>
                    <c15:sqref>Exemple!$D$43:$K$43</c15:sqref>
                  </c15:fullRef>
                </c:ext>
              </c:extLst>
              <c:f>(Exemple!$D$43,Exemple!$F$43,Exemple!$H$43,Exemple!$J$43)</c:f>
              <c:numCache>
                <c:formatCode>General</c:formatCode>
                <c:ptCount val="4"/>
                <c:pt idx="0">
                  <c:v>8</c:v>
                </c:pt>
                <c:pt idx="1">
                  <c:v>2</c:v>
                </c:pt>
                <c:pt idx="2">
                  <c:v>4</c:v>
                </c:pt>
                <c:pt idx="3">
                  <c:v>2</c:v>
                </c:pt>
              </c:numCache>
            </c:numRef>
          </c:val>
          <c:extLst>
            <c:ext xmlns:c16="http://schemas.microsoft.com/office/drawing/2014/chart" uri="{C3380CC4-5D6E-409C-BE32-E72D297353CC}">
              <c16:uniqueId val="{00000000-6FD9-4827-8FD6-BA8263C71FC6}"/>
            </c:ext>
          </c:extLst>
        </c:ser>
        <c:ser>
          <c:idx val="1"/>
          <c:order val="1"/>
          <c:tx>
            <c:strRef>
              <c:f>Exemple!$B$44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Exemple!$D$41:$K$41</c15:sqref>
                  </c15:fullRef>
                </c:ext>
              </c:extLst>
              <c:f>(Exemple!$D$41,Exemple!$F$41,Exemple!$H$41,Exemple!$J$41)</c:f>
              <c:strCache>
                <c:ptCount val="4"/>
                <c:pt idx="0">
                  <c:v>Global</c:v>
                </c:pt>
                <c:pt idx="1">
                  <c:v>Principe 1</c:v>
                </c:pt>
                <c:pt idx="2">
                  <c:v>Principe 2</c:v>
                </c:pt>
                <c:pt idx="3">
                  <c:v>Principe 3</c:v>
                </c:pt>
              </c:strCache>
            </c:strRef>
          </c:cat>
          <c:val>
            <c:numRef>
              <c:extLst>
                <c:ext xmlns:c15="http://schemas.microsoft.com/office/drawing/2012/chart" uri="{02D57815-91ED-43cb-92C2-25804820EDAC}">
                  <c15:fullRef>
                    <c15:sqref>Exemple!$D$44:$K$44</c15:sqref>
                  </c15:fullRef>
                </c:ext>
              </c:extLst>
              <c:f>(Exemple!$D$44,Exemple!$F$44,Exemple!$H$44,Exemple!$J$44)</c:f>
              <c:numCache>
                <c:formatCode>General</c:formatCode>
                <c:ptCount val="4"/>
                <c:pt idx="0">
                  <c:v>9</c:v>
                </c:pt>
                <c:pt idx="1">
                  <c:v>2</c:v>
                </c:pt>
                <c:pt idx="2">
                  <c:v>5</c:v>
                </c:pt>
                <c:pt idx="3">
                  <c:v>2</c:v>
                </c:pt>
              </c:numCache>
            </c:numRef>
          </c:val>
          <c:extLst>
            <c:ext xmlns:c16="http://schemas.microsoft.com/office/drawing/2014/chart" uri="{C3380CC4-5D6E-409C-BE32-E72D297353CC}">
              <c16:uniqueId val="{00000001-6FD9-4827-8FD6-BA8263C71FC6}"/>
            </c:ext>
          </c:extLst>
        </c:ser>
        <c:ser>
          <c:idx val="2"/>
          <c:order val="2"/>
          <c:tx>
            <c:strRef>
              <c:f>Exemple!$B$45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Exemple!$D$41:$K$41</c15:sqref>
                  </c15:fullRef>
                </c:ext>
              </c:extLst>
              <c:f>(Exemple!$D$41,Exemple!$F$41,Exemple!$H$41,Exemple!$J$41)</c:f>
              <c:strCache>
                <c:ptCount val="4"/>
                <c:pt idx="0">
                  <c:v>Global</c:v>
                </c:pt>
                <c:pt idx="1">
                  <c:v>Principe 1</c:v>
                </c:pt>
                <c:pt idx="2">
                  <c:v>Principe 2</c:v>
                </c:pt>
                <c:pt idx="3">
                  <c:v>Principe 3</c:v>
                </c:pt>
              </c:strCache>
            </c:strRef>
          </c:cat>
          <c:val>
            <c:numRef>
              <c:extLst>
                <c:ext xmlns:c15="http://schemas.microsoft.com/office/drawing/2012/chart" uri="{02D57815-91ED-43cb-92C2-25804820EDAC}">
                  <c15:fullRef>
                    <c15:sqref>Exemple!$D$45:$K$45</c15:sqref>
                  </c15:fullRef>
                </c:ext>
              </c:extLst>
              <c:f>(Exemple!$D$45,Exemple!$F$45,Exemple!$H$45,Exemple!$J$45)</c:f>
              <c:numCache>
                <c:formatCode>General</c:formatCode>
                <c:ptCount val="4"/>
                <c:pt idx="0">
                  <c:v>8</c:v>
                </c:pt>
                <c:pt idx="1">
                  <c:v>2</c:v>
                </c:pt>
                <c:pt idx="2">
                  <c:v>3</c:v>
                </c:pt>
                <c:pt idx="3">
                  <c:v>3</c:v>
                </c:pt>
              </c:numCache>
            </c:numRef>
          </c:val>
          <c:extLst>
            <c:ext xmlns:c16="http://schemas.microsoft.com/office/drawing/2014/chart" uri="{C3380CC4-5D6E-409C-BE32-E72D297353CC}">
              <c16:uniqueId val="{00000002-6FD9-4827-8FD6-BA8263C71FC6}"/>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8</xdr:row>
      <xdr:rowOff>142875</xdr:rowOff>
    </xdr:from>
    <xdr:to>
      <xdr:col>7</xdr:col>
      <xdr:colOff>507750</xdr:colOff>
      <xdr:row>20</xdr:row>
      <xdr:rowOff>136463</xdr:rowOff>
    </xdr:to>
    <xdr:pic>
      <xdr:nvPicPr>
        <xdr:cNvPr id="3" name="Picture 2">
          <a:extLst>
            <a:ext uri="{FF2B5EF4-FFF2-40B4-BE49-F238E27FC236}">
              <a16:creationId xmlns:a16="http://schemas.microsoft.com/office/drawing/2014/main" id="{0D4DA71F-6CA2-4B1F-9CA0-80FF18A36A35}"/>
            </a:ext>
          </a:extLst>
        </xdr:cNvPr>
        <xdr:cNvPicPr>
          <a:picLocks noChangeAspect="1"/>
        </xdr:cNvPicPr>
      </xdr:nvPicPr>
      <xdr:blipFill>
        <a:blip xmlns:r="http://schemas.openxmlformats.org/officeDocument/2006/relationships" r:embed="rId1"/>
        <a:stretch>
          <a:fillRect/>
        </a:stretch>
      </xdr:blipFill>
      <xdr:spPr>
        <a:xfrm>
          <a:off x="1181100" y="1962150"/>
          <a:ext cx="3441450" cy="2717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9DAE95C4-A26E-4D41-9826-F82C67DD4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xdr:colOff>
      <xdr:row>46</xdr:row>
      <xdr:rowOff>90571</xdr:rowOff>
    </xdr:from>
    <xdr:to>
      <xdr:col>11</xdr:col>
      <xdr:colOff>81641</xdr:colOff>
      <xdr:row>69</xdr:row>
      <xdr:rowOff>122465</xdr:rowOff>
    </xdr:to>
    <xdr:graphicFrame macro="">
      <xdr:nvGraphicFramePr>
        <xdr:cNvPr id="3" name="Chart 2">
          <a:extLst>
            <a:ext uri="{FF2B5EF4-FFF2-40B4-BE49-F238E27FC236}">
              <a16:creationId xmlns:a16="http://schemas.microsoft.com/office/drawing/2014/main" id="{1177A79E-CB8F-4B3E-8F57-950E47B792A9}"/>
            </a:ext>
            <a:ext uri="{147F2762-F138-4A5C-976F-8EAC2B608ADB}">
              <a16:predDERef xmlns:a16="http://schemas.microsoft.com/office/drawing/2014/main" pred="{9DAE95C4-A26E-4D41-9826-F82C67DD4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604157</xdr:colOff>
      <xdr:row>155</xdr:row>
      <xdr:rowOff>119821</xdr:rowOff>
    </xdr:to>
    <xdr:pic>
      <xdr:nvPicPr>
        <xdr:cNvPr id="4" name="Picture 3">
          <a:extLst>
            <a:ext uri="{FF2B5EF4-FFF2-40B4-BE49-F238E27FC236}">
              <a16:creationId xmlns:a16="http://schemas.microsoft.com/office/drawing/2014/main" id="{336752B0-6D6B-40BB-A0AD-4B15AC107E2D}"/>
            </a:ext>
            <a:ext uri="{147F2762-F138-4A5C-976F-8EAC2B608ADB}">
              <a16:predDERef xmlns:a16="http://schemas.microsoft.com/office/drawing/2014/main" pred="{1177A79E-CB8F-4B3E-8F57-950E47B792A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08525"/>
          <a:ext cx="7157357" cy="119821"/>
        </a:xfrm>
        <a:prstGeom prst="rect">
          <a:avLst/>
        </a:prstGeom>
      </xdr:spPr>
    </xdr:pic>
    <xdr:clientData/>
  </xdr:twoCellAnchor>
  <xdr:twoCellAnchor editAs="oneCell">
    <xdr:from>
      <xdr:col>0</xdr:col>
      <xdr:colOff>0</xdr:colOff>
      <xdr:row>32</xdr:row>
      <xdr:rowOff>0</xdr:rowOff>
    </xdr:from>
    <xdr:to>
      <xdr:col>9</xdr:col>
      <xdr:colOff>604157</xdr:colOff>
      <xdr:row>32</xdr:row>
      <xdr:rowOff>119821</xdr:rowOff>
    </xdr:to>
    <xdr:pic>
      <xdr:nvPicPr>
        <xdr:cNvPr id="5" name="Picture 4">
          <a:extLst>
            <a:ext uri="{FF2B5EF4-FFF2-40B4-BE49-F238E27FC236}">
              <a16:creationId xmlns:a16="http://schemas.microsoft.com/office/drawing/2014/main" id="{D39033D4-56DE-4D43-AB17-376618A67833}"/>
            </a:ext>
            <a:ext uri="{147F2762-F138-4A5C-976F-8EAC2B608ADB}">
              <a16:predDERef xmlns:a16="http://schemas.microsoft.com/office/drawing/2014/main" pred="{336752B0-6D6B-40BB-A0AD-4B15AC107E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62625"/>
          <a:ext cx="7157357" cy="1198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3191809D-3812-4D90-ABBD-47D56113C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xdr:colOff>
      <xdr:row>46</xdr:row>
      <xdr:rowOff>90571</xdr:rowOff>
    </xdr:from>
    <xdr:to>
      <xdr:col>11</xdr:col>
      <xdr:colOff>81641</xdr:colOff>
      <xdr:row>69</xdr:row>
      <xdr:rowOff>122465</xdr:rowOff>
    </xdr:to>
    <xdr:graphicFrame macro="">
      <xdr:nvGraphicFramePr>
        <xdr:cNvPr id="3" name="Chart 2">
          <a:extLst>
            <a:ext uri="{FF2B5EF4-FFF2-40B4-BE49-F238E27FC236}">
              <a16:creationId xmlns:a16="http://schemas.microsoft.com/office/drawing/2014/main" id="{4A73322D-6A15-408F-951C-B0390D5E992C}"/>
            </a:ext>
            <a:ext uri="{147F2762-F138-4A5C-976F-8EAC2B608ADB}">
              <a16:predDERef xmlns:a16="http://schemas.microsoft.com/office/drawing/2014/main" pred="{3191809D-3812-4D90-ABBD-47D56113C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604157</xdr:colOff>
      <xdr:row>155</xdr:row>
      <xdr:rowOff>119821</xdr:rowOff>
    </xdr:to>
    <xdr:pic>
      <xdr:nvPicPr>
        <xdr:cNvPr id="4" name="Picture 3">
          <a:extLst>
            <a:ext uri="{FF2B5EF4-FFF2-40B4-BE49-F238E27FC236}">
              <a16:creationId xmlns:a16="http://schemas.microsoft.com/office/drawing/2014/main" id="{AE93A06D-82FB-467A-BA80-8779D48987B3}"/>
            </a:ext>
            <a:ext uri="{147F2762-F138-4A5C-976F-8EAC2B608ADB}">
              <a16:predDERef xmlns:a16="http://schemas.microsoft.com/office/drawing/2014/main" pred="{4A73322D-6A15-408F-951C-B0390D5E992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289375"/>
          <a:ext cx="7157357" cy="119821"/>
        </a:xfrm>
        <a:prstGeom prst="rect">
          <a:avLst/>
        </a:prstGeom>
      </xdr:spPr>
    </xdr:pic>
    <xdr:clientData/>
  </xdr:twoCellAnchor>
  <xdr:twoCellAnchor editAs="oneCell">
    <xdr:from>
      <xdr:col>0</xdr:col>
      <xdr:colOff>0</xdr:colOff>
      <xdr:row>32</xdr:row>
      <xdr:rowOff>0</xdr:rowOff>
    </xdr:from>
    <xdr:to>
      <xdr:col>9</xdr:col>
      <xdr:colOff>604157</xdr:colOff>
      <xdr:row>32</xdr:row>
      <xdr:rowOff>119821</xdr:rowOff>
    </xdr:to>
    <xdr:pic>
      <xdr:nvPicPr>
        <xdr:cNvPr id="5" name="Picture 4">
          <a:extLst>
            <a:ext uri="{FF2B5EF4-FFF2-40B4-BE49-F238E27FC236}">
              <a16:creationId xmlns:a16="http://schemas.microsoft.com/office/drawing/2014/main" id="{58B53BB1-7749-4861-8E56-C3946B28858D}"/>
            </a:ext>
            <a:ext uri="{147F2762-F138-4A5C-976F-8EAC2B608ADB}">
              <a16:predDERef xmlns:a16="http://schemas.microsoft.com/office/drawing/2014/main" pred="{AE93A06D-82FB-467A-BA80-8779D48987B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53100"/>
          <a:ext cx="7157357" cy="1198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2D73CA3D-6088-4511-91B7-5EDB11746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xdr:colOff>
      <xdr:row>46</xdr:row>
      <xdr:rowOff>90571</xdr:rowOff>
    </xdr:from>
    <xdr:to>
      <xdr:col>11</xdr:col>
      <xdr:colOff>81641</xdr:colOff>
      <xdr:row>69</xdr:row>
      <xdr:rowOff>122465</xdr:rowOff>
    </xdr:to>
    <xdr:graphicFrame macro="">
      <xdr:nvGraphicFramePr>
        <xdr:cNvPr id="3" name="Chart 2">
          <a:extLst>
            <a:ext uri="{FF2B5EF4-FFF2-40B4-BE49-F238E27FC236}">
              <a16:creationId xmlns:a16="http://schemas.microsoft.com/office/drawing/2014/main" id="{0A13F4B3-3D92-4202-B472-9880F9D6C17D}"/>
            </a:ext>
            <a:ext uri="{147F2762-F138-4A5C-976F-8EAC2B608ADB}">
              <a16:predDERef xmlns:a16="http://schemas.microsoft.com/office/drawing/2014/main" pred="{2D73CA3D-6088-4511-91B7-5EDB11746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604157</xdr:colOff>
      <xdr:row>155</xdr:row>
      <xdr:rowOff>119821</xdr:rowOff>
    </xdr:to>
    <xdr:pic>
      <xdr:nvPicPr>
        <xdr:cNvPr id="4" name="Picture 3">
          <a:extLst>
            <a:ext uri="{FF2B5EF4-FFF2-40B4-BE49-F238E27FC236}">
              <a16:creationId xmlns:a16="http://schemas.microsoft.com/office/drawing/2014/main" id="{AD2C903F-2FB4-4732-99DF-AAA3E5BE9678}"/>
            </a:ext>
            <a:ext uri="{147F2762-F138-4A5C-976F-8EAC2B608ADB}">
              <a16:predDERef xmlns:a16="http://schemas.microsoft.com/office/drawing/2014/main" pred="{0A13F4B3-3D92-4202-B472-9880F9D6C17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289375"/>
          <a:ext cx="7157357" cy="119821"/>
        </a:xfrm>
        <a:prstGeom prst="rect">
          <a:avLst/>
        </a:prstGeom>
      </xdr:spPr>
    </xdr:pic>
    <xdr:clientData/>
  </xdr:twoCellAnchor>
  <xdr:twoCellAnchor editAs="oneCell">
    <xdr:from>
      <xdr:col>0</xdr:col>
      <xdr:colOff>0</xdr:colOff>
      <xdr:row>32</xdr:row>
      <xdr:rowOff>0</xdr:rowOff>
    </xdr:from>
    <xdr:to>
      <xdr:col>9</xdr:col>
      <xdr:colOff>604157</xdr:colOff>
      <xdr:row>32</xdr:row>
      <xdr:rowOff>119821</xdr:rowOff>
    </xdr:to>
    <xdr:pic>
      <xdr:nvPicPr>
        <xdr:cNvPr id="5" name="Picture 4">
          <a:extLst>
            <a:ext uri="{FF2B5EF4-FFF2-40B4-BE49-F238E27FC236}">
              <a16:creationId xmlns:a16="http://schemas.microsoft.com/office/drawing/2014/main" id="{2D4D4A19-3F4D-45A2-9722-4F6464A26347}"/>
            </a:ext>
            <a:ext uri="{147F2762-F138-4A5C-976F-8EAC2B608ADB}">
              <a16:predDERef xmlns:a16="http://schemas.microsoft.com/office/drawing/2014/main" pred="{AD2C903F-2FB4-4732-99DF-AAA3E5BE96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53100"/>
          <a:ext cx="7157357" cy="1198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51FA5C37-2576-4EC5-9B2B-0E29DC2A31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xdr:colOff>
      <xdr:row>46</xdr:row>
      <xdr:rowOff>90571</xdr:rowOff>
    </xdr:from>
    <xdr:to>
      <xdr:col>11</xdr:col>
      <xdr:colOff>81641</xdr:colOff>
      <xdr:row>69</xdr:row>
      <xdr:rowOff>122465</xdr:rowOff>
    </xdr:to>
    <xdr:graphicFrame macro="">
      <xdr:nvGraphicFramePr>
        <xdr:cNvPr id="3" name="Chart 2">
          <a:extLst>
            <a:ext uri="{FF2B5EF4-FFF2-40B4-BE49-F238E27FC236}">
              <a16:creationId xmlns:a16="http://schemas.microsoft.com/office/drawing/2014/main" id="{65282253-821C-4439-AD6E-47338AEDE009}"/>
            </a:ext>
            <a:ext uri="{147F2762-F138-4A5C-976F-8EAC2B608ADB}">
              <a16:predDERef xmlns:a16="http://schemas.microsoft.com/office/drawing/2014/main" pred="{2D73CA3D-6088-4511-91B7-5EDB11746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604157</xdr:colOff>
      <xdr:row>155</xdr:row>
      <xdr:rowOff>119821</xdr:rowOff>
    </xdr:to>
    <xdr:pic>
      <xdr:nvPicPr>
        <xdr:cNvPr id="4" name="Picture 3">
          <a:extLst>
            <a:ext uri="{FF2B5EF4-FFF2-40B4-BE49-F238E27FC236}">
              <a16:creationId xmlns:a16="http://schemas.microsoft.com/office/drawing/2014/main" id="{6BDD78A0-839F-46B7-8718-A0848CF6E885}"/>
            </a:ext>
            <a:ext uri="{147F2762-F138-4A5C-976F-8EAC2B608ADB}">
              <a16:predDERef xmlns:a16="http://schemas.microsoft.com/office/drawing/2014/main" pred="{0A13F4B3-3D92-4202-B472-9880F9D6C17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664660"/>
          <a:ext cx="7340237" cy="119821"/>
        </a:xfrm>
        <a:prstGeom prst="rect">
          <a:avLst/>
        </a:prstGeom>
      </xdr:spPr>
    </xdr:pic>
    <xdr:clientData/>
  </xdr:twoCellAnchor>
  <xdr:twoCellAnchor editAs="oneCell">
    <xdr:from>
      <xdr:col>0</xdr:col>
      <xdr:colOff>0</xdr:colOff>
      <xdr:row>32</xdr:row>
      <xdr:rowOff>0</xdr:rowOff>
    </xdr:from>
    <xdr:to>
      <xdr:col>9</xdr:col>
      <xdr:colOff>604157</xdr:colOff>
      <xdr:row>32</xdr:row>
      <xdr:rowOff>119821</xdr:rowOff>
    </xdr:to>
    <xdr:pic>
      <xdr:nvPicPr>
        <xdr:cNvPr id="5" name="Picture 4">
          <a:extLst>
            <a:ext uri="{FF2B5EF4-FFF2-40B4-BE49-F238E27FC236}">
              <a16:creationId xmlns:a16="http://schemas.microsoft.com/office/drawing/2014/main" id="{F064F1B2-B2E1-445A-BDBF-C5040BBEA97B}"/>
            </a:ext>
            <a:ext uri="{147F2762-F138-4A5C-976F-8EAC2B608ADB}">
              <a16:predDERef xmlns:a16="http://schemas.microsoft.com/office/drawing/2014/main" pred="{AD2C903F-2FB4-4732-99DF-AAA3E5BE96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54040"/>
          <a:ext cx="7340237" cy="1198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2705243A-69C8-4FB5-BF3A-A0E0E2021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xdr:colOff>
      <xdr:row>46</xdr:row>
      <xdr:rowOff>90571</xdr:rowOff>
    </xdr:from>
    <xdr:to>
      <xdr:col>11</xdr:col>
      <xdr:colOff>81641</xdr:colOff>
      <xdr:row>69</xdr:row>
      <xdr:rowOff>122465</xdr:rowOff>
    </xdr:to>
    <xdr:graphicFrame macro="">
      <xdr:nvGraphicFramePr>
        <xdr:cNvPr id="3" name="Chart 2">
          <a:extLst>
            <a:ext uri="{FF2B5EF4-FFF2-40B4-BE49-F238E27FC236}">
              <a16:creationId xmlns:a16="http://schemas.microsoft.com/office/drawing/2014/main" id="{D0E46231-8075-4339-902A-8A5F15F4BBDA}"/>
            </a:ext>
            <a:ext uri="{147F2762-F138-4A5C-976F-8EAC2B608ADB}">
              <a16:predDERef xmlns:a16="http://schemas.microsoft.com/office/drawing/2014/main" pred="{2D73CA3D-6088-4511-91B7-5EDB11746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604157</xdr:colOff>
      <xdr:row>155</xdr:row>
      <xdr:rowOff>119821</xdr:rowOff>
    </xdr:to>
    <xdr:pic>
      <xdr:nvPicPr>
        <xdr:cNvPr id="4" name="Picture 3">
          <a:extLst>
            <a:ext uri="{FF2B5EF4-FFF2-40B4-BE49-F238E27FC236}">
              <a16:creationId xmlns:a16="http://schemas.microsoft.com/office/drawing/2014/main" id="{8143B9B8-2CC2-476B-A35A-B95A0D05C121}"/>
            </a:ext>
            <a:ext uri="{147F2762-F138-4A5C-976F-8EAC2B608ADB}">
              <a16:predDERef xmlns:a16="http://schemas.microsoft.com/office/drawing/2014/main" pred="{0A13F4B3-3D92-4202-B472-9880F9D6C17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733240"/>
          <a:ext cx="7340237" cy="119821"/>
        </a:xfrm>
        <a:prstGeom prst="rect">
          <a:avLst/>
        </a:prstGeom>
      </xdr:spPr>
    </xdr:pic>
    <xdr:clientData/>
  </xdr:twoCellAnchor>
  <xdr:twoCellAnchor editAs="oneCell">
    <xdr:from>
      <xdr:col>0</xdr:col>
      <xdr:colOff>0</xdr:colOff>
      <xdr:row>32</xdr:row>
      <xdr:rowOff>0</xdr:rowOff>
    </xdr:from>
    <xdr:to>
      <xdr:col>9</xdr:col>
      <xdr:colOff>604157</xdr:colOff>
      <xdr:row>32</xdr:row>
      <xdr:rowOff>119821</xdr:rowOff>
    </xdr:to>
    <xdr:pic>
      <xdr:nvPicPr>
        <xdr:cNvPr id="5" name="Picture 4">
          <a:extLst>
            <a:ext uri="{FF2B5EF4-FFF2-40B4-BE49-F238E27FC236}">
              <a16:creationId xmlns:a16="http://schemas.microsoft.com/office/drawing/2014/main" id="{7DC139DA-197D-4224-AFE3-407BDEA706EE}"/>
            </a:ext>
            <a:ext uri="{147F2762-F138-4A5C-976F-8EAC2B608ADB}">
              <a16:predDERef xmlns:a16="http://schemas.microsoft.com/office/drawing/2014/main" pred="{AD2C903F-2FB4-4732-99DF-AAA3E5BE96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340237" cy="1198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8444DA7F-2D5D-4E2E-9041-CA56E7BE8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xdr:colOff>
      <xdr:row>46</xdr:row>
      <xdr:rowOff>90571</xdr:rowOff>
    </xdr:from>
    <xdr:to>
      <xdr:col>11</xdr:col>
      <xdr:colOff>81641</xdr:colOff>
      <xdr:row>69</xdr:row>
      <xdr:rowOff>122465</xdr:rowOff>
    </xdr:to>
    <xdr:graphicFrame macro="">
      <xdr:nvGraphicFramePr>
        <xdr:cNvPr id="3" name="Chart 2">
          <a:extLst>
            <a:ext uri="{FF2B5EF4-FFF2-40B4-BE49-F238E27FC236}">
              <a16:creationId xmlns:a16="http://schemas.microsoft.com/office/drawing/2014/main" id="{D3433533-9021-418E-AACB-EFADDA157645}"/>
            </a:ext>
            <a:ext uri="{147F2762-F138-4A5C-976F-8EAC2B608ADB}">
              <a16:predDERef xmlns:a16="http://schemas.microsoft.com/office/drawing/2014/main" pred="{2D73CA3D-6088-4511-91B7-5EDB11746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604157</xdr:colOff>
      <xdr:row>155</xdr:row>
      <xdr:rowOff>119821</xdr:rowOff>
    </xdr:to>
    <xdr:pic>
      <xdr:nvPicPr>
        <xdr:cNvPr id="4" name="Picture 3">
          <a:extLst>
            <a:ext uri="{FF2B5EF4-FFF2-40B4-BE49-F238E27FC236}">
              <a16:creationId xmlns:a16="http://schemas.microsoft.com/office/drawing/2014/main" id="{21A5BC5E-4FAA-4597-9A94-10FCA65F6C3C}"/>
            </a:ext>
            <a:ext uri="{147F2762-F138-4A5C-976F-8EAC2B608ADB}">
              <a16:predDERef xmlns:a16="http://schemas.microsoft.com/office/drawing/2014/main" pred="{0A13F4B3-3D92-4202-B472-9880F9D6C17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733240"/>
          <a:ext cx="7340237" cy="119821"/>
        </a:xfrm>
        <a:prstGeom prst="rect">
          <a:avLst/>
        </a:prstGeom>
      </xdr:spPr>
    </xdr:pic>
    <xdr:clientData/>
  </xdr:twoCellAnchor>
  <xdr:twoCellAnchor editAs="oneCell">
    <xdr:from>
      <xdr:col>0</xdr:col>
      <xdr:colOff>0</xdr:colOff>
      <xdr:row>32</xdr:row>
      <xdr:rowOff>0</xdr:rowOff>
    </xdr:from>
    <xdr:to>
      <xdr:col>9</xdr:col>
      <xdr:colOff>604157</xdr:colOff>
      <xdr:row>32</xdr:row>
      <xdr:rowOff>119821</xdr:rowOff>
    </xdr:to>
    <xdr:pic>
      <xdr:nvPicPr>
        <xdr:cNvPr id="5" name="Picture 4">
          <a:extLst>
            <a:ext uri="{FF2B5EF4-FFF2-40B4-BE49-F238E27FC236}">
              <a16:creationId xmlns:a16="http://schemas.microsoft.com/office/drawing/2014/main" id="{AA0235A4-ACA6-4A5B-B64F-67CF51554A31}"/>
            </a:ext>
            <a:ext uri="{147F2762-F138-4A5C-976F-8EAC2B608ADB}">
              <a16:predDERef xmlns:a16="http://schemas.microsoft.com/office/drawing/2014/main" pred="{AD2C903F-2FB4-4732-99DF-AAA3E5BE96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340237" cy="1198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09BE8C66-4D19-46A8-9E8A-4250FC509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xdr:colOff>
      <xdr:row>46</xdr:row>
      <xdr:rowOff>90571</xdr:rowOff>
    </xdr:from>
    <xdr:to>
      <xdr:col>11</xdr:col>
      <xdr:colOff>81641</xdr:colOff>
      <xdr:row>69</xdr:row>
      <xdr:rowOff>122465</xdr:rowOff>
    </xdr:to>
    <xdr:graphicFrame macro="">
      <xdr:nvGraphicFramePr>
        <xdr:cNvPr id="3" name="Chart 2">
          <a:extLst>
            <a:ext uri="{FF2B5EF4-FFF2-40B4-BE49-F238E27FC236}">
              <a16:creationId xmlns:a16="http://schemas.microsoft.com/office/drawing/2014/main" id="{AF3AC9E6-5E77-4DAE-9E79-C59C616CA6AC}"/>
            </a:ext>
            <a:ext uri="{147F2762-F138-4A5C-976F-8EAC2B608ADB}">
              <a16:predDERef xmlns:a16="http://schemas.microsoft.com/office/drawing/2014/main" pred="{09BE8C66-4D19-46A8-9E8A-4250FC509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607332</xdr:colOff>
      <xdr:row>155</xdr:row>
      <xdr:rowOff>129346</xdr:rowOff>
    </xdr:to>
    <xdr:pic>
      <xdr:nvPicPr>
        <xdr:cNvPr id="4" name="Picture 3">
          <a:extLst>
            <a:ext uri="{FF2B5EF4-FFF2-40B4-BE49-F238E27FC236}">
              <a16:creationId xmlns:a16="http://schemas.microsoft.com/office/drawing/2014/main" id="{C3BEB536-D2FE-4077-A9C6-517BA2D19D4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422850"/>
          <a:ext cx="7157357" cy="119821"/>
        </a:xfrm>
        <a:prstGeom prst="rect">
          <a:avLst/>
        </a:prstGeom>
      </xdr:spPr>
    </xdr:pic>
    <xdr:clientData/>
  </xdr:twoCellAnchor>
  <xdr:twoCellAnchor editAs="oneCell">
    <xdr:from>
      <xdr:col>0</xdr:col>
      <xdr:colOff>0</xdr:colOff>
      <xdr:row>32</xdr:row>
      <xdr:rowOff>0</xdr:rowOff>
    </xdr:from>
    <xdr:to>
      <xdr:col>9</xdr:col>
      <xdr:colOff>607332</xdr:colOff>
      <xdr:row>32</xdr:row>
      <xdr:rowOff>129346</xdr:rowOff>
    </xdr:to>
    <xdr:pic>
      <xdr:nvPicPr>
        <xdr:cNvPr id="5" name="Picture 4">
          <a:extLst>
            <a:ext uri="{FF2B5EF4-FFF2-40B4-BE49-F238E27FC236}">
              <a16:creationId xmlns:a16="http://schemas.microsoft.com/office/drawing/2014/main" id="{A858CB99-F888-44D0-AC47-37D3FF4798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157357" cy="119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inestewardshipcouncil.sharepoint.com/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B2CFB6-495A-40E0-8081-2E49700D7584}" name="List16782342" displayName="List16782342" ref="BE2:BF6" totalsRowShown="0" headerRowDxfId="93" dataDxfId="92">
  <autoFilter ref="BE2:BF6" xr:uid="{00000000-0009-0000-0100-000001000000}"/>
  <tableColumns count="2">
    <tableColumn id="1" xr3:uid="{8D12C67E-F158-4A3F-9575-E9F0ABFF77ED}" name="Option" dataDxfId="91"/>
    <tableColumn id="2" xr3:uid="{17599C7A-E8BB-4A48-BD56-982711469C9B}" name="Score" dataDxfId="9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8B6D03-E7FD-4919-96E7-AAF259FF242B}" name="List1678234235" displayName="List1678234235" ref="BE2:BF6" totalsRowShown="0" headerRowDxfId="78" dataDxfId="77">
  <autoFilter ref="BE2:BF6" xr:uid="{00000000-0009-0000-0100-000001000000}"/>
  <tableColumns count="2">
    <tableColumn id="1" xr3:uid="{C7F0F18F-1A33-4F1D-BB89-89D6160B41E9}" name="Option" dataDxfId="76"/>
    <tableColumn id="2" xr3:uid="{CE146B6B-1A36-41AD-BE4C-DB91567D6A81}" name="Score" dataDxfId="7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583A37-98C6-4441-A668-0258C136E11A}" name="List167823423" displayName="List167823423" ref="BE2:BF6" totalsRowShown="0" headerRowDxfId="63" dataDxfId="62">
  <autoFilter ref="BE2:BF6" xr:uid="{00000000-0009-0000-0100-000001000000}"/>
  <tableColumns count="2">
    <tableColumn id="1" xr3:uid="{159D83C4-43BF-46D1-8697-6A332E5F0AC9}" name="Option" dataDxfId="61"/>
    <tableColumn id="2" xr3:uid="{38F2C304-96ED-41EC-A07E-28090B392B28}" name="Score"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9C92E9-38A2-4E09-8A93-783257E32534}" name="List1678234236" displayName="List1678234236" ref="BE2:BF6" totalsRowShown="0" headerRowDxfId="48" dataDxfId="47">
  <autoFilter ref="BE2:BF6" xr:uid="{00000000-0009-0000-0100-000001000000}"/>
  <tableColumns count="2">
    <tableColumn id="1" xr3:uid="{ACCF80DF-9DA0-468B-A884-20EB9573C1DB}" name="Option" dataDxfId="46"/>
    <tableColumn id="2" xr3:uid="{E70DFE75-006F-4760-AA35-366E12665FCC}" name="Score" dataDxfId="4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11B27B-7C6B-49F8-878B-BB2EC48989A0}" name="List16782342367" displayName="List16782342367" ref="BE2:BF6" totalsRowShown="0" headerRowDxfId="33" dataDxfId="32">
  <autoFilter ref="BE2:BF6" xr:uid="{00000000-0009-0000-0100-000001000000}"/>
  <tableColumns count="2">
    <tableColumn id="1" xr3:uid="{C5F861F9-7EF6-4347-8FD7-0C1DFC1AB864}" name="Option" dataDxfId="31"/>
    <tableColumn id="2" xr3:uid="{8A9E41F5-94D6-49D3-9C05-3A6AFC8F525A}" name="Score" dataDxfId="3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04D476-74DA-4CB5-8EA3-753121C76999}" name="List167823423678" displayName="List167823423678" ref="BE2:BF6" totalsRowShown="0" headerRowDxfId="18" dataDxfId="17">
  <autoFilter ref="BE2:BF6" xr:uid="{00000000-0009-0000-0100-000001000000}"/>
  <tableColumns count="2">
    <tableColumn id="1" xr3:uid="{E0328453-3568-4310-AAAE-38781CC4B112}" name="Option" dataDxfId="16"/>
    <tableColumn id="2" xr3:uid="{C4B8EC5F-383B-48B7-914D-C3A0245808F5}" name="Score" dataDxfId="1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E4581B-31BC-4E0E-8963-746C25507FA0}" name="List1678234" displayName="List1678234" ref="BE2:BF6" totalsRowShown="0" headerRowDxfId="3" dataDxfId="2">
  <autoFilter ref="BE2:BF6" xr:uid="{00000000-0009-0000-0100-000001000000}"/>
  <tableColumns count="2">
    <tableColumn id="1" xr3:uid="{E3776332-18E3-4C11-9A4F-44755AE6EF11}" name="Option" dataDxfId="1"/>
    <tableColumn id="2" xr3:uid="{3DD237D2-D324-405E-9B6D-E14B29AC7E8D}" name="Score"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1:XEV60"/>
  <sheetViews>
    <sheetView showGridLines="0" tabSelected="1" topLeftCell="A3" zoomScaleNormal="100" zoomScaleSheetLayoutView="55" zoomScalePageLayoutView="55" workbookViewId="0">
      <selection activeCell="M33" sqref="M33"/>
    </sheetView>
  </sheetViews>
  <sheetFormatPr defaultColWidth="0" defaultRowHeight="0" customHeight="1" zeroHeight="1"/>
  <cols>
    <col min="1" max="1" width="2.5703125" style="165" customWidth="1"/>
    <col min="2" max="2" width="10.5703125" style="165" customWidth="1"/>
    <col min="3" max="3" width="12.42578125" style="165" customWidth="1"/>
    <col min="4" max="4" width="10.42578125" style="165" customWidth="1"/>
    <col min="5" max="10" width="8.5703125" style="165" customWidth="1"/>
    <col min="11" max="11" width="4.5703125" style="165" customWidth="1"/>
    <col min="12" max="12" width="18.5703125" style="165" customWidth="1"/>
    <col min="13" max="13" width="19" style="165" customWidth="1"/>
    <col min="14" max="14" width="35" style="165" customWidth="1"/>
    <col min="15" max="15" width="4.85546875" style="163" customWidth="1"/>
    <col min="16" max="16" width="1.85546875" style="165" hidden="1" customWidth="1"/>
    <col min="17" max="17" width="1.5703125" style="165" hidden="1" customWidth="1"/>
    <col min="18" max="18" width="3.42578125" style="165" hidden="1" customWidth="1"/>
    <col min="19" max="16376" width="8.5703125" style="165" hidden="1"/>
    <col min="16377" max="16384" width="13.5703125" style="165" hidden="1"/>
  </cols>
  <sheetData>
    <row r="1" spans="2:15" ht="14.45" customHeight="1">
      <c r="O1" s="165"/>
    </row>
    <row r="2" spans="2:15" ht="15" customHeight="1" thickBot="1">
      <c r="B2" s="213" t="s">
        <v>0</v>
      </c>
      <c r="C2" s="214"/>
      <c r="D2" s="214"/>
      <c r="E2" s="214"/>
      <c r="F2" s="214"/>
      <c r="G2" s="214"/>
      <c r="H2" s="214"/>
      <c r="I2" s="214"/>
      <c r="J2" s="215"/>
      <c r="K2" s="166"/>
      <c r="L2" s="167"/>
      <c r="M2" s="167"/>
      <c r="N2" s="167"/>
    </row>
    <row r="3" spans="2:15" ht="22.5" customHeight="1">
      <c r="B3" s="216"/>
      <c r="C3" s="217"/>
      <c r="D3" s="217"/>
      <c r="E3" s="217"/>
      <c r="F3" s="217"/>
      <c r="G3" s="217"/>
      <c r="H3" s="217"/>
      <c r="I3" s="217"/>
      <c r="J3" s="218"/>
      <c r="K3" s="166"/>
      <c r="L3" s="202" t="s">
        <v>1</v>
      </c>
      <c r="M3" s="203"/>
      <c r="N3" s="160"/>
    </row>
    <row r="4" spans="2:15" ht="15" customHeight="1">
      <c r="B4" s="339" t="s">
        <v>2</v>
      </c>
      <c r="C4" s="219"/>
      <c r="D4" s="219"/>
      <c r="E4" s="219"/>
      <c r="F4" s="219"/>
      <c r="G4" s="219"/>
      <c r="H4" s="219"/>
      <c r="I4" s="219"/>
      <c r="J4" s="220"/>
      <c r="K4" s="164"/>
      <c r="L4" s="206" t="s">
        <v>3</v>
      </c>
      <c r="M4" s="207"/>
      <c r="N4" s="161"/>
    </row>
    <row r="5" spans="2:15" ht="18" customHeight="1">
      <c r="B5" s="221"/>
      <c r="C5" s="222"/>
      <c r="D5" s="222"/>
      <c r="E5" s="222"/>
      <c r="F5" s="222"/>
      <c r="G5" s="222"/>
      <c r="H5" s="222"/>
      <c r="I5" s="222"/>
      <c r="J5" s="223"/>
      <c r="K5" s="164"/>
      <c r="L5" s="206" t="s">
        <v>4</v>
      </c>
      <c r="M5" s="207"/>
      <c r="N5" s="161"/>
    </row>
    <row r="6" spans="2:15" ht="18" customHeight="1">
      <c r="B6" s="221"/>
      <c r="C6" s="222"/>
      <c r="D6" s="222"/>
      <c r="E6" s="222"/>
      <c r="F6" s="222"/>
      <c r="G6" s="222"/>
      <c r="H6" s="222"/>
      <c r="I6" s="222"/>
      <c r="J6" s="223"/>
      <c r="K6" s="164"/>
      <c r="L6" s="204" t="s">
        <v>5</v>
      </c>
      <c r="M6" s="205"/>
      <c r="N6" s="161"/>
    </row>
    <row r="7" spans="2:15" ht="18" customHeight="1">
      <c r="B7" s="221"/>
      <c r="C7" s="222"/>
      <c r="D7" s="222"/>
      <c r="E7" s="222"/>
      <c r="F7" s="222"/>
      <c r="G7" s="222"/>
      <c r="H7" s="222"/>
      <c r="I7" s="222"/>
      <c r="J7" s="223"/>
      <c r="K7" s="164"/>
      <c r="L7" s="206" t="s">
        <v>6</v>
      </c>
      <c r="M7" s="207"/>
      <c r="N7" s="161"/>
    </row>
    <row r="8" spans="2:15" ht="22.5" customHeight="1" thickBot="1">
      <c r="B8" s="224"/>
      <c r="C8" s="225"/>
      <c r="D8" s="225"/>
      <c r="E8" s="225"/>
      <c r="F8" s="225"/>
      <c r="G8" s="225"/>
      <c r="H8" s="225"/>
      <c r="I8" s="225"/>
      <c r="J8" s="226"/>
      <c r="K8" s="164"/>
      <c r="L8" s="208" t="s">
        <v>7</v>
      </c>
      <c r="M8" s="209"/>
      <c r="N8" s="162"/>
    </row>
    <row r="9" spans="2:15" ht="14.45">
      <c r="B9" s="227"/>
      <c r="C9" s="228"/>
      <c r="D9" s="228"/>
      <c r="E9" s="228"/>
      <c r="F9" s="228"/>
      <c r="G9" s="228"/>
      <c r="H9" s="228"/>
      <c r="I9" s="228"/>
      <c r="J9" s="229"/>
      <c r="K9" s="164"/>
      <c r="L9" s="163"/>
      <c r="M9" s="164"/>
      <c r="N9" s="164"/>
    </row>
    <row r="10" spans="2:15" ht="17.45" customHeight="1">
      <c r="B10" s="230"/>
      <c r="C10" s="231"/>
      <c r="D10" s="231"/>
      <c r="E10" s="231"/>
      <c r="F10" s="231"/>
      <c r="G10" s="231"/>
      <c r="H10" s="231"/>
      <c r="I10" s="231"/>
      <c r="J10" s="232"/>
      <c r="K10" s="164"/>
      <c r="L10" s="200" t="s">
        <v>8</v>
      </c>
      <c r="M10" s="201"/>
      <c r="N10" s="131"/>
    </row>
    <row r="11" spans="2:15" ht="17.45" customHeight="1">
      <c r="B11" s="230"/>
      <c r="C11" s="231"/>
      <c r="D11" s="231"/>
      <c r="E11" s="231"/>
      <c r="F11" s="231"/>
      <c r="G11" s="231"/>
      <c r="H11" s="231"/>
      <c r="I11" s="231"/>
      <c r="J11" s="232"/>
      <c r="K11" s="164"/>
      <c r="L11" s="155" t="s">
        <v>9</v>
      </c>
      <c r="M11" s="155" t="s">
        <v>10</v>
      </c>
      <c r="N11" s="129" t="s">
        <v>11</v>
      </c>
    </row>
    <row r="12" spans="2:15" ht="18.600000000000001">
      <c r="B12" s="230"/>
      <c r="C12" s="231"/>
      <c r="D12" s="231"/>
      <c r="E12" s="231"/>
      <c r="F12" s="231"/>
      <c r="G12" s="231"/>
      <c r="H12" s="231"/>
      <c r="I12" s="231"/>
      <c r="J12" s="232"/>
      <c r="K12" s="164"/>
      <c r="L12" s="156"/>
      <c r="M12" s="157"/>
      <c r="N12" s="130"/>
    </row>
    <row r="13" spans="2:15" ht="14.45">
      <c r="B13" s="230"/>
      <c r="C13" s="231"/>
      <c r="D13" s="231"/>
      <c r="E13" s="231"/>
      <c r="F13" s="231"/>
      <c r="G13" s="231"/>
      <c r="H13" s="231"/>
      <c r="I13" s="231"/>
      <c r="J13" s="232"/>
      <c r="K13" s="164"/>
      <c r="L13" s="163"/>
      <c r="M13" s="163"/>
      <c r="N13" s="163"/>
    </row>
    <row r="14" spans="2:15" ht="18.600000000000001">
      <c r="B14" s="230"/>
      <c r="C14" s="231"/>
      <c r="D14" s="231"/>
      <c r="E14" s="231"/>
      <c r="F14" s="231"/>
      <c r="G14" s="231"/>
      <c r="H14" s="231"/>
      <c r="I14" s="231"/>
      <c r="J14" s="232"/>
      <c r="K14" s="164"/>
      <c r="L14" s="200" t="s">
        <v>12</v>
      </c>
      <c r="M14" s="201"/>
      <c r="N14" s="131"/>
    </row>
    <row r="15" spans="2:15" ht="18.600000000000001" customHeight="1">
      <c r="B15" s="230"/>
      <c r="C15" s="231"/>
      <c r="D15" s="231"/>
      <c r="E15" s="231"/>
      <c r="F15" s="231"/>
      <c r="G15" s="231"/>
      <c r="H15" s="231"/>
      <c r="I15" s="231"/>
      <c r="J15" s="232"/>
      <c r="K15" s="164"/>
      <c r="L15" s="155" t="s">
        <v>9</v>
      </c>
      <c r="M15" s="155" t="s">
        <v>10</v>
      </c>
      <c r="N15" s="129" t="s">
        <v>11</v>
      </c>
    </row>
    <row r="16" spans="2:15" ht="18.600000000000001">
      <c r="B16" s="230"/>
      <c r="C16" s="231"/>
      <c r="D16" s="231"/>
      <c r="E16" s="231"/>
      <c r="F16" s="231"/>
      <c r="G16" s="231"/>
      <c r="H16" s="231"/>
      <c r="I16" s="231"/>
      <c r="J16" s="232"/>
      <c r="K16" s="164"/>
      <c r="L16" s="156"/>
      <c r="M16" s="157"/>
      <c r="N16" s="130"/>
    </row>
    <row r="17" spans="2:14" ht="14.45">
      <c r="B17" s="230"/>
      <c r="C17" s="231"/>
      <c r="D17" s="231"/>
      <c r="E17" s="231"/>
      <c r="F17" s="231"/>
      <c r="G17" s="231"/>
      <c r="H17" s="231"/>
      <c r="I17" s="231"/>
      <c r="J17" s="232"/>
      <c r="K17" s="164"/>
      <c r="L17" s="163"/>
      <c r="M17" s="163"/>
      <c r="N17" s="163"/>
    </row>
    <row r="18" spans="2:14" ht="18.600000000000001">
      <c r="B18" s="230"/>
      <c r="C18" s="231"/>
      <c r="D18" s="231"/>
      <c r="E18" s="231"/>
      <c r="F18" s="231"/>
      <c r="G18" s="231"/>
      <c r="H18" s="231"/>
      <c r="I18" s="231"/>
      <c r="J18" s="232"/>
      <c r="K18" s="164"/>
      <c r="L18" s="200" t="s">
        <v>13</v>
      </c>
      <c r="M18" s="201"/>
      <c r="N18" s="131"/>
    </row>
    <row r="19" spans="2:14" ht="18.600000000000001">
      <c r="B19" s="230"/>
      <c r="C19" s="231"/>
      <c r="D19" s="231"/>
      <c r="E19" s="231"/>
      <c r="F19" s="231"/>
      <c r="G19" s="231"/>
      <c r="H19" s="231"/>
      <c r="I19" s="231"/>
      <c r="J19" s="232"/>
      <c r="K19" s="164"/>
      <c r="L19" s="155" t="s">
        <v>9</v>
      </c>
      <c r="M19" s="155" t="s">
        <v>10</v>
      </c>
      <c r="N19" s="129" t="s">
        <v>11</v>
      </c>
    </row>
    <row r="20" spans="2:14" ht="18.600000000000001">
      <c r="B20" s="230"/>
      <c r="C20" s="231"/>
      <c r="D20" s="231"/>
      <c r="E20" s="231"/>
      <c r="F20" s="231"/>
      <c r="G20" s="231"/>
      <c r="H20" s="231"/>
      <c r="I20" s="231"/>
      <c r="J20" s="232"/>
      <c r="K20" s="164"/>
      <c r="L20" s="156"/>
      <c r="M20" s="157"/>
      <c r="N20" s="130"/>
    </row>
    <row r="21" spans="2:14" ht="14.45">
      <c r="B21" s="230"/>
      <c r="C21" s="231"/>
      <c r="D21" s="231"/>
      <c r="E21" s="231"/>
      <c r="F21" s="231"/>
      <c r="G21" s="231"/>
      <c r="H21" s="231"/>
      <c r="I21" s="231"/>
      <c r="J21" s="232"/>
      <c r="K21" s="164"/>
      <c r="L21" s="163"/>
      <c r="M21" s="163"/>
      <c r="N21" s="163"/>
    </row>
    <row r="22" spans="2:14" ht="18.600000000000001">
      <c r="B22" s="233"/>
      <c r="C22" s="234"/>
      <c r="D22" s="234"/>
      <c r="E22" s="234"/>
      <c r="F22" s="234"/>
      <c r="G22" s="234"/>
      <c r="H22" s="234"/>
      <c r="I22" s="234"/>
      <c r="J22" s="235"/>
      <c r="K22" s="164"/>
      <c r="L22" s="200" t="s">
        <v>14</v>
      </c>
      <c r="M22" s="201"/>
      <c r="N22" s="131"/>
    </row>
    <row r="23" spans="2:14" ht="18.600000000000001">
      <c r="B23" s="168" t="s">
        <v>15</v>
      </c>
      <c r="C23" s="169"/>
      <c r="D23" s="169"/>
      <c r="E23" s="169"/>
      <c r="F23" s="169"/>
      <c r="G23" s="169"/>
      <c r="H23" s="169"/>
      <c r="I23" s="169"/>
      <c r="J23" s="170"/>
      <c r="K23" s="163"/>
      <c r="L23" s="155" t="s">
        <v>9</v>
      </c>
      <c r="M23" s="155" t="s">
        <v>10</v>
      </c>
      <c r="N23" s="129" t="s">
        <v>11</v>
      </c>
    </row>
    <row r="24" spans="2:14" ht="18">
      <c r="B24" s="338" t="s">
        <v>16</v>
      </c>
      <c r="C24" s="236"/>
      <c r="D24" s="236"/>
      <c r="E24" s="236"/>
      <c r="F24" s="236"/>
      <c r="G24" s="236"/>
      <c r="H24" s="236"/>
      <c r="I24" s="236"/>
      <c r="J24" s="237"/>
      <c r="K24" s="171"/>
      <c r="L24" s="156"/>
      <c r="M24" s="157"/>
      <c r="N24" s="130"/>
    </row>
    <row r="25" spans="2:14" ht="14.25" customHeight="1">
      <c r="B25" s="337" t="s">
        <v>17</v>
      </c>
      <c r="C25" s="239"/>
      <c r="D25" s="239"/>
      <c r="E25" s="239"/>
      <c r="F25" s="239"/>
      <c r="G25" s="239"/>
      <c r="H25" s="239"/>
      <c r="I25" s="239"/>
      <c r="J25" s="240"/>
      <c r="K25" s="172"/>
      <c r="L25" s="172"/>
      <c r="M25" s="172"/>
      <c r="N25" s="172"/>
    </row>
    <row r="26" spans="2:14" ht="14.25" customHeight="1">
      <c r="B26" s="238" t="s">
        <v>18</v>
      </c>
      <c r="C26" s="241"/>
      <c r="D26" s="241"/>
      <c r="E26" s="241"/>
      <c r="F26" s="241"/>
      <c r="G26" s="241"/>
      <c r="H26" s="241"/>
      <c r="I26" s="241"/>
      <c r="J26" s="242"/>
      <c r="K26" s="173"/>
      <c r="L26" s="200" t="s">
        <v>19</v>
      </c>
      <c r="M26" s="201"/>
      <c r="N26" s="131"/>
    </row>
    <row r="27" spans="2:14" ht="14.25" customHeight="1">
      <c r="B27" s="210" t="s">
        <v>20</v>
      </c>
      <c r="C27" s="211"/>
      <c r="D27" s="211"/>
      <c r="E27" s="211"/>
      <c r="F27" s="211"/>
      <c r="G27" s="211"/>
      <c r="H27" s="211"/>
      <c r="I27" s="211"/>
      <c r="J27" s="212"/>
      <c r="K27" s="174"/>
      <c r="L27" s="155" t="s">
        <v>9</v>
      </c>
      <c r="M27" s="155" t="s">
        <v>10</v>
      </c>
      <c r="N27" s="129" t="s">
        <v>11</v>
      </c>
    </row>
    <row r="28" spans="2:14" ht="18.600000000000001">
      <c r="B28" s="243" t="s">
        <v>21</v>
      </c>
      <c r="C28" s="244"/>
      <c r="D28" s="244"/>
      <c r="E28" s="244"/>
      <c r="F28" s="244"/>
      <c r="G28" s="244"/>
      <c r="H28" s="244"/>
      <c r="I28" s="244"/>
      <c r="J28" s="245"/>
      <c r="K28" s="175"/>
      <c r="L28" s="156"/>
      <c r="M28" s="157"/>
      <c r="N28" s="130"/>
    </row>
    <row r="29" spans="2:14" ht="15.6" customHeight="1">
      <c r="B29" s="176" t="s">
        <v>22</v>
      </c>
      <c r="C29" s="176" t="s">
        <v>23</v>
      </c>
      <c r="D29" s="246" t="s">
        <v>24</v>
      </c>
      <c r="E29" s="247"/>
      <c r="F29" s="247"/>
      <c r="G29" s="247"/>
      <c r="H29" s="247"/>
      <c r="I29" s="247"/>
      <c r="J29" s="247"/>
      <c r="K29" s="177"/>
      <c r="L29" s="177"/>
      <c r="M29" s="177"/>
      <c r="N29" s="177"/>
    </row>
    <row r="30" spans="2:14" ht="18.600000000000001" customHeight="1">
      <c r="B30" s="176" t="s">
        <v>25</v>
      </c>
      <c r="C30" s="176">
        <v>2013</v>
      </c>
      <c r="D30" s="248" t="s">
        <v>26</v>
      </c>
      <c r="E30" s="249"/>
      <c r="F30" s="249"/>
      <c r="G30" s="249"/>
      <c r="H30" s="249"/>
      <c r="I30" s="249"/>
      <c r="J30" s="250"/>
      <c r="K30" s="163"/>
      <c r="L30" s="200" t="s">
        <v>27</v>
      </c>
      <c r="M30" s="201"/>
      <c r="N30" s="131"/>
    </row>
    <row r="31" spans="2:14" ht="18" customHeight="1">
      <c r="B31" s="178" t="s">
        <v>28</v>
      </c>
      <c r="C31" s="176">
        <v>2014</v>
      </c>
      <c r="D31" s="248" t="s">
        <v>26</v>
      </c>
      <c r="E31" s="249"/>
      <c r="F31" s="249"/>
      <c r="G31" s="249"/>
      <c r="H31" s="249"/>
      <c r="I31" s="249"/>
      <c r="J31" s="250"/>
      <c r="K31" s="180"/>
      <c r="L31" s="155" t="s">
        <v>9</v>
      </c>
      <c r="M31" s="155" t="s">
        <v>10</v>
      </c>
      <c r="N31" s="129" t="s">
        <v>11</v>
      </c>
    </row>
    <row r="32" spans="2:14" ht="18.600000000000001">
      <c r="B32" s="178" t="s">
        <v>29</v>
      </c>
      <c r="C32" s="176">
        <v>2015</v>
      </c>
      <c r="D32" s="248" t="s">
        <v>26</v>
      </c>
      <c r="E32" s="249"/>
      <c r="F32" s="249"/>
      <c r="G32" s="249"/>
      <c r="H32" s="249"/>
      <c r="I32" s="249"/>
      <c r="J32" s="250"/>
      <c r="K32" s="181"/>
      <c r="L32" s="156"/>
      <c r="M32" s="157"/>
      <c r="N32" s="130"/>
    </row>
    <row r="33" spans="2:14" ht="14.45">
      <c r="B33" s="178" t="s">
        <v>30</v>
      </c>
      <c r="C33" s="179">
        <v>43708</v>
      </c>
      <c r="D33" s="340" t="s">
        <v>31</v>
      </c>
      <c r="E33" s="341"/>
      <c r="F33" s="341"/>
      <c r="G33" s="341"/>
      <c r="H33" s="341"/>
      <c r="I33" s="341"/>
      <c r="J33" s="342"/>
      <c r="K33" s="181"/>
      <c r="L33" s="181"/>
      <c r="M33" s="181"/>
      <c r="N33" s="181"/>
    </row>
    <row r="34" spans="2:14" ht="14.45">
      <c r="B34" s="178" t="s">
        <v>32</v>
      </c>
      <c r="C34" s="179">
        <v>44343</v>
      </c>
      <c r="D34" s="340" t="s">
        <v>33</v>
      </c>
      <c r="E34" s="341"/>
      <c r="F34" s="341"/>
      <c r="G34" s="341"/>
      <c r="H34" s="341"/>
      <c r="I34" s="341"/>
      <c r="J34" s="342"/>
      <c r="K34" s="181"/>
      <c r="L34" s="181"/>
      <c r="M34" s="181"/>
      <c r="N34" s="181"/>
    </row>
    <row r="35" spans="2:14" ht="16.5">
      <c r="B35" s="178" t="s">
        <v>34</v>
      </c>
      <c r="C35" s="179">
        <v>45047</v>
      </c>
      <c r="D35" s="340" t="s">
        <v>35</v>
      </c>
      <c r="E35" s="341"/>
      <c r="F35" s="341"/>
      <c r="G35" s="341"/>
      <c r="H35" s="341"/>
      <c r="I35" s="341"/>
      <c r="J35" s="342"/>
      <c r="K35" s="181"/>
      <c r="L35" s="181"/>
      <c r="M35" s="181"/>
      <c r="N35" s="181"/>
    </row>
    <row r="36" spans="2:14" ht="14.45">
      <c r="B36" s="191"/>
      <c r="C36" s="163"/>
      <c r="D36" s="260"/>
      <c r="E36" s="260"/>
      <c r="F36" s="260"/>
      <c r="G36" s="260"/>
      <c r="H36" s="260"/>
      <c r="I36" s="260"/>
      <c r="J36" s="261"/>
      <c r="K36" s="181"/>
      <c r="L36" s="181"/>
      <c r="M36" s="181"/>
      <c r="N36" s="181"/>
    </row>
    <row r="37" spans="2:14" ht="15" customHeight="1">
      <c r="B37" s="182"/>
      <c r="C37" s="181"/>
      <c r="D37" s="181"/>
      <c r="E37" s="181"/>
      <c r="F37" s="181"/>
      <c r="G37" s="181"/>
      <c r="H37" s="181"/>
      <c r="I37" s="181"/>
      <c r="J37" s="183"/>
      <c r="K37" s="181"/>
      <c r="L37" s="181"/>
      <c r="M37" s="181"/>
      <c r="N37" s="181"/>
    </row>
    <row r="38" spans="2:14" ht="14.45">
      <c r="B38" s="182"/>
      <c r="C38" s="181"/>
      <c r="D38" s="181"/>
      <c r="E38" s="184" t="s">
        <v>36</v>
      </c>
      <c r="F38" s="181"/>
      <c r="G38" s="181"/>
      <c r="H38" s="181"/>
      <c r="I38" s="181"/>
      <c r="J38" s="183"/>
      <c r="K38" s="181"/>
      <c r="L38" s="181"/>
      <c r="M38" s="181"/>
      <c r="N38" s="181"/>
    </row>
    <row r="39" spans="2:14" ht="14.45">
      <c r="B39" s="182"/>
      <c r="C39" s="181"/>
      <c r="D39" s="181"/>
      <c r="E39" s="181"/>
      <c r="F39" s="181"/>
      <c r="G39" s="181"/>
      <c r="H39" s="181"/>
      <c r="I39" s="181"/>
      <c r="J39" s="183"/>
      <c r="K39" s="181"/>
      <c r="L39" s="181"/>
      <c r="M39" s="181"/>
      <c r="N39" s="181"/>
    </row>
    <row r="40" spans="2:14" ht="14.45">
      <c r="B40" s="182"/>
      <c r="C40" s="181"/>
      <c r="D40" s="181"/>
      <c r="E40" s="181"/>
      <c r="F40" s="181"/>
      <c r="G40" s="181"/>
      <c r="H40" s="181"/>
      <c r="I40" s="181"/>
      <c r="J40" s="183"/>
      <c r="K40" s="181"/>
      <c r="L40" s="181"/>
      <c r="M40" s="181"/>
      <c r="N40" s="181"/>
    </row>
    <row r="41" spans="2:14" ht="14.45">
      <c r="B41" s="182"/>
      <c r="C41" s="181"/>
      <c r="D41" s="181"/>
      <c r="E41" s="181"/>
      <c r="F41" s="181"/>
      <c r="G41" s="181"/>
      <c r="H41" s="181"/>
      <c r="I41" s="181"/>
      <c r="J41" s="183"/>
      <c r="K41" s="181"/>
      <c r="L41" s="181"/>
      <c r="M41" s="181"/>
      <c r="N41" s="181"/>
    </row>
    <row r="42" spans="2:14" ht="14.45">
      <c r="B42" s="182"/>
      <c r="C42" s="181"/>
      <c r="D42" s="181"/>
      <c r="E42" s="181"/>
      <c r="F42" s="181"/>
      <c r="G42" s="181"/>
      <c r="H42" s="181"/>
      <c r="I42" s="181"/>
      <c r="J42" s="183"/>
      <c r="K42" s="181"/>
      <c r="L42" s="181"/>
      <c r="M42" s="181"/>
      <c r="N42" s="181"/>
    </row>
    <row r="43" spans="2:14" ht="14.25" customHeight="1">
      <c r="B43" s="182"/>
      <c r="C43" s="181"/>
      <c r="D43" s="181"/>
      <c r="E43" s="181"/>
      <c r="F43" s="181"/>
      <c r="G43" s="181"/>
      <c r="H43" s="181"/>
      <c r="I43" s="181"/>
      <c r="J43" s="183"/>
      <c r="K43" s="181"/>
      <c r="L43" s="181"/>
      <c r="M43" s="181"/>
      <c r="N43" s="181"/>
    </row>
    <row r="44" spans="2:14" ht="18" customHeight="1">
      <c r="B44" s="182"/>
      <c r="C44" s="181"/>
      <c r="D44" s="181"/>
      <c r="E44" s="181"/>
      <c r="F44" s="181"/>
      <c r="G44" s="181"/>
      <c r="H44" s="181"/>
      <c r="I44" s="181"/>
      <c r="J44" s="183"/>
      <c r="K44" s="181"/>
      <c r="L44" s="181"/>
      <c r="M44" s="181"/>
      <c r="N44" s="181"/>
    </row>
    <row r="45" spans="2:14" ht="14.45">
      <c r="B45" s="182"/>
      <c r="C45" s="181"/>
      <c r="D45" s="181"/>
      <c r="E45" s="181"/>
      <c r="F45" s="181"/>
      <c r="G45" s="181"/>
      <c r="H45" s="181"/>
      <c r="I45" s="181"/>
      <c r="J45" s="183"/>
      <c r="K45" s="181"/>
      <c r="L45" s="181"/>
      <c r="M45" s="181"/>
      <c r="N45" s="181"/>
    </row>
    <row r="46" spans="2:14" ht="14.45">
      <c r="B46" s="182"/>
      <c r="C46" s="181"/>
      <c r="D46" s="181"/>
      <c r="E46" s="181"/>
      <c r="F46" s="181"/>
      <c r="G46" s="181"/>
      <c r="H46" s="181"/>
      <c r="I46" s="181"/>
      <c r="J46" s="183"/>
      <c r="K46" s="181"/>
      <c r="L46" s="181"/>
      <c r="M46" s="181"/>
      <c r="N46" s="181"/>
    </row>
    <row r="47" spans="2:14" ht="14.45">
      <c r="B47" s="182"/>
      <c r="C47" s="181"/>
      <c r="D47" s="181"/>
      <c r="E47" s="181"/>
      <c r="F47" s="181"/>
      <c r="G47" s="181"/>
      <c r="H47" s="181"/>
      <c r="I47" s="181"/>
      <c r="J47" s="183"/>
      <c r="K47" s="181"/>
      <c r="L47" s="181"/>
      <c r="M47" s="181"/>
      <c r="N47" s="181"/>
    </row>
    <row r="48" spans="2:14" ht="15" customHeight="1">
      <c r="B48" s="251" t="s">
        <v>37</v>
      </c>
      <c r="C48" s="252"/>
      <c r="D48" s="252"/>
      <c r="E48" s="252"/>
      <c r="F48" s="252"/>
      <c r="G48" s="252"/>
      <c r="H48" s="252"/>
      <c r="I48" s="252"/>
      <c r="J48" s="253"/>
      <c r="K48" s="185"/>
      <c r="L48" s="185"/>
      <c r="M48" s="185"/>
      <c r="N48" s="185"/>
    </row>
    <row r="49" spans="2:14" ht="12" customHeight="1">
      <c r="B49" s="254"/>
      <c r="C49" s="255"/>
      <c r="D49" s="255"/>
      <c r="E49" s="255"/>
      <c r="F49" s="255"/>
      <c r="G49" s="255"/>
      <c r="H49" s="255"/>
      <c r="I49" s="255"/>
      <c r="J49" s="256"/>
      <c r="K49" s="185"/>
      <c r="L49" s="185"/>
      <c r="M49" s="185"/>
      <c r="N49" s="185"/>
    </row>
    <row r="50" spans="2:14" ht="14.45">
      <c r="B50" s="254"/>
      <c r="C50" s="255"/>
      <c r="D50" s="255"/>
      <c r="E50" s="255"/>
      <c r="F50" s="255"/>
      <c r="G50" s="255"/>
      <c r="H50" s="255"/>
      <c r="I50" s="255"/>
      <c r="J50" s="256"/>
      <c r="K50" s="185"/>
      <c r="L50" s="185"/>
      <c r="M50" s="185"/>
      <c r="N50" s="185"/>
    </row>
    <row r="51" spans="2:14" ht="58.35" customHeight="1">
      <c r="B51" s="257"/>
      <c r="C51" s="258"/>
      <c r="D51" s="258"/>
      <c r="E51" s="258"/>
      <c r="F51" s="258"/>
      <c r="G51" s="258"/>
      <c r="H51" s="258"/>
      <c r="I51" s="258"/>
      <c r="J51" s="259"/>
      <c r="K51" s="185"/>
      <c r="L51" s="185"/>
      <c r="M51" s="185"/>
      <c r="N51" s="185"/>
    </row>
    <row r="52" spans="2:14" ht="14.45">
      <c r="B52" s="186"/>
      <c r="C52" s="186"/>
      <c r="D52" s="186"/>
      <c r="E52" s="186"/>
      <c r="F52" s="186"/>
      <c r="G52" s="186"/>
      <c r="H52" s="186"/>
      <c r="I52" s="186"/>
      <c r="J52" s="186"/>
      <c r="K52" s="186"/>
      <c r="L52" s="186"/>
      <c r="M52" s="186"/>
      <c r="N52" s="186"/>
    </row>
    <row r="53" spans="2:14" ht="14.45" hidden="1"/>
    <row r="54" spans="2:14" ht="14.45" hidden="1"/>
    <row r="55" spans="2:14" ht="14.45" hidden="1"/>
    <row r="56" spans="2:14" ht="14.45" hidden="1"/>
    <row r="57" spans="2:14" ht="14.45" hidden="1"/>
    <row r="58" spans="2:14" ht="14.45" hidden="1"/>
    <row r="59" spans="2:14" ht="14.85" customHeight="1"/>
    <row r="60" spans="2:14" ht="14.85" customHeight="1"/>
  </sheetData>
  <sheetProtection formatCells="0" formatColumns="0" formatRows="0"/>
  <protectedRanges>
    <protectedRange sqref="B44" name="FrontSheet_Logo"/>
  </protectedRanges>
  <mergeCells count="29">
    <mergeCell ref="B28:J28"/>
    <mergeCell ref="D29:J29"/>
    <mergeCell ref="D30:J30"/>
    <mergeCell ref="D31:J31"/>
    <mergeCell ref="B48:J51"/>
    <mergeCell ref="D32:J32"/>
    <mergeCell ref="D33:J33"/>
    <mergeCell ref="D36:J36"/>
    <mergeCell ref="D35:J35"/>
    <mergeCell ref="D34:J34"/>
    <mergeCell ref="B27:J27"/>
    <mergeCell ref="B2:J3"/>
    <mergeCell ref="B4:J8"/>
    <mergeCell ref="B9:J22"/>
    <mergeCell ref="B24:J24"/>
    <mergeCell ref="B25:J25"/>
    <mergeCell ref="B26:J26"/>
    <mergeCell ref="L10:M10"/>
    <mergeCell ref="L3:M3"/>
    <mergeCell ref="L6:M6"/>
    <mergeCell ref="L7:M7"/>
    <mergeCell ref="L8:M8"/>
    <mergeCell ref="L4:M4"/>
    <mergeCell ref="L5:M5"/>
    <mergeCell ref="L22:M22"/>
    <mergeCell ref="L26:M26"/>
    <mergeCell ref="L30:M30"/>
    <mergeCell ref="L14:M14"/>
    <mergeCell ref="L18:M18"/>
  </mergeCells>
  <hyperlinks>
    <hyperlink ref="L10:M10" location="'1. Unité d''Evaluation 1'!A1" display="Unité d'Evaluation 1 - UoA" xr:uid="{2C5B0E66-0991-4D2E-B99A-4240187CB2DB}"/>
    <hyperlink ref="L14:M14" location="'2.  Unité d''Evaluation 2'!Expected" display="Unité d'Evaluation 2 - UoA" xr:uid="{4296F6F0-C579-49B1-9494-24A739CBE7A1}"/>
    <hyperlink ref="L18:M18" location="'3. Unité d''Evaluation 3'!Expected" display="Unité d'Evaluation 3 - UoA" xr:uid="{3EF316D1-F214-41D1-9013-234331D19A8F}"/>
    <hyperlink ref="L22:M22" location="'4. Unité d''Evaluation 4'!Expected" display="Unité d'Evaluation 4 - UoA" xr:uid="{EC9C4730-53CE-43BF-8F48-8E84A6C094AF}"/>
    <hyperlink ref="L26:M26" location="'5. Unité d''Evaluation 5'!Expected" display="Unité d'Evaluation 5 - UoA" xr:uid="{F6A850CF-E537-4F52-85D3-5A63B01F37AF}"/>
    <hyperlink ref="L30:M30" location="'6. Unité d''Evaluation 6'!Expected" display="Unité d'Evaluation 6 - UoA" xr:uid="{DC3520B3-D6E3-47FC-B1CE-4FCFB2165DED}"/>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6C0E3-728E-49CE-A35D-112333D16141}">
  <sheetPr>
    <pageSetUpPr fitToPage="1"/>
  </sheetPr>
  <dimension ref="A1:CN173"/>
  <sheetViews>
    <sheetView showGridLines="0" topLeftCell="A11" zoomScale="90" zoomScaleNormal="90" zoomScaleSheetLayoutView="80" zoomScalePageLayoutView="25" workbookViewId="0">
      <selection activeCell="I2" sqref="I2:M2"/>
    </sheetView>
  </sheetViews>
  <sheetFormatPr defaultColWidth="0" defaultRowHeight="13.9"/>
  <cols>
    <col min="1" max="1" width="1.42578125" style="1" customWidth="1"/>
    <col min="2" max="2" width="11" style="1" customWidth="1"/>
    <col min="3" max="6" width="10.5703125" style="1" customWidth="1"/>
    <col min="7" max="7" width="22.42578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9" width="10.5703125" style="1" customWidth="1"/>
    <col min="30" max="34" width="10.5703125" style="8" hidden="1" customWidth="1"/>
    <col min="35" max="35" width="2.85546875" style="8" customWidth="1"/>
    <col min="36" max="36" width="5.42578125" style="8"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8" hidden="1" customWidth="1"/>
    <col min="65" max="65" width="11.42578125" style="8" hidden="1" customWidth="1"/>
    <col min="66" max="68" width="8.570312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42578125" style="8" hidden="1" customWidth="1"/>
    <col min="87" max="87" width="8.85546875" style="1" hidden="1" customWidth="1"/>
    <col min="88" max="88" width="8.5703125" style="8" hidden="1" customWidth="1"/>
    <col min="89" max="89" width="8.85546875" style="1" hidden="1" customWidth="1"/>
    <col min="90" max="90" width="8.5703125" style="8" hidden="1" customWidth="1"/>
    <col min="91" max="91" width="8.85546875" style="1" hidden="1" customWidth="1"/>
    <col min="92" max="92" width="8.5703125" style="8" hidden="1" customWidth="1"/>
    <col min="93" max="16384" width="8.85546875" style="1" hidden="1"/>
  </cols>
  <sheetData>
    <row r="1" spans="2:92" ht="7.35" customHeigh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c r="B2" s="12" t="s">
        <v>42</v>
      </c>
      <c r="C2" s="272" t="s">
        <v>43</v>
      </c>
      <c r="D2" s="273"/>
      <c r="E2" s="272" t="s">
        <v>44</v>
      </c>
      <c r="F2" s="274"/>
      <c r="G2" s="273"/>
      <c r="H2" s="132" t="s">
        <v>45</v>
      </c>
      <c r="I2" s="132" t="s">
        <v>46</v>
      </c>
      <c r="J2" s="134" t="s">
        <v>47</v>
      </c>
      <c r="K2" s="139" t="s">
        <v>48</v>
      </c>
      <c r="L2" s="135" t="s">
        <v>49</v>
      </c>
      <c r="M2" s="13" t="s">
        <v>50</v>
      </c>
      <c r="N2" s="13" t="s">
        <v>51</v>
      </c>
      <c r="O2" s="13" t="s">
        <v>52</v>
      </c>
      <c r="P2" s="13" t="s">
        <v>53</v>
      </c>
      <c r="Q2" s="13" t="s">
        <v>54</v>
      </c>
      <c r="R2" s="14" t="s">
        <v>55</v>
      </c>
      <c r="Y2" s="133" t="s">
        <v>56</v>
      </c>
      <c r="Z2" s="137" t="s">
        <v>57</v>
      </c>
      <c r="AA2" s="140" t="s">
        <v>58</v>
      </c>
      <c r="AB2" s="136" t="s">
        <v>59</v>
      </c>
      <c r="AC2" s="138"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c r="B3" s="262">
        <v>1</v>
      </c>
      <c r="C3" s="271" t="s">
        <v>106</v>
      </c>
      <c r="D3" s="270"/>
      <c r="E3" s="196" t="s">
        <v>107</v>
      </c>
      <c r="F3" s="198"/>
      <c r="G3" s="199"/>
      <c r="H3" s="25"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32" t="s">
        <v>108</v>
      </c>
      <c r="AD3" s="23" t="s">
        <v>108</v>
      </c>
      <c r="AE3" s="23" t="s">
        <v>108</v>
      </c>
      <c r="AF3" s="23" t="s">
        <v>108</v>
      </c>
      <c r="AG3" s="23" t="s">
        <v>108</v>
      </c>
      <c r="AH3" s="23" t="s">
        <v>108</v>
      </c>
      <c r="AK3" s="27" t="str">
        <f t="shared" ref="AK3:AT25" si="0">IFERROR(IF(I3="---","",IF(Y3="---","Pas d'objectifs fixés",IF(BV3=BK3,"En bonne voie",IF(BV3&gt;BK3,"En retard",IF(BV3&lt;BK3,"En avance"))))),"")</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VALUE(IF(AX3="---","",VLOOKUP(AX3,List16782342[],2,FALSE)))</f>
        <v>#VALUE!</v>
      </c>
      <c r="AZ3" s="1" t="str">
        <f t="shared" ref="AZ3:AZ27" si="2">_xlfn.IFNA(LOOKUP(2,1/(H3:Q3&lt;&gt;"---"),X3:AF3),"---")</f>
        <v>---</v>
      </c>
      <c r="BA3" s="1" t="e">
        <f>VALUE(IF(AZ3="---","",VLOOKUP(AZ3,List16782342[],2,FALSE)))</f>
        <v>#VALUE!</v>
      </c>
      <c r="BB3" s="1" t="str">
        <f t="shared" ref="BB3:BB27" si="3">_xlfn.IFNA(LOOKUP(2,1/(AK3:AT3&lt;&gt;""),AK3:AT3),"---")</f>
        <v>---</v>
      </c>
      <c r="BC3" s="1" t="str">
        <f t="shared" ref="BC3:BC27" si="4">_xlfn.IFNA(LOOKUP(2,1/(H3:R3&lt;&gt;"---"),H$2:R$2),"---")</f>
        <v>---</v>
      </c>
      <c r="BE3" s="31" t="s">
        <v>108</v>
      </c>
      <c r="BI3" s="29" t="s">
        <v>109</v>
      </c>
      <c r="BJ3" s="150" t="str">
        <f>IF(H3="---","",VLOOKUP(H3,List16782342[],2,FALSE))</f>
        <v/>
      </c>
      <c r="BK3" s="150" t="str">
        <f>IF(I3="---","",VLOOKUP(I3,List16782342[],2,FALSE))</f>
        <v/>
      </c>
      <c r="BL3" s="150" t="str">
        <f>IF(J3="---","",VLOOKUP(J3,List16782342[],2,FALSE))</f>
        <v/>
      </c>
      <c r="BM3" s="150" t="str">
        <f>IF(K3="---","",VLOOKUP(K3,List16782342[],2,FALSE))</f>
        <v/>
      </c>
      <c r="BN3" s="150" t="str">
        <f>IF(L3="---","",VLOOKUP(L3,List16782342[],2,FALSE))</f>
        <v/>
      </c>
      <c r="BO3" s="150" t="str">
        <f>IF(M3="---","",VLOOKUP(M3,List16782342[],2,FALSE))</f>
        <v/>
      </c>
      <c r="BP3" s="150" t="str">
        <f>IF(N3="---","",VLOOKUP(N3,List16782342[],2,FALSE))</f>
        <v/>
      </c>
      <c r="BQ3" s="150" t="str">
        <f>IF(O3="---","",VLOOKUP(O3,List16782342[],2,FALSE))</f>
        <v/>
      </c>
      <c r="BR3" s="150" t="str">
        <f>IF(P3="---","",VLOOKUP(P3,List16782342[],2,FALSE))</f>
        <v/>
      </c>
      <c r="BS3" s="150" t="str">
        <f>IF(Q3="---","",VLOOKUP(Q3,List16782342[],2,FALSE))</f>
        <v/>
      </c>
      <c r="BT3" s="150" t="str">
        <f>IF(R3="---","",VLOOKUP(R3,List16782342[],2,FALSE))</f>
        <v/>
      </c>
      <c r="BU3" s="29" t="s">
        <v>109</v>
      </c>
      <c r="BV3" s="150" t="str">
        <f>IF(Y3="---","",VLOOKUP(Y3,List16782342[],2,FALSE))</f>
        <v/>
      </c>
      <c r="BW3" s="150" t="str">
        <f>IF(Z3="---","",VLOOKUP(Z3,List16782342[],2,FALSE))</f>
        <v/>
      </c>
      <c r="BX3" s="150" t="str">
        <f>IF(AA3="---","",VLOOKUP(AA3,List16782342[],2,FALSE))</f>
        <v/>
      </c>
      <c r="BY3" s="150" t="str">
        <f>IF(AB3="---","",VLOOKUP(AB3,List16782342[],2,FALSE))</f>
        <v/>
      </c>
      <c r="BZ3" s="150" t="str">
        <f>IF(AC3="---","",VLOOKUP(AC3,List16782342[],2,FALSE))</f>
        <v/>
      </c>
      <c r="CA3" s="150" t="str">
        <f>IF(AD3="---","",VLOOKUP(AD3,List16782342[],2,FALSE))</f>
        <v/>
      </c>
      <c r="CB3" s="150" t="str">
        <f>IF(AE3="---","",VLOOKUP(AE3,List16782342[],2,FALSE))</f>
        <v/>
      </c>
      <c r="CC3" s="150" t="str">
        <f>IF(AF3="---","",VLOOKUP(AF3,List16782342[],2,FALSE))</f>
        <v/>
      </c>
      <c r="CD3" s="150" t="str">
        <f>IF(AG3="---","",VLOOKUP(AG3,List16782342[],2,FALSE))</f>
        <v/>
      </c>
      <c r="CE3" s="150" t="str">
        <f>IF(AH3="---","",VLOOKUP(AH3,List16782342[],2,FALSE))</f>
        <v/>
      </c>
    </row>
    <row r="4" spans="2:92" ht="13.5" customHeight="1">
      <c r="B4" s="263"/>
      <c r="C4" s="271"/>
      <c r="D4" s="270"/>
      <c r="E4" s="196" t="s">
        <v>110</v>
      </c>
      <c r="F4" s="198"/>
      <c r="G4" s="199"/>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VALUE(IF(AX4="---","",VLOOKUP(AX4,List16782342[],2,FALSE)))</f>
        <v>#VALUE!</v>
      </c>
      <c r="AZ4" s="1" t="str">
        <f t="shared" si="2"/>
        <v>---</v>
      </c>
      <c r="BA4" s="1" t="e">
        <f>VALUE(IF(AZ4="---","",VLOOKUP(AZ4,List16782342[],2,FALSE)))</f>
        <v>#VALUE!</v>
      </c>
      <c r="BB4" s="1" t="str">
        <f t="shared" si="3"/>
        <v>---</v>
      </c>
      <c r="BC4" s="1" t="str">
        <f t="shared" si="4"/>
        <v>---</v>
      </c>
      <c r="BE4" s="33" t="s">
        <v>112</v>
      </c>
      <c r="BF4" s="1">
        <v>1</v>
      </c>
      <c r="BI4" s="29" t="s">
        <v>111</v>
      </c>
      <c r="BJ4" s="150" t="str">
        <f>IF(H4="---","",VLOOKUP(H4,List16782342[],2,FALSE))</f>
        <v/>
      </c>
      <c r="BK4" s="150" t="str">
        <f>IF(I4="---","",VLOOKUP(I4,List16782342[],2,FALSE))</f>
        <v/>
      </c>
      <c r="BL4" s="150" t="str">
        <f>IF(J4="---","",VLOOKUP(J4,List16782342[],2,FALSE))</f>
        <v/>
      </c>
      <c r="BM4" s="150" t="str">
        <f>IF(K4="---","",VLOOKUP(K4,List16782342[],2,FALSE))</f>
        <v/>
      </c>
      <c r="BN4" s="150" t="str">
        <f>IF(L4="---","",VLOOKUP(L4,List16782342[],2,FALSE))</f>
        <v/>
      </c>
      <c r="BO4" s="150" t="str">
        <f>IF(M4="---","",VLOOKUP(M4,List16782342[],2,FALSE))</f>
        <v/>
      </c>
      <c r="BP4" s="150" t="str">
        <f>IF(N4="---","",VLOOKUP(N4,List16782342[],2,FALSE))</f>
        <v/>
      </c>
      <c r="BQ4" s="150" t="str">
        <f>IF(O4="---","",VLOOKUP(O4,List16782342[],2,FALSE))</f>
        <v/>
      </c>
      <c r="BR4" s="150" t="str">
        <f>IF(P4="---","",VLOOKUP(P4,List16782342[],2,FALSE))</f>
        <v/>
      </c>
      <c r="BS4" s="150" t="str">
        <f>IF(Q4="---","",VLOOKUP(Q4,List16782342[],2,FALSE))</f>
        <v/>
      </c>
      <c r="BT4" s="150" t="str">
        <f>IF(R4="---","",VLOOKUP(R4,List16782342[],2,FALSE))</f>
        <v/>
      </c>
      <c r="BU4" s="29" t="s">
        <v>111</v>
      </c>
      <c r="BV4" s="150" t="str">
        <f>IF(Y4="---","",VLOOKUP(Y4,List16782342[],2,FALSE))</f>
        <v/>
      </c>
      <c r="BW4" s="150" t="str">
        <f>IF(Z4="---","",VLOOKUP(Z4,List16782342[],2,FALSE))</f>
        <v/>
      </c>
      <c r="BX4" s="150" t="str">
        <f>IF(AA4="---","",VLOOKUP(AA4,List16782342[],2,FALSE))</f>
        <v/>
      </c>
      <c r="BY4" s="150" t="str">
        <f>IF(AB4="---","",VLOOKUP(AB4,List16782342[],2,FALSE))</f>
        <v/>
      </c>
      <c r="BZ4" s="150" t="str">
        <f>IF(AC4="---","",VLOOKUP(AC4,List16782342[],2,FALSE))</f>
        <v/>
      </c>
      <c r="CA4" s="150" t="str">
        <f>IF(AD4="---","",VLOOKUP(AD4,List16782342[],2,FALSE))</f>
        <v/>
      </c>
      <c r="CB4" s="150" t="str">
        <f>IF(AE4="---","",VLOOKUP(AE4,List16782342[],2,FALSE))</f>
        <v/>
      </c>
      <c r="CC4" s="150" t="str">
        <f>IF(AF4="---","",VLOOKUP(AF4,List16782342[],2,FALSE))</f>
        <v/>
      </c>
      <c r="CD4" s="150" t="str">
        <f>IF(AG4="---","",VLOOKUP(AG4,List16782342[],2,FALSE))</f>
        <v/>
      </c>
      <c r="CE4" s="150" t="str">
        <f>IF(AH4="---","",VLOOKUP(AH4,List16782342[],2,FALSE))</f>
        <v/>
      </c>
    </row>
    <row r="5" spans="2:92" ht="13.5" customHeight="1">
      <c r="B5" s="263"/>
      <c r="C5" s="265" t="s">
        <v>113</v>
      </c>
      <c r="D5" s="270"/>
      <c r="E5" s="196" t="s">
        <v>114</v>
      </c>
      <c r="F5" s="198"/>
      <c r="G5" s="199"/>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VALUE(IF(AX5="---","",VLOOKUP(AX5,List16782342[],2,FALSE)))</f>
        <v>#VALUE!</v>
      </c>
      <c r="AZ5" s="1" t="str">
        <f t="shared" si="2"/>
        <v>---</v>
      </c>
      <c r="BA5" s="1" t="e">
        <f>VALUE(IF(AZ5="---","",VLOOKUP(AZ5,List16782342[],2,FALSE)))</f>
        <v>#VALUE!</v>
      </c>
      <c r="BB5" s="1" t="str">
        <f t="shared" si="3"/>
        <v>---</v>
      </c>
      <c r="BC5" s="1" t="str">
        <f t="shared" si="4"/>
        <v>---</v>
      </c>
      <c r="BE5" s="34" t="s">
        <v>116</v>
      </c>
      <c r="BF5" s="1">
        <v>0.5</v>
      </c>
      <c r="BI5" s="29" t="s">
        <v>115</v>
      </c>
      <c r="BJ5" s="150" t="str">
        <f>IF(H5="---","",VLOOKUP(H5,List16782342[],2,FALSE))</f>
        <v/>
      </c>
      <c r="BK5" s="150" t="str">
        <f>IF(I5="---","",VLOOKUP(I5,List16782342[],2,FALSE))</f>
        <v/>
      </c>
      <c r="BL5" s="150" t="str">
        <f>IF(J5="---","",VLOOKUP(J5,List16782342[],2,FALSE))</f>
        <v/>
      </c>
      <c r="BM5" s="150" t="str">
        <f>IF(K5="---","",VLOOKUP(K5,List16782342[],2,FALSE))</f>
        <v/>
      </c>
      <c r="BN5" s="150" t="str">
        <f>IF(L5="---","",VLOOKUP(L5,List16782342[],2,FALSE))</f>
        <v/>
      </c>
      <c r="BO5" s="150" t="str">
        <f>IF(M5="---","",VLOOKUP(M5,List16782342[],2,FALSE))</f>
        <v/>
      </c>
      <c r="BP5" s="150" t="str">
        <f>IF(N5="---","",VLOOKUP(N5,List16782342[],2,FALSE))</f>
        <v/>
      </c>
      <c r="BQ5" s="150" t="str">
        <f>IF(O5="---","",VLOOKUP(O5,List16782342[],2,FALSE))</f>
        <v/>
      </c>
      <c r="BR5" s="150" t="str">
        <f>IF(P5="---","",VLOOKUP(P5,List16782342[],2,FALSE))</f>
        <v/>
      </c>
      <c r="BS5" s="150" t="str">
        <f>IF(Q5="---","",VLOOKUP(Q5,List16782342[],2,FALSE))</f>
        <v/>
      </c>
      <c r="BT5" s="150" t="str">
        <f>IF(R5="---","",VLOOKUP(R5,List16782342[],2,FALSE))</f>
        <v/>
      </c>
      <c r="BU5" s="29" t="s">
        <v>115</v>
      </c>
      <c r="BV5" s="150" t="str">
        <f>IF(Y5="---","",VLOOKUP(Y5,List16782342[],2,FALSE))</f>
        <v/>
      </c>
      <c r="BW5" s="150" t="str">
        <f>IF(Z5="---","",VLOOKUP(Z5,List16782342[],2,FALSE))</f>
        <v/>
      </c>
      <c r="BX5" s="150" t="str">
        <f>IF(AA5="---","",VLOOKUP(AA5,List16782342[],2,FALSE))</f>
        <v/>
      </c>
      <c r="BY5" s="150" t="str">
        <f>IF(AB5="---","",VLOOKUP(AB5,List16782342[],2,FALSE))</f>
        <v/>
      </c>
      <c r="BZ5" s="150" t="str">
        <f>IF(AC5="---","",VLOOKUP(AC5,List16782342[],2,FALSE))</f>
        <v/>
      </c>
      <c r="CA5" s="150" t="str">
        <f>IF(AD5="---","",VLOOKUP(AD5,List16782342[],2,FALSE))</f>
        <v/>
      </c>
      <c r="CB5" s="150" t="str">
        <f>IF(AE5="---","",VLOOKUP(AE5,List16782342[],2,FALSE))</f>
        <v/>
      </c>
      <c r="CC5" s="150" t="str">
        <f>IF(AF5="---","",VLOOKUP(AF5,List16782342[],2,FALSE))</f>
        <v/>
      </c>
      <c r="CD5" s="150" t="str">
        <f>IF(AG5="---","",VLOOKUP(AG5,List16782342[],2,FALSE))</f>
        <v/>
      </c>
      <c r="CE5" s="150" t="str">
        <f>IF(AH5="---","",VLOOKUP(AH5,List16782342[],2,FALSE))</f>
        <v/>
      </c>
    </row>
    <row r="6" spans="2:92" ht="13.5" customHeight="1">
      <c r="B6" s="263"/>
      <c r="C6" s="271"/>
      <c r="D6" s="270"/>
      <c r="E6" s="196" t="s">
        <v>117</v>
      </c>
      <c r="F6" s="198"/>
      <c r="G6" s="199"/>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VALUE(IF(AX6="---","",VLOOKUP(AX6,List16782342[],2,FALSE)))</f>
        <v>#VALUE!</v>
      </c>
      <c r="AZ6" s="1" t="str">
        <f t="shared" si="2"/>
        <v>---</v>
      </c>
      <c r="BA6" s="1" t="e">
        <f>VALUE(IF(AZ6="---","",VLOOKUP(AZ6,List16782342[],2,FALSE)))</f>
        <v>#VALUE!</v>
      </c>
      <c r="BB6" s="1" t="str">
        <f t="shared" si="3"/>
        <v>---</v>
      </c>
      <c r="BC6" s="1" t="str">
        <f t="shared" si="4"/>
        <v>---</v>
      </c>
      <c r="BE6" s="35" t="s">
        <v>119</v>
      </c>
      <c r="BF6" s="1">
        <v>0</v>
      </c>
      <c r="BI6" s="29" t="s">
        <v>118</v>
      </c>
      <c r="BJ6" s="150" t="str">
        <f>IF(H6="---","",VLOOKUP(H6,List16782342[],2,FALSE))</f>
        <v/>
      </c>
      <c r="BK6" s="150" t="str">
        <f>IF(I6="---","",VLOOKUP(I6,List16782342[],2,FALSE))</f>
        <v/>
      </c>
      <c r="BL6" s="150" t="str">
        <f>IF(J6="---","",VLOOKUP(J6,List16782342[],2,FALSE))</f>
        <v/>
      </c>
      <c r="BM6" s="150" t="str">
        <f>IF(K6="---","",VLOOKUP(K6,List16782342[],2,FALSE))</f>
        <v/>
      </c>
      <c r="BN6" s="150" t="str">
        <f>IF(L6="---","",VLOOKUP(L6,List16782342[],2,FALSE))</f>
        <v/>
      </c>
      <c r="BO6" s="150" t="str">
        <f>IF(M6="---","",VLOOKUP(M6,List16782342[],2,FALSE))</f>
        <v/>
      </c>
      <c r="BP6" s="150" t="str">
        <f>IF(N6="---","",VLOOKUP(N6,List16782342[],2,FALSE))</f>
        <v/>
      </c>
      <c r="BQ6" s="150" t="str">
        <f>IF(O6="---","",VLOOKUP(O6,List16782342[],2,FALSE))</f>
        <v/>
      </c>
      <c r="BR6" s="150" t="str">
        <f>IF(P6="---","",VLOOKUP(P6,List16782342[],2,FALSE))</f>
        <v/>
      </c>
      <c r="BS6" s="150" t="str">
        <f>IF(Q6="---","",VLOOKUP(Q6,List16782342[],2,FALSE))</f>
        <v/>
      </c>
      <c r="BT6" s="150" t="str">
        <f>IF(R6="---","",VLOOKUP(R6,List16782342[],2,FALSE))</f>
        <v/>
      </c>
      <c r="BU6" s="29" t="s">
        <v>118</v>
      </c>
      <c r="BV6" s="150" t="str">
        <f>IF(Y6="---","",VLOOKUP(Y6,List16782342[],2,FALSE))</f>
        <v/>
      </c>
      <c r="BW6" s="150" t="str">
        <f>IF(Z6="---","",VLOOKUP(Z6,List16782342[],2,FALSE))</f>
        <v/>
      </c>
      <c r="BX6" s="150" t="str">
        <f>IF(AA6="---","",VLOOKUP(AA6,List16782342[],2,FALSE))</f>
        <v/>
      </c>
      <c r="BY6" s="150" t="str">
        <f>IF(AB6="---","",VLOOKUP(AB6,List16782342[],2,FALSE))</f>
        <v/>
      </c>
      <c r="BZ6" s="150" t="str">
        <f>IF(AC6="---","",VLOOKUP(AC6,List16782342[],2,FALSE))</f>
        <v/>
      </c>
      <c r="CA6" s="150" t="str">
        <f>IF(AD6="---","",VLOOKUP(AD6,List16782342[],2,FALSE))</f>
        <v/>
      </c>
      <c r="CB6" s="150" t="str">
        <f>IF(AE6="---","",VLOOKUP(AE6,List16782342[],2,FALSE))</f>
        <v/>
      </c>
      <c r="CC6" s="150" t="str">
        <f>IF(AF6="---","",VLOOKUP(AF6,List16782342[],2,FALSE))</f>
        <v/>
      </c>
      <c r="CD6" s="150" t="str">
        <f>IF(AG6="---","",VLOOKUP(AG6,List16782342[],2,FALSE))</f>
        <v/>
      </c>
      <c r="CE6" s="150" t="str">
        <f>IF(AH6="---","",VLOOKUP(AH6,List16782342[],2,FALSE))</f>
        <v/>
      </c>
    </row>
    <row r="7" spans="2:92" ht="13.5" customHeight="1">
      <c r="B7" s="263"/>
      <c r="C7" s="271"/>
      <c r="D7" s="270"/>
      <c r="E7" s="196" t="s">
        <v>120</v>
      </c>
      <c r="F7" s="198"/>
      <c r="G7" s="199"/>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VALUE(IF(AX7="---","",VLOOKUP(AX7,List16782342[],2,FALSE)))</f>
        <v>#VALUE!</v>
      </c>
      <c r="AZ7" s="1" t="str">
        <f t="shared" si="2"/>
        <v>---</v>
      </c>
      <c r="BA7" s="1" t="e">
        <f>VALUE(IF(AZ7="---","",VLOOKUP(AZ7,List16782342[],2,FALSE)))</f>
        <v>#VALUE!</v>
      </c>
      <c r="BB7" s="1" t="str">
        <f t="shared" si="3"/>
        <v>---</v>
      </c>
      <c r="BC7" s="1" t="str">
        <f t="shared" si="4"/>
        <v>---</v>
      </c>
      <c r="BI7" s="29" t="s">
        <v>121</v>
      </c>
      <c r="BJ7" s="150" t="str">
        <f>IF(H7="---","",VLOOKUP(H7,List16782342[],2,FALSE))</f>
        <v/>
      </c>
      <c r="BK7" s="150" t="str">
        <f>IF(I7="---","",VLOOKUP(I7,List16782342[],2,FALSE))</f>
        <v/>
      </c>
      <c r="BL7" s="150" t="str">
        <f>IF(J7="---","",VLOOKUP(J7,List16782342[],2,FALSE))</f>
        <v/>
      </c>
      <c r="BM7" s="150" t="str">
        <f>IF(K7="---","",VLOOKUP(K7,List16782342[],2,FALSE))</f>
        <v/>
      </c>
      <c r="BN7" s="150" t="str">
        <f>IF(L7="---","",VLOOKUP(L7,List16782342[],2,FALSE))</f>
        <v/>
      </c>
      <c r="BO7" s="150" t="str">
        <f>IF(M7="---","",VLOOKUP(M7,List16782342[],2,FALSE))</f>
        <v/>
      </c>
      <c r="BP7" s="150" t="str">
        <f>IF(N7="---","",VLOOKUP(N7,List16782342[],2,FALSE))</f>
        <v/>
      </c>
      <c r="BQ7" s="150" t="str">
        <f>IF(O7="---","",VLOOKUP(O7,List16782342[],2,FALSE))</f>
        <v/>
      </c>
      <c r="BR7" s="150" t="str">
        <f>IF(P7="---","",VLOOKUP(P7,List16782342[],2,FALSE))</f>
        <v/>
      </c>
      <c r="BS7" s="150" t="str">
        <f>IF(Q7="---","",VLOOKUP(Q7,List16782342[],2,FALSE))</f>
        <v/>
      </c>
      <c r="BT7" s="150" t="str">
        <f>IF(R7="---","",VLOOKUP(R7,List16782342[],2,FALSE))</f>
        <v/>
      </c>
      <c r="BU7" s="29" t="s">
        <v>121</v>
      </c>
      <c r="BV7" s="150" t="str">
        <f>IF(Y7="---","",VLOOKUP(Y7,List16782342[],2,FALSE))</f>
        <v/>
      </c>
      <c r="BW7" s="150" t="str">
        <f>IF(Z7="---","",VLOOKUP(Z7,List16782342[],2,FALSE))</f>
        <v/>
      </c>
      <c r="BX7" s="150" t="str">
        <f>IF(AA7="---","",VLOOKUP(AA7,List16782342[],2,FALSE))</f>
        <v/>
      </c>
      <c r="BY7" s="150" t="str">
        <f>IF(AB7="---","",VLOOKUP(AB7,List16782342[],2,FALSE))</f>
        <v/>
      </c>
      <c r="BZ7" s="150" t="str">
        <f>IF(AC7="---","",VLOOKUP(AC7,List16782342[],2,FALSE))</f>
        <v/>
      </c>
      <c r="CA7" s="150" t="str">
        <f>IF(AD7="---","",VLOOKUP(AD7,List16782342[],2,FALSE))</f>
        <v/>
      </c>
      <c r="CB7" s="150" t="str">
        <f>IF(AE7="---","",VLOOKUP(AE7,List16782342[],2,FALSE))</f>
        <v/>
      </c>
      <c r="CC7" s="150" t="str">
        <f>IF(AF7="---","",VLOOKUP(AF7,List16782342[],2,FALSE))</f>
        <v/>
      </c>
      <c r="CD7" s="150" t="str">
        <f>IF(AG7="---","",VLOOKUP(AG7,List16782342[],2,FALSE))</f>
        <v/>
      </c>
      <c r="CE7" s="150" t="str">
        <f>IF(AH7="---","",VLOOKUP(AH7,List16782342[],2,FALSE))</f>
        <v/>
      </c>
    </row>
    <row r="8" spans="2:92" ht="13.5" customHeight="1">
      <c r="B8" s="264"/>
      <c r="C8" s="271"/>
      <c r="D8" s="270"/>
      <c r="E8" s="196" t="s">
        <v>122</v>
      </c>
      <c r="F8" s="198"/>
      <c r="G8" s="199"/>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VALUE(IF(AX8="---","",VLOOKUP(AX8,List16782342[],2,FALSE)))</f>
        <v>#VALUE!</v>
      </c>
      <c r="AZ8" s="1" t="str">
        <f t="shared" si="2"/>
        <v>---</v>
      </c>
      <c r="BA8" s="1" t="e">
        <f>VALUE(IF(AZ8="---","",VLOOKUP(AZ8,List16782342[],2,FALSE)))</f>
        <v>#VALUE!</v>
      </c>
      <c r="BB8" s="1" t="str">
        <f t="shared" si="3"/>
        <v>---</v>
      </c>
      <c r="BC8" s="1" t="str">
        <f t="shared" si="4"/>
        <v>---</v>
      </c>
      <c r="BI8" s="29" t="s">
        <v>123</v>
      </c>
      <c r="BJ8" s="150" t="str">
        <f>IF(H8="---","",VLOOKUP(H8,List16782342[],2,FALSE))</f>
        <v/>
      </c>
      <c r="BK8" s="150" t="str">
        <f>IF(I8="---","",VLOOKUP(I8,List16782342[],2,FALSE))</f>
        <v/>
      </c>
      <c r="BL8" s="150" t="str">
        <f>IF(J8="---","",VLOOKUP(J8,List16782342[],2,FALSE))</f>
        <v/>
      </c>
      <c r="BM8" s="150" t="str">
        <f>IF(K8="---","",VLOOKUP(K8,List16782342[],2,FALSE))</f>
        <v/>
      </c>
      <c r="BN8" s="150" t="str">
        <f>IF(L8="---","",VLOOKUP(L8,List16782342[],2,FALSE))</f>
        <v/>
      </c>
      <c r="BO8" s="150" t="str">
        <f>IF(M8="---","",VLOOKUP(M8,List16782342[],2,FALSE))</f>
        <v/>
      </c>
      <c r="BP8" s="150" t="str">
        <f>IF(N8="---","",VLOOKUP(N8,List16782342[],2,FALSE))</f>
        <v/>
      </c>
      <c r="BQ8" s="150" t="str">
        <f>IF(O8="---","",VLOOKUP(O8,List16782342[],2,FALSE))</f>
        <v/>
      </c>
      <c r="BR8" s="150" t="str">
        <f>IF(P8="---","",VLOOKUP(P8,List16782342[],2,FALSE))</f>
        <v/>
      </c>
      <c r="BS8" s="150" t="str">
        <f>IF(Q8="---","",VLOOKUP(Q8,List16782342[],2,FALSE))</f>
        <v/>
      </c>
      <c r="BT8" s="150" t="str">
        <f>IF(R8="---","",VLOOKUP(R8,List16782342[],2,FALSE))</f>
        <v/>
      </c>
      <c r="BU8" s="29" t="s">
        <v>123</v>
      </c>
      <c r="BV8" s="150" t="str">
        <f>IF(Y8="---","",VLOOKUP(Y8,List16782342[],2,FALSE))</f>
        <v/>
      </c>
      <c r="BW8" s="150" t="str">
        <f>IF(Z8="---","",VLOOKUP(Z8,List16782342[],2,FALSE))</f>
        <v/>
      </c>
      <c r="BX8" s="150" t="str">
        <f>IF(AA8="---","",VLOOKUP(AA8,List16782342[],2,FALSE))</f>
        <v/>
      </c>
      <c r="BY8" s="150" t="str">
        <f>IF(AB8="---","",VLOOKUP(AB8,List16782342[],2,FALSE))</f>
        <v/>
      </c>
      <c r="BZ8" s="150" t="str">
        <f>IF(AC8="---","",VLOOKUP(AC8,List16782342[],2,FALSE))</f>
        <v/>
      </c>
      <c r="CA8" s="150" t="str">
        <f>IF(AD8="---","",VLOOKUP(AD8,List16782342[],2,FALSE))</f>
        <v/>
      </c>
      <c r="CB8" s="150" t="str">
        <f>IF(AE8="---","",VLOOKUP(AE8,List16782342[],2,FALSE))</f>
        <v/>
      </c>
      <c r="CC8" s="150" t="str">
        <f>IF(AF8="---","",VLOOKUP(AF8,List16782342[],2,FALSE))</f>
        <v/>
      </c>
      <c r="CD8" s="150" t="str">
        <f>IF(AG8="---","",VLOOKUP(AG8,List16782342[],2,FALSE))</f>
        <v/>
      </c>
      <c r="CE8" s="150" t="str">
        <f>IF(AH8="---","",VLOOKUP(AH8,List16782342[],2,FALSE))</f>
        <v/>
      </c>
    </row>
    <row r="9" spans="2:92" ht="13.5" customHeight="1">
      <c r="B9" s="263">
        <v>2</v>
      </c>
      <c r="C9" s="265" t="s">
        <v>124</v>
      </c>
      <c r="D9" s="270"/>
      <c r="E9" s="196" t="s">
        <v>125</v>
      </c>
      <c r="F9" s="198"/>
      <c r="G9" s="199"/>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VALUE(IF(AX9="---","",VLOOKUP(AX9,List16782342[],2,FALSE)))</f>
        <v>#VALUE!</v>
      </c>
      <c r="AZ9" s="1" t="str">
        <f t="shared" si="2"/>
        <v>---</v>
      </c>
      <c r="BA9" s="1" t="e">
        <f>VALUE(IF(AZ9="---","",VLOOKUP(AZ9,List16782342[],2,FALSE)))</f>
        <v>#VALUE!</v>
      </c>
      <c r="BB9" s="1" t="str">
        <f t="shared" si="3"/>
        <v>---</v>
      </c>
      <c r="BC9" s="1" t="str">
        <f t="shared" si="4"/>
        <v>---</v>
      </c>
      <c r="BI9" s="29" t="s">
        <v>126</v>
      </c>
      <c r="BJ9" s="150" t="str">
        <f>IF(H9="---","",VLOOKUP(H9,List16782342[],2,FALSE))</f>
        <v/>
      </c>
      <c r="BK9" s="150" t="str">
        <f>IF(I9="---","",VLOOKUP(I9,List16782342[],2,FALSE))</f>
        <v/>
      </c>
      <c r="BL9" s="150" t="str">
        <f>IF(J9="---","",VLOOKUP(J9,List16782342[],2,FALSE))</f>
        <v/>
      </c>
      <c r="BM9" s="150" t="str">
        <f>IF(K9="---","",VLOOKUP(K9,List16782342[],2,FALSE))</f>
        <v/>
      </c>
      <c r="BN9" s="150" t="str">
        <f>IF(L9="---","",VLOOKUP(L9,List16782342[],2,FALSE))</f>
        <v/>
      </c>
      <c r="BO9" s="150" t="str">
        <f>IF(M9="---","",VLOOKUP(M9,List16782342[],2,FALSE))</f>
        <v/>
      </c>
      <c r="BP9" s="150" t="str">
        <f>IF(N9="---","",VLOOKUP(N9,List16782342[],2,FALSE))</f>
        <v/>
      </c>
      <c r="BQ9" s="150" t="str">
        <f>IF(O9="---","",VLOOKUP(O9,List16782342[],2,FALSE))</f>
        <v/>
      </c>
      <c r="BR9" s="150" t="str">
        <f>IF(P9="---","",VLOOKUP(P9,List16782342[],2,FALSE))</f>
        <v/>
      </c>
      <c r="BS9" s="150" t="str">
        <f>IF(Q9="---","",VLOOKUP(Q9,List16782342[],2,FALSE))</f>
        <v/>
      </c>
      <c r="BT9" s="150" t="str">
        <f>IF(R9="---","",VLOOKUP(R9,List16782342[],2,FALSE))</f>
        <v/>
      </c>
      <c r="BU9" s="29" t="s">
        <v>126</v>
      </c>
      <c r="BV9" s="150" t="str">
        <f>IF(Y9="---","",VLOOKUP(Y9,List16782342[],2,FALSE))</f>
        <v/>
      </c>
      <c r="BW9" s="150" t="str">
        <f>IF(Z9="---","",VLOOKUP(Z9,List16782342[],2,FALSE))</f>
        <v/>
      </c>
      <c r="BX9" s="150" t="str">
        <f>IF(AA9="---","",VLOOKUP(AA9,List16782342[],2,FALSE))</f>
        <v/>
      </c>
      <c r="BY9" s="150" t="str">
        <f>IF(AB9="---","",VLOOKUP(AB9,List16782342[],2,FALSE))</f>
        <v/>
      </c>
      <c r="BZ9" s="150" t="str">
        <f>IF(AC9="---","",VLOOKUP(AC9,List16782342[],2,FALSE))</f>
        <v/>
      </c>
      <c r="CA9" s="150" t="str">
        <f>IF(AD9="---","",VLOOKUP(AD9,List16782342[],2,FALSE))</f>
        <v/>
      </c>
      <c r="CB9" s="150" t="str">
        <f>IF(AE9="---","",VLOOKUP(AE9,List16782342[],2,FALSE))</f>
        <v/>
      </c>
      <c r="CC9" s="150" t="str">
        <f>IF(AF9="---","",VLOOKUP(AF9,List16782342[],2,FALSE))</f>
        <v/>
      </c>
      <c r="CD9" s="150" t="str">
        <f>IF(AG9="---","",VLOOKUP(AG9,List16782342[],2,FALSE))</f>
        <v/>
      </c>
      <c r="CE9" s="150" t="str">
        <f>IF(AH9="---","",VLOOKUP(AH9,List16782342[],2,FALSE))</f>
        <v/>
      </c>
    </row>
    <row r="10" spans="2:92" ht="13.5" customHeight="1">
      <c r="B10" s="263"/>
      <c r="C10" s="271"/>
      <c r="D10" s="270"/>
      <c r="E10" s="196" t="s">
        <v>127</v>
      </c>
      <c r="F10" s="198"/>
      <c r="G10" s="199"/>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VALUE(IF(AX10="---","",VLOOKUP(AX10,List16782342[],2,FALSE)))</f>
        <v>#VALUE!</v>
      </c>
      <c r="AZ10" s="1" t="str">
        <f t="shared" si="2"/>
        <v>---</v>
      </c>
      <c r="BA10" s="1" t="e">
        <f>VALUE(IF(AZ10="---","",VLOOKUP(AZ10,List16782342[],2,FALSE)))</f>
        <v>#VALUE!</v>
      </c>
      <c r="BB10" s="1" t="str">
        <f t="shared" si="3"/>
        <v>---</v>
      </c>
      <c r="BC10" s="1" t="str">
        <f t="shared" si="4"/>
        <v>---</v>
      </c>
      <c r="BI10" s="29" t="s">
        <v>128</v>
      </c>
      <c r="BJ10" s="150" t="str">
        <f>IF(H10="---","",VLOOKUP(H10,List16782342[],2,FALSE))</f>
        <v/>
      </c>
      <c r="BK10" s="150" t="str">
        <f>IF(I10="---","",VLOOKUP(I10,List16782342[],2,FALSE))</f>
        <v/>
      </c>
      <c r="BL10" s="150" t="str">
        <f>IF(J10="---","",VLOOKUP(J10,List16782342[],2,FALSE))</f>
        <v/>
      </c>
      <c r="BM10" s="150" t="str">
        <f>IF(K10="---","",VLOOKUP(K10,List16782342[],2,FALSE))</f>
        <v/>
      </c>
      <c r="BN10" s="150" t="str">
        <f>IF(L10="---","",VLOOKUP(L10,List16782342[],2,FALSE))</f>
        <v/>
      </c>
      <c r="BO10" s="150" t="str">
        <f>IF(M10="---","",VLOOKUP(M10,List16782342[],2,FALSE))</f>
        <v/>
      </c>
      <c r="BP10" s="150" t="str">
        <f>IF(N10="---","",VLOOKUP(N10,List16782342[],2,FALSE))</f>
        <v/>
      </c>
      <c r="BQ10" s="150" t="str">
        <f>IF(O10="---","",VLOOKUP(O10,List16782342[],2,FALSE))</f>
        <v/>
      </c>
      <c r="BR10" s="150" t="str">
        <f>IF(P10="---","",VLOOKUP(P10,List16782342[],2,FALSE))</f>
        <v/>
      </c>
      <c r="BS10" s="150" t="str">
        <f>IF(Q10="---","",VLOOKUP(Q10,List16782342[],2,FALSE))</f>
        <v/>
      </c>
      <c r="BT10" s="150" t="str">
        <f>IF(R10="---","",VLOOKUP(R10,List16782342[],2,FALSE))</f>
        <v/>
      </c>
      <c r="BU10" s="29" t="s">
        <v>128</v>
      </c>
      <c r="BV10" s="150" t="str">
        <f>IF(Y10="---","",VLOOKUP(Y10,List16782342[],2,FALSE))</f>
        <v/>
      </c>
      <c r="BW10" s="150" t="str">
        <f>IF(Z10="---","",VLOOKUP(Z10,List16782342[],2,FALSE))</f>
        <v/>
      </c>
      <c r="BX10" s="150" t="str">
        <f>IF(AA10="---","",VLOOKUP(AA10,List16782342[],2,FALSE))</f>
        <v/>
      </c>
      <c r="BY10" s="150" t="str">
        <f>IF(AB10="---","",VLOOKUP(AB10,List16782342[],2,FALSE))</f>
        <v/>
      </c>
      <c r="BZ10" s="150" t="str">
        <f>IF(AC10="---","",VLOOKUP(AC10,List16782342[],2,FALSE))</f>
        <v/>
      </c>
      <c r="CA10" s="150" t="str">
        <f>IF(AD10="---","",VLOOKUP(AD10,List16782342[],2,FALSE))</f>
        <v/>
      </c>
      <c r="CB10" s="150" t="str">
        <f>IF(AE10="---","",VLOOKUP(AE10,List16782342[],2,FALSE))</f>
        <v/>
      </c>
      <c r="CC10" s="150" t="str">
        <f>IF(AF10="---","",VLOOKUP(AF10,List16782342[],2,FALSE))</f>
        <v/>
      </c>
      <c r="CD10" s="150" t="str">
        <f>IF(AG10="---","",VLOOKUP(AG10,List16782342[],2,FALSE))</f>
        <v/>
      </c>
      <c r="CE10" s="150" t="str">
        <f>IF(AH10="---","",VLOOKUP(AH10,List16782342[],2,FALSE))</f>
        <v/>
      </c>
    </row>
    <row r="11" spans="2:92" ht="13.5" customHeight="1">
      <c r="B11" s="263"/>
      <c r="C11" s="271"/>
      <c r="D11" s="270"/>
      <c r="E11" s="196" t="s">
        <v>129</v>
      </c>
      <c r="F11" s="198"/>
      <c r="G11" s="199"/>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VALUE(IF(AX11="---","",VLOOKUP(AX11,List16782342[],2,FALSE)))</f>
        <v>#VALUE!</v>
      </c>
      <c r="AZ11" s="1" t="str">
        <f t="shared" si="2"/>
        <v>---</v>
      </c>
      <c r="BA11" s="1" t="e">
        <f>VALUE(IF(AZ11="---","",VLOOKUP(AZ11,List16782342[],2,FALSE)))</f>
        <v>#VALUE!</v>
      </c>
      <c r="BB11" s="1" t="str">
        <f t="shared" si="3"/>
        <v>---</v>
      </c>
      <c r="BC11" s="1" t="str">
        <f t="shared" si="4"/>
        <v>---</v>
      </c>
      <c r="BI11" s="29" t="s">
        <v>130</v>
      </c>
      <c r="BJ11" s="150" t="str">
        <f>IF(H11="---","",VLOOKUP(H11,List16782342[],2,FALSE))</f>
        <v/>
      </c>
      <c r="BK11" s="150" t="str">
        <f>IF(I11="---","",VLOOKUP(I11,List16782342[],2,FALSE))</f>
        <v/>
      </c>
      <c r="BL11" s="150" t="str">
        <f>IF(J11="---","",VLOOKUP(J11,List16782342[],2,FALSE))</f>
        <v/>
      </c>
      <c r="BM11" s="150" t="str">
        <f>IF(K11="---","",VLOOKUP(K11,List16782342[],2,FALSE))</f>
        <v/>
      </c>
      <c r="BN11" s="150" t="str">
        <f>IF(L11="---","",VLOOKUP(L11,List16782342[],2,FALSE))</f>
        <v/>
      </c>
      <c r="BO11" s="150" t="str">
        <f>IF(M11="---","",VLOOKUP(M11,List16782342[],2,FALSE))</f>
        <v/>
      </c>
      <c r="BP11" s="150" t="str">
        <f>IF(N11="---","",VLOOKUP(N11,List16782342[],2,FALSE))</f>
        <v/>
      </c>
      <c r="BQ11" s="150" t="str">
        <f>IF(O11="---","",VLOOKUP(O11,List16782342[],2,FALSE))</f>
        <v/>
      </c>
      <c r="BR11" s="150" t="str">
        <f>IF(P11="---","",VLOOKUP(P11,List16782342[],2,FALSE))</f>
        <v/>
      </c>
      <c r="BS11" s="150" t="str">
        <f>IF(Q11="---","",VLOOKUP(Q11,List16782342[],2,FALSE))</f>
        <v/>
      </c>
      <c r="BT11" s="150" t="str">
        <f>IF(R11="---","",VLOOKUP(R11,List16782342[],2,FALSE))</f>
        <v/>
      </c>
      <c r="BU11" s="29" t="s">
        <v>130</v>
      </c>
      <c r="BV11" s="150" t="str">
        <f>IF(Y11="---","",VLOOKUP(Y11,List16782342[],2,FALSE))</f>
        <v/>
      </c>
      <c r="BW11" s="150" t="str">
        <f>IF(Z11="---","",VLOOKUP(Z11,List16782342[],2,FALSE))</f>
        <v/>
      </c>
      <c r="BX11" s="150" t="str">
        <f>IF(AA11="---","",VLOOKUP(AA11,List16782342[],2,FALSE))</f>
        <v/>
      </c>
      <c r="BY11" s="150" t="str">
        <f>IF(AB11="---","",VLOOKUP(AB11,List16782342[],2,FALSE))</f>
        <v/>
      </c>
      <c r="BZ11" s="150" t="str">
        <f>IF(AC11="---","",VLOOKUP(AC11,List16782342[],2,FALSE))</f>
        <v/>
      </c>
      <c r="CA11" s="150" t="str">
        <f>IF(AD11="---","",VLOOKUP(AD11,List16782342[],2,FALSE))</f>
        <v/>
      </c>
      <c r="CB11" s="150" t="str">
        <f>IF(AE11="---","",VLOOKUP(AE11,List16782342[],2,FALSE))</f>
        <v/>
      </c>
      <c r="CC11" s="150" t="str">
        <f>IF(AF11="---","",VLOOKUP(AF11,List16782342[],2,FALSE))</f>
        <v/>
      </c>
      <c r="CD11" s="150" t="str">
        <f>IF(AG11="---","",VLOOKUP(AG11,List16782342[],2,FALSE))</f>
        <v/>
      </c>
      <c r="CE11" s="150" t="str">
        <f>IF(AH11="---","",VLOOKUP(AH11,List16782342[],2,FALSE))</f>
        <v/>
      </c>
    </row>
    <row r="12" spans="2:92" ht="13.5" customHeight="1">
      <c r="B12" s="263"/>
      <c r="C12" s="265" t="s">
        <v>131</v>
      </c>
      <c r="D12" s="270"/>
      <c r="E12" s="196" t="s">
        <v>132</v>
      </c>
      <c r="F12" s="198"/>
      <c r="G12" s="199"/>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VALUE(IF(AX12="---","",VLOOKUP(AX12,List16782342[],2,FALSE)))</f>
        <v>#VALUE!</v>
      </c>
      <c r="AZ12" s="1" t="str">
        <f t="shared" si="2"/>
        <v>---</v>
      </c>
      <c r="BA12" s="1" t="e">
        <f>VALUE(IF(AZ12="---","",VLOOKUP(AZ12,List16782342[],2,FALSE)))</f>
        <v>#VALUE!</v>
      </c>
      <c r="BB12" s="1" t="str">
        <f t="shared" si="3"/>
        <v>---</v>
      </c>
      <c r="BC12" s="1" t="str">
        <f t="shared" si="4"/>
        <v>---</v>
      </c>
      <c r="BI12" s="29" t="s">
        <v>133</v>
      </c>
      <c r="BJ12" s="150" t="str">
        <f>IF(H12="---","",VLOOKUP(H12,List16782342[],2,FALSE))</f>
        <v/>
      </c>
      <c r="BK12" s="150" t="str">
        <f>IF(I12="---","",VLOOKUP(I12,List16782342[],2,FALSE))</f>
        <v/>
      </c>
      <c r="BL12" s="150" t="str">
        <f>IF(J12="---","",VLOOKUP(J12,List16782342[],2,FALSE))</f>
        <v/>
      </c>
      <c r="BM12" s="150" t="str">
        <f>IF(K12="---","",VLOOKUP(K12,List16782342[],2,FALSE))</f>
        <v/>
      </c>
      <c r="BN12" s="150" t="str">
        <f>IF(L12="---","",VLOOKUP(L12,List16782342[],2,FALSE))</f>
        <v/>
      </c>
      <c r="BO12" s="150" t="str">
        <f>IF(M12="---","",VLOOKUP(M12,List16782342[],2,FALSE))</f>
        <v/>
      </c>
      <c r="BP12" s="150" t="str">
        <f>IF(N12="---","",VLOOKUP(N12,List16782342[],2,FALSE))</f>
        <v/>
      </c>
      <c r="BQ12" s="150" t="str">
        <f>IF(O12="---","",VLOOKUP(O12,List16782342[],2,FALSE))</f>
        <v/>
      </c>
      <c r="BR12" s="150" t="str">
        <f>IF(P12="---","",VLOOKUP(P12,List16782342[],2,FALSE))</f>
        <v/>
      </c>
      <c r="BS12" s="150" t="str">
        <f>IF(Q12="---","",VLOOKUP(Q12,List16782342[],2,FALSE))</f>
        <v/>
      </c>
      <c r="BT12" s="150" t="str">
        <f>IF(R12="---","",VLOOKUP(R12,List16782342[],2,FALSE))</f>
        <v/>
      </c>
      <c r="BU12" s="29" t="s">
        <v>133</v>
      </c>
      <c r="BV12" s="150" t="str">
        <f>IF(Y12="---","",VLOOKUP(Y12,List16782342[],2,FALSE))</f>
        <v/>
      </c>
      <c r="BW12" s="150" t="str">
        <f>IF(Z12="---","",VLOOKUP(Z12,List16782342[],2,FALSE))</f>
        <v/>
      </c>
      <c r="BX12" s="150" t="str">
        <f>IF(AA12="---","",VLOOKUP(AA12,List16782342[],2,FALSE))</f>
        <v/>
      </c>
      <c r="BY12" s="150" t="str">
        <f>IF(AB12="---","",VLOOKUP(AB12,List16782342[],2,FALSE))</f>
        <v/>
      </c>
      <c r="BZ12" s="150" t="str">
        <f>IF(AC12="---","",VLOOKUP(AC12,List16782342[],2,FALSE))</f>
        <v/>
      </c>
      <c r="CA12" s="150" t="str">
        <f>IF(AD12="---","",VLOOKUP(AD12,List16782342[],2,FALSE))</f>
        <v/>
      </c>
      <c r="CB12" s="150" t="str">
        <f>IF(AE12="---","",VLOOKUP(AE12,List16782342[],2,FALSE))</f>
        <v/>
      </c>
      <c r="CC12" s="150" t="str">
        <f>IF(AF12="---","",VLOOKUP(AF12,List16782342[],2,FALSE))</f>
        <v/>
      </c>
      <c r="CD12" s="150" t="str">
        <f>IF(AG12="---","",VLOOKUP(AG12,List16782342[],2,FALSE))</f>
        <v/>
      </c>
      <c r="CE12" s="150" t="str">
        <f>IF(AH12="---","",VLOOKUP(AH12,List16782342[],2,FALSE))</f>
        <v/>
      </c>
    </row>
    <row r="13" spans="2:92" ht="13.5" customHeight="1">
      <c r="B13" s="263"/>
      <c r="C13" s="271"/>
      <c r="D13" s="270"/>
      <c r="E13" s="196" t="s">
        <v>134</v>
      </c>
      <c r="F13" s="198"/>
      <c r="G13" s="199"/>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VALUE(IF(AX13="---","",VLOOKUP(AX13,List16782342[],2,FALSE)))</f>
        <v>#VALUE!</v>
      </c>
      <c r="AZ13" s="1" t="str">
        <f t="shared" si="2"/>
        <v>---</v>
      </c>
      <c r="BA13" s="1" t="e">
        <f>VALUE(IF(AZ13="---","",VLOOKUP(AZ13,List16782342[],2,FALSE)))</f>
        <v>#VALUE!</v>
      </c>
      <c r="BB13" s="1" t="str">
        <f t="shared" si="3"/>
        <v>---</v>
      </c>
      <c r="BC13" s="1" t="str">
        <f t="shared" si="4"/>
        <v>---</v>
      </c>
      <c r="BI13" s="29" t="s">
        <v>135</v>
      </c>
      <c r="BJ13" s="150" t="str">
        <f>IF(H13="---","",VLOOKUP(H13,List16782342[],2,FALSE))</f>
        <v/>
      </c>
      <c r="BK13" s="150" t="str">
        <f>IF(I13="---","",VLOOKUP(I13,List16782342[],2,FALSE))</f>
        <v/>
      </c>
      <c r="BL13" s="150" t="str">
        <f>IF(J13="---","",VLOOKUP(J13,List16782342[],2,FALSE))</f>
        <v/>
      </c>
      <c r="BM13" s="150" t="str">
        <f>IF(K13="---","",VLOOKUP(K13,List16782342[],2,FALSE))</f>
        <v/>
      </c>
      <c r="BN13" s="150" t="str">
        <f>IF(L13="---","",VLOOKUP(L13,List16782342[],2,FALSE))</f>
        <v/>
      </c>
      <c r="BO13" s="150" t="str">
        <f>IF(M13="---","",VLOOKUP(M13,List16782342[],2,FALSE))</f>
        <v/>
      </c>
      <c r="BP13" s="150" t="str">
        <f>IF(N13="---","",VLOOKUP(N13,List16782342[],2,FALSE))</f>
        <v/>
      </c>
      <c r="BQ13" s="150" t="str">
        <f>IF(O13="---","",VLOOKUP(O13,List16782342[],2,FALSE))</f>
        <v/>
      </c>
      <c r="BR13" s="150" t="str">
        <f>IF(P13="---","",VLOOKUP(P13,List16782342[],2,FALSE))</f>
        <v/>
      </c>
      <c r="BS13" s="150" t="str">
        <f>IF(Q13="---","",VLOOKUP(Q13,List16782342[],2,FALSE))</f>
        <v/>
      </c>
      <c r="BT13" s="150" t="str">
        <f>IF(R13="---","",VLOOKUP(R13,List16782342[],2,FALSE))</f>
        <v/>
      </c>
      <c r="BU13" s="29" t="s">
        <v>135</v>
      </c>
      <c r="BV13" s="150" t="str">
        <f>IF(Y13="---","",VLOOKUP(Y13,List16782342[],2,FALSE))</f>
        <v/>
      </c>
      <c r="BW13" s="150" t="str">
        <f>IF(Z13="---","",VLOOKUP(Z13,List16782342[],2,FALSE))</f>
        <v/>
      </c>
      <c r="BX13" s="150" t="str">
        <f>IF(AA13="---","",VLOOKUP(AA13,List16782342[],2,FALSE))</f>
        <v/>
      </c>
      <c r="BY13" s="150" t="str">
        <f>IF(AB13="---","",VLOOKUP(AB13,List16782342[],2,FALSE))</f>
        <v/>
      </c>
      <c r="BZ13" s="150" t="str">
        <f>IF(AC13="---","",VLOOKUP(AC13,List16782342[],2,FALSE))</f>
        <v/>
      </c>
      <c r="CA13" s="150" t="str">
        <f>IF(AD13="---","",VLOOKUP(AD13,List16782342[],2,FALSE))</f>
        <v/>
      </c>
      <c r="CB13" s="150" t="str">
        <f>IF(AE13="---","",VLOOKUP(AE13,List16782342[],2,FALSE))</f>
        <v/>
      </c>
      <c r="CC13" s="150" t="str">
        <f>IF(AF13="---","",VLOOKUP(AF13,List16782342[],2,FALSE))</f>
        <v/>
      </c>
      <c r="CD13" s="150" t="str">
        <f>IF(AG13="---","",VLOOKUP(AG13,List16782342[],2,FALSE))</f>
        <v/>
      </c>
      <c r="CE13" s="150" t="str">
        <f>IF(AH13="---","",VLOOKUP(AH13,List16782342[],2,FALSE))</f>
        <v/>
      </c>
    </row>
    <row r="14" spans="2:92" s="8" customFormat="1" ht="13.5" customHeight="1">
      <c r="B14" s="263"/>
      <c r="C14" s="271"/>
      <c r="D14" s="270"/>
      <c r="E14" s="196" t="s">
        <v>136</v>
      </c>
      <c r="F14" s="198"/>
      <c r="G14" s="199"/>
      <c r="H14" s="25" t="s">
        <v>108</v>
      </c>
      <c r="I14" s="25" t="s">
        <v>108</v>
      </c>
      <c r="J14" s="25" t="s">
        <v>108</v>
      </c>
      <c r="K14" s="25" t="s">
        <v>108</v>
      </c>
      <c r="L14" s="25" t="s">
        <v>108</v>
      </c>
      <c r="M14" s="25"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VALUE(IF(AX14="---","",VLOOKUP(AX14,List16782342[],2,FALSE)))</f>
        <v>#VALUE!</v>
      </c>
      <c r="AZ14" s="1" t="str">
        <f t="shared" si="2"/>
        <v>---</v>
      </c>
      <c r="BA14" s="1" t="e">
        <f>VALUE(IF(AZ14="---","",VLOOKUP(AZ14,List16782342[],2,FALSE)))</f>
        <v>#VALUE!</v>
      </c>
      <c r="BB14" s="1" t="str">
        <f t="shared" si="3"/>
        <v>---</v>
      </c>
      <c r="BC14" s="1" t="str">
        <f t="shared" si="4"/>
        <v>---</v>
      </c>
      <c r="BD14" s="1"/>
      <c r="BE14" s="1"/>
      <c r="BF14" s="1"/>
      <c r="BG14" s="1"/>
      <c r="BH14" s="1"/>
      <c r="BI14" s="29" t="s">
        <v>137</v>
      </c>
      <c r="BJ14" s="150" t="str">
        <f>IF(H14="---","",VLOOKUP(H14,List16782342[],2,FALSE))</f>
        <v/>
      </c>
      <c r="BK14" s="150" t="str">
        <f>IF(I14="---","",VLOOKUP(I14,List16782342[],2,FALSE))</f>
        <v/>
      </c>
      <c r="BL14" s="150" t="str">
        <f>IF(J14="---","",VLOOKUP(J14,List16782342[],2,FALSE))</f>
        <v/>
      </c>
      <c r="BM14" s="150" t="str">
        <f>IF(K14="---","",VLOOKUP(K14,List16782342[],2,FALSE))</f>
        <v/>
      </c>
      <c r="BN14" s="150" t="str">
        <f>IF(L14="---","",VLOOKUP(L14,List16782342[],2,FALSE))</f>
        <v/>
      </c>
      <c r="BO14" s="150" t="str">
        <f>IF(M14="---","",VLOOKUP(M14,List16782342[],2,FALSE))</f>
        <v/>
      </c>
      <c r="BP14" s="150" t="str">
        <f>IF(N14="---","",VLOOKUP(N14,List16782342[],2,FALSE))</f>
        <v/>
      </c>
      <c r="BQ14" s="150" t="str">
        <f>IF(O14="---","",VLOOKUP(O14,List16782342[],2,FALSE))</f>
        <v/>
      </c>
      <c r="BR14" s="150" t="str">
        <f>IF(P14="---","",VLOOKUP(P14,List16782342[],2,FALSE))</f>
        <v/>
      </c>
      <c r="BS14" s="150" t="str">
        <f>IF(Q14="---","",VLOOKUP(Q14,List16782342[],2,FALSE))</f>
        <v/>
      </c>
      <c r="BT14" s="150" t="str">
        <f>IF(R14="---","",VLOOKUP(R14,List16782342[],2,FALSE))</f>
        <v/>
      </c>
      <c r="BU14" s="29" t="s">
        <v>137</v>
      </c>
      <c r="BV14" s="150" t="str">
        <f>IF(Y14="---","",VLOOKUP(Y14,List16782342[],2,FALSE))</f>
        <v/>
      </c>
      <c r="BW14" s="150" t="str">
        <f>IF(Z14="---","",VLOOKUP(Z14,List16782342[],2,FALSE))</f>
        <v/>
      </c>
      <c r="BX14" s="150" t="str">
        <f>IF(AA14="---","",VLOOKUP(AA14,List16782342[],2,FALSE))</f>
        <v/>
      </c>
      <c r="BY14" s="150" t="str">
        <f>IF(AB14="---","",VLOOKUP(AB14,List16782342[],2,FALSE))</f>
        <v/>
      </c>
      <c r="BZ14" s="150" t="str">
        <f>IF(AC14="---","",VLOOKUP(AC14,List16782342[],2,FALSE))</f>
        <v/>
      </c>
      <c r="CA14" s="150" t="str">
        <f>IF(AD14="---","",VLOOKUP(AD14,List16782342[],2,FALSE))</f>
        <v/>
      </c>
      <c r="CB14" s="150" t="str">
        <f>IF(AE14="---","",VLOOKUP(AE14,List16782342[],2,FALSE))</f>
        <v/>
      </c>
      <c r="CC14" s="150" t="str">
        <f>IF(AF14="---","",VLOOKUP(AF14,List16782342[],2,FALSE))</f>
        <v/>
      </c>
      <c r="CD14" s="150" t="str">
        <f>IF(AG14="---","",VLOOKUP(AG14,List16782342[],2,FALSE))</f>
        <v/>
      </c>
      <c r="CE14" s="150" t="str">
        <f>IF(AH14="---","",VLOOKUP(AH14,List16782342[],2,FALSE))</f>
        <v/>
      </c>
      <c r="CG14" s="1"/>
      <c r="CI14" s="1"/>
      <c r="CK14" s="1"/>
      <c r="CM14" s="1"/>
    </row>
    <row r="15" spans="2:92" s="8" customFormat="1" ht="13.5" customHeight="1">
      <c r="B15" s="263"/>
      <c r="C15" s="271" t="s">
        <v>138</v>
      </c>
      <c r="D15" s="270"/>
      <c r="E15" s="196" t="s">
        <v>139</v>
      </c>
      <c r="F15" s="198"/>
      <c r="G15" s="199"/>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VALUE(IF(AX15="---","",VLOOKUP(AX15,List16782342[],2,FALSE)))</f>
        <v>#VALUE!</v>
      </c>
      <c r="AZ15" s="1" t="str">
        <f t="shared" si="2"/>
        <v>---</v>
      </c>
      <c r="BA15" s="1" t="e">
        <f>VALUE(IF(AZ15="---","",VLOOKUP(AZ15,List16782342[],2,FALSE)))</f>
        <v>#VALUE!</v>
      </c>
      <c r="BB15" s="1" t="str">
        <f t="shared" si="3"/>
        <v>---</v>
      </c>
      <c r="BC15" s="1" t="str">
        <f t="shared" si="4"/>
        <v>---</v>
      </c>
      <c r="BD15" s="1"/>
      <c r="BE15" s="1"/>
      <c r="BF15" s="1"/>
      <c r="BG15" s="1"/>
      <c r="BH15" s="1"/>
      <c r="BI15" s="29" t="s">
        <v>140</v>
      </c>
      <c r="BJ15" s="150" t="str">
        <f>IF(H15="---","",VLOOKUP(H15,List16782342[],2,FALSE))</f>
        <v/>
      </c>
      <c r="BK15" s="150" t="str">
        <f>IF(I15="---","",VLOOKUP(I15,List16782342[],2,FALSE))</f>
        <v/>
      </c>
      <c r="BL15" s="150" t="str">
        <f>IF(J15="---","",VLOOKUP(J15,List16782342[],2,FALSE))</f>
        <v/>
      </c>
      <c r="BM15" s="150" t="str">
        <f>IF(K15="---","",VLOOKUP(K15,List16782342[],2,FALSE))</f>
        <v/>
      </c>
      <c r="BN15" s="150" t="str">
        <f>IF(L15="---","",VLOOKUP(L15,List16782342[],2,FALSE))</f>
        <v/>
      </c>
      <c r="BO15" s="150" t="str">
        <f>IF(M15="---","",VLOOKUP(M15,List16782342[],2,FALSE))</f>
        <v/>
      </c>
      <c r="BP15" s="150" t="str">
        <f>IF(N15="---","",VLOOKUP(N15,List16782342[],2,FALSE))</f>
        <v/>
      </c>
      <c r="BQ15" s="150" t="str">
        <f>IF(O15="---","",VLOOKUP(O15,List16782342[],2,FALSE))</f>
        <v/>
      </c>
      <c r="BR15" s="150" t="str">
        <f>IF(P15="---","",VLOOKUP(P15,List16782342[],2,FALSE))</f>
        <v/>
      </c>
      <c r="BS15" s="150" t="str">
        <f>IF(Q15="---","",VLOOKUP(Q15,List16782342[],2,FALSE))</f>
        <v/>
      </c>
      <c r="BT15" s="150" t="str">
        <f>IF(R15="---","",VLOOKUP(R15,List16782342[],2,FALSE))</f>
        <v/>
      </c>
      <c r="BU15" s="29" t="s">
        <v>140</v>
      </c>
      <c r="BV15" s="150" t="str">
        <f>IF(Y15="---","",VLOOKUP(Y15,List16782342[],2,FALSE))</f>
        <v/>
      </c>
      <c r="BW15" s="150" t="str">
        <f>IF(Z15="---","",VLOOKUP(Z15,List16782342[],2,FALSE))</f>
        <v/>
      </c>
      <c r="BX15" s="150" t="str">
        <f>IF(AA15="---","",VLOOKUP(AA15,List16782342[],2,FALSE))</f>
        <v/>
      </c>
      <c r="BY15" s="150" t="str">
        <f>IF(AB15="---","",VLOOKUP(AB15,List16782342[],2,FALSE))</f>
        <v/>
      </c>
      <c r="BZ15" s="150" t="str">
        <f>IF(AC15="---","",VLOOKUP(AC15,List16782342[],2,FALSE))</f>
        <v/>
      </c>
      <c r="CA15" s="150" t="str">
        <f>IF(AD15="---","",VLOOKUP(AD15,List16782342[],2,FALSE))</f>
        <v/>
      </c>
      <c r="CB15" s="150" t="str">
        <f>IF(AE15="---","",VLOOKUP(AE15,List16782342[],2,FALSE))</f>
        <v/>
      </c>
      <c r="CC15" s="150" t="str">
        <f>IF(AF15="---","",VLOOKUP(AF15,List16782342[],2,FALSE))</f>
        <v/>
      </c>
      <c r="CD15" s="150" t="str">
        <f>IF(AG15="---","",VLOOKUP(AG15,List16782342[],2,FALSE))</f>
        <v/>
      </c>
      <c r="CE15" s="150" t="str">
        <f>IF(AH15="---","",VLOOKUP(AH15,List16782342[],2,FALSE))</f>
        <v/>
      </c>
      <c r="CG15" s="1"/>
      <c r="CI15" s="1"/>
      <c r="CK15" s="1"/>
      <c r="CM15" s="1"/>
    </row>
    <row r="16" spans="2:92" s="8" customFormat="1" ht="13.5" customHeight="1">
      <c r="B16" s="263"/>
      <c r="C16" s="271"/>
      <c r="D16" s="270"/>
      <c r="E16" s="196" t="s">
        <v>141</v>
      </c>
      <c r="F16" s="198"/>
      <c r="G16" s="199"/>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VALUE(IF(AX16="---","",VLOOKUP(AX16,List16782342[],2,FALSE)))</f>
        <v>#VALUE!</v>
      </c>
      <c r="AZ16" s="1" t="str">
        <f t="shared" si="2"/>
        <v>---</v>
      </c>
      <c r="BA16" s="1" t="e">
        <f>VALUE(IF(AZ16="---","",VLOOKUP(AZ16,List16782342[],2,FALSE)))</f>
        <v>#VALUE!</v>
      </c>
      <c r="BB16" s="1" t="str">
        <f t="shared" si="3"/>
        <v>---</v>
      </c>
      <c r="BC16" s="1" t="str">
        <f t="shared" si="4"/>
        <v>---</v>
      </c>
      <c r="BD16" s="1"/>
      <c r="BE16" s="1"/>
      <c r="BF16" s="1"/>
      <c r="BG16" s="1"/>
      <c r="BH16" s="1"/>
      <c r="BI16" s="29" t="s">
        <v>142</v>
      </c>
      <c r="BJ16" s="150" t="str">
        <f>IF(H16="---","",VLOOKUP(H16,List16782342[],2,FALSE))</f>
        <v/>
      </c>
      <c r="BK16" s="150" t="str">
        <f>IF(I16="---","",VLOOKUP(I16,List16782342[],2,FALSE))</f>
        <v/>
      </c>
      <c r="BL16" s="150" t="str">
        <f>IF(J16="---","",VLOOKUP(J16,List16782342[],2,FALSE))</f>
        <v/>
      </c>
      <c r="BM16" s="150" t="str">
        <f>IF(K16="---","",VLOOKUP(K16,List16782342[],2,FALSE))</f>
        <v/>
      </c>
      <c r="BN16" s="150" t="str">
        <f>IF(L16="---","",VLOOKUP(L16,List16782342[],2,FALSE))</f>
        <v/>
      </c>
      <c r="BO16" s="150" t="str">
        <f>IF(M16="---","",VLOOKUP(M16,List16782342[],2,FALSE))</f>
        <v/>
      </c>
      <c r="BP16" s="150" t="str">
        <f>IF(N16="---","",VLOOKUP(N16,List16782342[],2,FALSE))</f>
        <v/>
      </c>
      <c r="BQ16" s="150" t="str">
        <f>IF(O16="---","",VLOOKUP(O16,List16782342[],2,FALSE))</f>
        <v/>
      </c>
      <c r="BR16" s="150" t="str">
        <f>IF(P16="---","",VLOOKUP(P16,List16782342[],2,FALSE))</f>
        <v/>
      </c>
      <c r="BS16" s="150" t="str">
        <f>IF(Q16="---","",VLOOKUP(Q16,List16782342[],2,FALSE))</f>
        <v/>
      </c>
      <c r="BT16" s="150" t="str">
        <f>IF(R16="---","",VLOOKUP(R16,List16782342[],2,FALSE))</f>
        <v/>
      </c>
      <c r="BU16" s="29" t="s">
        <v>142</v>
      </c>
      <c r="BV16" s="150" t="str">
        <f>IF(Y16="---","",VLOOKUP(Y16,List16782342[],2,FALSE))</f>
        <v/>
      </c>
      <c r="BW16" s="150" t="str">
        <f>IF(Z16="---","",VLOOKUP(Z16,List16782342[],2,FALSE))</f>
        <v/>
      </c>
      <c r="BX16" s="150" t="str">
        <f>IF(AA16="---","",VLOOKUP(AA16,List16782342[],2,FALSE))</f>
        <v/>
      </c>
      <c r="BY16" s="150" t="str">
        <f>IF(AB16="---","",VLOOKUP(AB16,List16782342[],2,FALSE))</f>
        <v/>
      </c>
      <c r="BZ16" s="150" t="str">
        <f>IF(AC16="---","",VLOOKUP(AC16,List16782342[],2,FALSE))</f>
        <v/>
      </c>
      <c r="CA16" s="150" t="str">
        <f>IF(AD16="---","",VLOOKUP(AD16,List16782342[],2,FALSE))</f>
        <v/>
      </c>
      <c r="CB16" s="150" t="str">
        <f>IF(AE16="---","",VLOOKUP(AE16,List16782342[],2,FALSE))</f>
        <v/>
      </c>
      <c r="CC16" s="150" t="str">
        <f>IF(AF16="---","",VLOOKUP(AF16,List16782342[],2,FALSE))</f>
        <v/>
      </c>
      <c r="CD16" s="150" t="str">
        <f>IF(AG16="---","",VLOOKUP(AG16,List16782342[],2,FALSE))</f>
        <v/>
      </c>
      <c r="CE16" s="150" t="str">
        <f>IF(AH16="---","",VLOOKUP(AH16,List16782342[],2,FALSE))</f>
        <v/>
      </c>
      <c r="CG16" s="1"/>
      <c r="CI16" s="1"/>
      <c r="CK16" s="1"/>
      <c r="CM16" s="1"/>
    </row>
    <row r="17" spans="2:92" s="8" customFormat="1" ht="13.5" customHeight="1">
      <c r="B17" s="263"/>
      <c r="C17" s="271"/>
      <c r="D17" s="270"/>
      <c r="E17" s="196" t="s">
        <v>143</v>
      </c>
      <c r="F17" s="198"/>
      <c r="G17" s="199"/>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VALUE(IF(AX17="---","",VLOOKUP(AX17,List16782342[],2,FALSE)))</f>
        <v>#VALUE!</v>
      </c>
      <c r="AZ17" s="1" t="str">
        <f t="shared" si="2"/>
        <v>---</v>
      </c>
      <c r="BA17" s="1" t="e">
        <f>VALUE(IF(AZ17="---","",VLOOKUP(AZ17,List16782342[],2,FALSE)))</f>
        <v>#VALUE!</v>
      </c>
      <c r="BB17" s="1" t="str">
        <f t="shared" si="3"/>
        <v>---</v>
      </c>
      <c r="BC17" s="1" t="str">
        <f t="shared" si="4"/>
        <v>---</v>
      </c>
      <c r="BD17" s="1"/>
      <c r="BE17" s="1"/>
      <c r="BF17" s="1"/>
      <c r="BG17" s="1"/>
      <c r="BH17" s="1"/>
      <c r="BI17" s="29" t="s">
        <v>144</v>
      </c>
      <c r="BJ17" s="150" t="str">
        <f>IF(H17="---","",VLOOKUP(H17,List16782342[],2,FALSE))</f>
        <v/>
      </c>
      <c r="BK17" s="150" t="str">
        <f>IF(I17="---","",VLOOKUP(I17,List16782342[],2,FALSE))</f>
        <v/>
      </c>
      <c r="BL17" s="150" t="str">
        <f>IF(J17="---","",VLOOKUP(J17,List16782342[],2,FALSE))</f>
        <v/>
      </c>
      <c r="BM17" s="150" t="str">
        <f>IF(K17="---","",VLOOKUP(K17,List16782342[],2,FALSE))</f>
        <v/>
      </c>
      <c r="BN17" s="150" t="str">
        <f>IF(L17="---","",VLOOKUP(L17,List16782342[],2,FALSE))</f>
        <v/>
      </c>
      <c r="BO17" s="150" t="str">
        <f>IF(M17="---","",VLOOKUP(M17,List16782342[],2,FALSE))</f>
        <v/>
      </c>
      <c r="BP17" s="150" t="str">
        <f>IF(N17="---","",VLOOKUP(N17,List16782342[],2,FALSE))</f>
        <v/>
      </c>
      <c r="BQ17" s="150" t="str">
        <f>IF(O17="---","",VLOOKUP(O17,List16782342[],2,FALSE))</f>
        <v/>
      </c>
      <c r="BR17" s="150" t="str">
        <f>IF(P17="---","",VLOOKUP(P17,List16782342[],2,FALSE))</f>
        <v/>
      </c>
      <c r="BS17" s="150" t="str">
        <f>IF(Q17="---","",VLOOKUP(Q17,List16782342[],2,FALSE))</f>
        <v/>
      </c>
      <c r="BT17" s="150" t="str">
        <f>IF(R17="---","",VLOOKUP(R17,List16782342[],2,FALSE))</f>
        <v/>
      </c>
      <c r="BU17" s="29" t="s">
        <v>144</v>
      </c>
      <c r="BV17" s="150" t="str">
        <f>IF(Y17="---","",VLOOKUP(Y17,List16782342[],2,FALSE))</f>
        <v/>
      </c>
      <c r="BW17" s="150" t="str">
        <f>IF(Z17="---","",VLOOKUP(Z17,List16782342[],2,FALSE))</f>
        <v/>
      </c>
      <c r="BX17" s="150" t="str">
        <f>IF(AA17="---","",VLOOKUP(AA17,List16782342[],2,FALSE))</f>
        <v/>
      </c>
      <c r="BY17" s="150" t="str">
        <f>IF(AB17="---","",VLOOKUP(AB17,List16782342[],2,FALSE))</f>
        <v/>
      </c>
      <c r="BZ17" s="150" t="str">
        <f>IF(AC17="---","",VLOOKUP(AC17,List16782342[],2,FALSE))</f>
        <v/>
      </c>
      <c r="CA17" s="150" t="str">
        <f>IF(AD17="---","",VLOOKUP(AD17,List16782342[],2,FALSE))</f>
        <v/>
      </c>
      <c r="CB17" s="150" t="str">
        <f>IF(AE17="---","",VLOOKUP(AE17,List16782342[],2,FALSE))</f>
        <v/>
      </c>
      <c r="CC17" s="150" t="str">
        <f>IF(AF17="---","",VLOOKUP(AF17,List16782342[],2,FALSE))</f>
        <v/>
      </c>
      <c r="CD17" s="150" t="str">
        <f>IF(AG17="---","",VLOOKUP(AG17,List16782342[],2,FALSE))</f>
        <v/>
      </c>
      <c r="CE17" s="150" t="str">
        <f>IF(AH17="---","",VLOOKUP(AH17,List16782342[],2,FALSE))</f>
        <v/>
      </c>
      <c r="CG17" s="1"/>
      <c r="CI17" s="1"/>
      <c r="CK17" s="1"/>
      <c r="CM17" s="1"/>
    </row>
    <row r="18" spans="2:92" s="8" customFormat="1" ht="13.5" customHeight="1">
      <c r="B18" s="263"/>
      <c r="C18" s="271" t="s">
        <v>145</v>
      </c>
      <c r="D18" s="270"/>
      <c r="E18" s="196" t="s">
        <v>146</v>
      </c>
      <c r="F18" s="198"/>
      <c r="G18" s="199"/>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VALUE(IF(AX18="---","",VLOOKUP(AX18,List16782342[],2,FALSE)))</f>
        <v>#VALUE!</v>
      </c>
      <c r="AZ18" s="1" t="str">
        <f t="shared" si="2"/>
        <v>---</v>
      </c>
      <c r="BA18" s="1" t="e">
        <f>VALUE(IF(AZ18="---","",VLOOKUP(AZ18,List16782342[],2,FALSE)))</f>
        <v>#VALUE!</v>
      </c>
      <c r="BB18" s="1" t="str">
        <f t="shared" si="3"/>
        <v>---</v>
      </c>
      <c r="BC18" s="1" t="str">
        <f t="shared" si="4"/>
        <v>---</v>
      </c>
      <c r="BD18" s="1"/>
      <c r="BE18" s="1"/>
      <c r="BF18" s="1"/>
      <c r="BG18" s="1"/>
      <c r="BH18" s="1"/>
      <c r="BI18" s="29" t="s">
        <v>147</v>
      </c>
      <c r="BJ18" s="150" t="str">
        <f>IF(H18="---","",VLOOKUP(H18,List16782342[],2,FALSE))</f>
        <v/>
      </c>
      <c r="BK18" s="150" t="str">
        <f>IF(I18="---","",VLOOKUP(I18,List16782342[],2,FALSE))</f>
        <v/>
      </c>
      <c r="BL18" s="150" t="str">
        <f>IF(J18="---","",VLOOKUP(J18,List16782342[],2,FALSE))</f>
        <v/>
      </c>
      <c r="BM18" s="150" t="str">
        <f>IF(K18="---","",VLOOKUP(K18,List16782342[],2,FALSE))</f>
        <v/>
      </c>
      <c r="BN18" s="150" t="str">
        <f>IF(L18="---","",VLOOKUP(L18,List16782342[],2,FALSE))</f>
        <v/>
      </c>
      <c r="BO18" s="150" t="str">
        <f>IF(M18="---","",VLOOKUP(M18,List16782342[],2,FALSE))</f>
        <v/>
      </c>
      <c r="BP18" s="150" t="str">
        <f>IF(N18="---","",VLOOKUP(N18,List16782342[],2,FALSE))</f>
        <v/>
      </c>
      <c r="BQ18" s="150" t="str">
        <f>IF(O18="---","",VLOOKUP(O18,List16782342[],2,FALSE))</f>
        <v/>
      </c>
      <c r="BR18" s="150" t="str">
        <f>IF(P18="---","",VLOOKUP(P18,List16782342[],2,FALSE))</f>
        <v/>
      </c>
      <c r="BS18" s="150" t="str">
        <f>IF(Q18="---","",VLOOKUP(Q18,List16782342[],2,FALSE))</f>
        <v/>
      </c>
      <c r="BT18" s="150" t="str">
        <f>IF(R18="---","",VLOOKUP(R18,List16782342[],2,FALSE))</f>
        <v/>
      </c>
      <c r="BU18" s="29" t="s">
        <v>147</v>
      </c>
      <c r="BV18" s="150" t="str">
        <f>IF(Y18="---","",VLOOKUP(Y18,List16782342[],2,FALSE))</f>
        <v/>
      </c>
      <c r="BW18" s="150" t="str">
        <f>IF(Z18="---","",VLOOKUP(Z18,List16782342[],2,FALSE))</f>
        <v/>
      </c>
      <c r="BX18" s="150" t="str">
        <f>IF(AA18="---","",VLOOKUP(AA18,List16782342[],2,FALSE))</f>
        <v/>
      </c>
      <c r="BY18" s="150" t="str">
        <f>IF(AB18="---","",VLOOKUP(AB18,List16782342[],2,FALSE))</f>
        <v/>
      </c>
      <c r="BZ18" s="150" t="str">
        <f>IF(AC18="---","",VLOOKUP(AC18,List16782342[],2,FALSE))</f>
        <v/>
      </c>
      <c r="CA18" s="150" t="str">
        <f>IF(AD18="---","",VLOOKUP(AD18,List16782342[],2,FALSE))</f>
        <v/>
      </c>
      <c r="CB18" s="150" t="str">
        <f>IF(AE18="---","",VLOOKUP(AE18,List16782342[],2,FALSE))</f>
        <v/>
      </c>
      <c r="CC18" s="150" t="str">
        <f>IF(AF18="---","",VLOOKUP(AF18,List16782342[],2,FALSE))</f>
        <v/>
      </c>
      <c r="CD18" s="150" t="str">
        <f>IF(AG18="---","",VLOOKUP(AG18,List16782342[],2,FALSE))</f>
        <v/>
      </c>
      <c r="CE18" s="150" t="str">
        <f>IF(AH18="---","",VLOOKUP(AH18,List16782342[],2,FALSE))</f>
        <v/>
      </c>
      <c r="CG18" s="1"/>
      <c r="CI18" s="1"/>
      <c r="CK18" s="1"/>
      <c r="CM18" s="1"/>
    </row>
    <row r="19" spans="2:92" s="8" customFormat="1" ht="13.5" customHeight="1">
      <c r="B19" s="263"/>
      <c r="C19" s="271"/>
      <c r="D19" s="270"/>
      <c r="E19" s="196" t="s">
        <v>148</v>
      </c>
      <c r="F19" s="198"/>
      <c r="G19" s="199"/>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VALUE(IF(AX19="---","",VLOOKUP(AX19,List16782342[],2,FALSE)))</f>
        <v>#VALUE!</v>
      </c>
      <c r="AZ19" s="1" t="str">
        <f t="shared" si="2"/>
        <v>---</v>
      </c>
      <c r="BA19" s="1" t="e">
        <f>VALUE(IF(AZ19="---","",VLOOKUP(AZ19,List16782342[],2,FALSE)))</f>
        <v>#VALUE!</v>
      </c>
      <c r="BB19" s="1" t="str">
        <f t="shared" si="3"/>
        <v>---</v>
      </c>
      <c r="BC19" s="1" t="str">
        <f t="shared" si="4"/>
        <v>---</v>
      </c>
      <c r="BD19" s="1"/>
      <c r="BE19" s="1"/>
      <c r="BF19" s="1"/>
      <c r="BG19" s="1"/>
      <c r="BH19" s="1"/>
      <c r="BI19" s="29" t="s">
        <v>149</v>
      </c>
      <c r="BJ19" s="150" t="str">
        <f>IF(H19="---","",VLOOKUP(H19,List16782342[],2,FALSE))</f>
        <v/>
      </c>
      <c r="BK19" s="150" t="str">
        <f>IF(I19="---","",VLOOKUP(I19,List16782342[],2,FALSE))</f>
        <v/>
      </c>
      <c r="BL19" s="150" t="str">
        <f>IF(J19="---","",VLOOKUP(J19,List16782342[],2,FALSE))</f>
        <v/>
      </c>
      <c r="BM19" s="150" t="str">
        <f>IF(K19="---","",VLOOKUP(K19,List16782342[],2,FALSE))</f>
        <v/>
      </c>
      <c r="BN19" s="150" t="str">
        <f>IF(L19="---","",VLOOKUP(L19,List16782342[],2,FALSE))</f>
        <v/>
      </c>
      <c r="BO19" s="150" t="str">
        <f>IF(M19="---","",VLOOKUP(M19,List16782342[],2,FALSE))</f>
        <v/>
      </c>
      <c r="BP19" s="150" t="str">
        <f>IF(N19="---","",VLOOKUP(N19,List16782342[],2,FALSE))</f>
        <v/>
      </c>
      <c r="BQ19" s="150" t="str">
        <f>IF(O19="---","",VLOOKUP(O19,List16782342[],2,FALSE))</f>
        <v/>
      </c>
      <c r="BR19" s="150" t="str">
        <f>IF(P19="---","",VLOOKUP(P19,List16782342[],2,FALSE))</f>
        <v/>
      </c>
      <c r="BS19" s="150" t="str">
        <f>IF(Q19="---","",VLOOKUP(Q19,List16782342[],2,FALSE))</f>
        <v/>
      </c>
      <c r="BT19" s="150" t="str">
        <f>IF(R19="---","",VLOOKUP(R19,List16782342[],2,FALSE))</f>
        <v/>
      </c>
      <c r="BU19" s="29" t="s">
        <v>149</v>
      </c>
      <c r="BV19" s="150" t="str">
        <f>IF(Y19="---","",VLOOKUP(Y19,List16782342[],2,FALSE))</f>
        <v/>
      </c>
      <c r="BW19" s="150" t="str">
        <f>IF(Z19="---","",VLOOKUP(Z19,List16782342[],2,FALSE))</f>
        <v/>
      </c>
      <c r="BX19" s="150" t="str">
        <f>IF(AA19="---","",VLOOKUP(AA19,List16782342[],2,FALSE))</f>
        <v/>
      </c>
      <c r="BY19" s="150" t="str">
        <f>IF(AB19="---","",VLOOKUP(AB19,List16782342[],2,FALSE))</f>
        <v/>
      </c>
      <c r="BZ19" s="150" t="str">
        <f>IF(AC19="---","",VLOOKUP(AC19,List16782342[],2,FALSE))</f>
        <v/>
      </c>
      <c r="CA19" s="150" t="str">
        <f>IF(AD19="---","",VLOOKUP(AD19,List16782342[],2,FALSE))</f>
        <v/>
      </c>
      <c r="CB19" s="150" t="str">
        <f>IF(AE19="---","",VLOOKUP(AE19,List16782342[],2,FALSE))</f>
        <v/>
      </c>
      <c r="CC19" s="150" t="str">
        <f>IF(AF19="---","",VLOOKUP(AF19,List16782342[],2,FALSE))</f>
        <v/>
      </c>
      <c r="CD19" s="150" t="str">
        <f>IF(AG19="---","",VLOOKUP(AG19,List16782342[],2,FALSE))</f>
        <v/>
      </c>
      <c r="CE19" s="150" t="str">
        <f>IF(AH19="---","",VLOOKUP(AH19,List16782342[],2,FALSE))</f>
        <v/>
      </c>
      <c r="CG19" s="1"/>
      <c r="CI19" s="1"/>
      <c r="CK19" s="1"/>
      <c r="CM19" s="1"/>
    </row>
    <row r="20" spans="2:92" s="8" customFormat="1" ht="13.5" customHeight="1">
      <c r="B20" s="264"/>
      <c r="C20" s="271"/>
      <c r="D20" s="270"/>
      <c r="E20" s="196" t="s">
        <v>150</v>
      </c>
      <c r="F20" s="198"/>
      <c r="G20" s="199"/>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VALUE(IF(AX20="---","",VLOOKUP(AX20,List16782342[],2,FALSE)))</f>
        <v>#VALUE!</v>
      </c>
      <c r="AZ20" s="1" t="str">
        <f t="shared" si="2"/>
        <v>---</v>
      </c>
      <c r="BA20" s="1" t="e">
        <f>VALUE(IF(AZ20="---","",VLOOKUP(AZ20,List16782342[],2,FALSE)))</f>
        <v>#VALUE!</v>
      </c>
      <c r="BB20" s="1" t="str">
        <f t="shared" si="3"/>
        <v>---</v>
      </c>
      <c r="BC20" s="1" t="str">
        <f t="shared" si="4"/>
        <v>---</v>
      </c>
      <c r="BD20" s="1"/>
      <c r="BE20" s="1"/>
      <c r="BF20" s="1"/>
      <c r="BG20" s="1"/>
      <c r="BH20" s="1"/>
      <c r="BI20" s="29" t="s">
        <v>151</v>
      </c>
      <c r="BJ20" s="150" t="str">
        <f>IF(H20="---","",VLOOKUP(H20,List16782342[],2,FALSE))</f>
        <v/>
      </c>
      <c r="BK20" s="150" t="str">
        <f>IF(I20="---","",VLOOKUP(I20,List16782342[],2,FALSE))</f>
        <v/>
      </c>
      <c r="BL20" s="150" t="str">
        <f>IF(J20="---","",VLOOKUP(J20,List16782342[],2,FALSE))</f>
        <v/>
      </c>
      <c r="BM20" s="150" t="str">
        <f>IF(K20="---","",VLOOKUP(K20,List16782342[],2,FALSE))</f>
        <v/>
      </c>
      <c r="BN20" s="150" t="str">
        <f>IF(L20="---","",VLOOKUP(L20,List16782342[],2,FALSE))</f>
        <v/>
      </c>
      <c r="BO20" s="150" t="str">
        <f>IF(M20="---","",VLOOKUP(M20,List16782342[],2,FALSE))</f>
        <v/>
      </c>
      <c r="BP20" s="150" t="str">
        <f>IF(N20="---","",VLOOKUP(N20,List16782342[],2,FALSE))</f>
        <v/>
      </c>
      <c r="BQ20" s="150" t="str">
        <f>IF(O20="---","",VLOOKUP(O20,List16782342[],2,FALSE))</f>
        <v/>
      </c>
      <c r="BR20" s="150" t="str">
        <f>IF(P20="---","",VLOOKUP(P20,List16782342[],2,FALSE))</f>
        <v/>
      </c>
      <c r="BS20" s="150" t="str">
        <f>IF(Q20="---","",VLOOKUP(Q20,List16782342[],2,FALSE))</f>
        <v/>
      </c>
      <c r="BT20" s="150" t="str">
        <f>IF(R20="---","",VLOOKUP(R20,List16782342[],2,FALSE))</f>
        <v/>
      </c>
      <c r="BU20" s="29" t="s">
        <v>151</v>
      </c>
      <c r="BV20" s="150" t="str">
        <f>IF(Y20="---","",VLOOKUP(Y20,List16782342[],2,FALSE))</f>
        <v/>
      </c>
      <c r="BW20" s="150" t="str">
        <f>IF(Z20="---","",VLOOKUP(Z20,List16782342[],2,FALSE))</f>
        <v/>
      </c>
      <c r="BX20" s="150" t="str">
        <f>IF(AA20="---","",VLOOKUP(AA20,List16782342[],2,FALSE))</f>
        <v/>
      </c>
      <c r="BY20" s="150" t="str">
        <f>IF(AB20="---","",VLOOKUP(AB20,List16782342[],2,FALSE))</f>
        <v/>
      </c>
      <c r="BZ20" s="150" t="str">
        <f>IF(AC20="---","",VLOOKUP(AC20,List16782342[],2,FALSE))</f>
        <v/>
      </c>
      <c r="CA20" s="150" t="str">
        <f>IF(AD20="---","",VLOOKUP(AD20,List16782342[],2,FALSE))</f>
        <v/>
      </c>
      <c r="CB20" s="150" t="str">
        <f>IF(AE20="---","",VLOOKUP(AE20,List16782342[],2,FALSE))</f>
        <v/>
      </c>
      <c r="CC20" s="150" t="str">
        <f>IF(AF20="---","",VLOOKUP(AF20,List16782342[],2,FALSE))</f>
        <v/>
      </c>
      <c r="CD20" s="150" t="str">
        <f>IF(AG20="---","",VLOOKUP(AG20,List16782342[],2,FALSE))</f>
        <v/>
      </c>
      <c r="CE20" s="150" t="str">
        <f>IF(AH20="---","",VLOOKUP(AH20,List16782342[],2,FALSE))</f>
        <v/>
      </c>
      <c r="CG20" s="1"/>
      <c r="CI20" s="1"/>
      <c r="CK20" s="1"/>
      <c r="CM20" s="1"/>
    </row>
    <row r="21" spans="2:92" s="8" customFormat="1" ht="13.5" customHeight="1">
      <c r="B21" s="262">
        <v>3</v>
      </c>
      <c r="C21" s="265" t="s">
        <v>152</v>
      </c>
      <c r="D21" s="266"/>
      <c r="E21" s="196" t="s">
        <v>153</v>
      </c>
      <c r="F21" s="198"/>
      <c r="G21" s="199"/>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VALUE(IF(AX21="---","",VLOOKUP(AX21,List16782342[],2,FALSE)))</f>
        <v>#VALUE!</v>
      </c>
      <c r="AZ21" s="1" t="str">
        <f t="shared" si="2"/>
        <v>---</v>
      </c>
      <c r="BA21" s="1" t="e">
        <f>VALUE(IF(AZ21="---","",VLOOKUP(AZ21,List16782342[],2,FALSE)))</f>
        <v>#VALUE!</v>
      </c>
      <c r="BB21" s="1" t="str">
        <f t="shared" si="3"/>
        <v>---</v>
      </c>
      <c r="BC21" s="1" t="str">
        <f t="shared" si="4"/>
        <v>---</v>
      </c>
      <c r="BD21" s="1"/>
      <c r="BE21" s="1"/>
      <c r="BF21" s="1"/>
      <c r="BG21" s="1"/>
      <c r="BH21" s="1"/>
      <c r="BI21" s="29" t="s">
        <v>154</v>
      </c>
      <c r="BJ21" s="150" t="str">
        <f>IF(H21="---","",VLOOKUP(H21,List16782342[],2,FALSE))</f>
        <v/>
      </c>
      <c r="BK21" s="150" t="str">
        <f>IF(I21="---","",VLOOKUP(I21,List16782342[],2,FALSE))</f>
        <v/>
      </c>
      <c r="BL21" s="150" t="str">
        <f>IF(J21="---","",VLOOKUP(J21,List16782342[],2,FALSE))</f>
        <v/>
      </c>
      <c r="BM21" s="150" t="str">
        <f>IF(K21="---","",VLOOKUP(K21,List16782342[],2,FALSE))</f>
        <v/>
      </c>
      <c r="BN21" s="150" t="str">
        <f>IF(L21="---","",VLOOKUP(L21,List16782342[],2,FALSE))</f>
        <v/>
      </c>
      <c r="BO21" s="150" t="str">
        <f>IF(M21="---","",VLOOKUP(M21,List16782342[],2,FALSE))</f>
        <v/>
      </c>
      <c r="BP21" s="150" t="str">
        <f>IF(N21="---","",VLOOKUP(N21,List16782342[],2,FALSE))</f>
        <v/>
      </c>
      <c r="BQ21" s="150" t="str">
        <f>IF(O21="---","",VLOOKUP(O21,List16782342[],2,FALSE))</f>
        <v/>
      </c>
      <c r="BR21" s="150" t="str">
        <f>IF(P21="---","",VLOOKUP(P21,List16782342[],2,FALSE))</f>
        <v/>
      </c>
      <c r="BS21" s="150" t="str">
        <f>IF(Q21="---","",VLOOKUP(Q21,List16782342[],2,FALSE))</f>
        <v/>
      </c>
      <c r="BT21" s="150" t="str">
        <f>IF(R21="---","",VLOOKUP(R21,List16782342[],2,FALSE))</f>
        <v/>
      </c>
      <c r="BU21" s="29" t="s">
        <v>154</v>
      </c>
      <c r="BV21" s="150" t="str">
        <f>IF(Y21="---","",VLOOKUP(Y21,List16782342[],2,FALSE))</f>
        <v/>
      </c>
      <c r="BW21" s="150" t="str">
        <f>IF(Z21="---","",VLOOKUP(Z21,List16782342[],2,FALSE))</f>
        <v/>
      </c>
      <c r="BX21" s="150" t="str">
        <f>IF(AA21="---","",VLOOKUP(AA21,List16782342[],2,FALSE))</f>
        <v/>
      </c>
      <c r="BY21" s="150" t="str">
        <f>IF(AB21="---","",VLOOKUP(AB21,List16782342[],2,FALSE))</f>
        <v/>
      </c>
      <c r="BZ21" s="150" t="str">
        <f>IF(AC21="---","",VLOOKUP(AC21,List16782342[],2,FALSE))</f>
        <v/>
      </c>
      <c r="CA21" s="150" t="str">
        <f>IF(AD21="---","",VLOOKUP(AD21,List16782342[],2,FALSE))</f>
        <v/>
      </c>
      <c r="CB21" s="150" t="str">
        <f>IF(AE21="---","",VLOOKUP(AE21,List16782342[],2,FALSE))</f>
        <v/>
      </c>
      <c r="CC21" s="150" t="str">
        <f>IF(AF21="---","",VLOOKUP(AF21,List16782342[],2,FALSE))</f>
        <v/>
      </c>
      <c r="CD21" s="150" t="str">
        <f>IF(AG21="---","",VLOOKUP(AG21,List16782342[],2,FALSE))</f>
        <v/>
      </c>
      <c r="CE21" s="150" t="str">
        <f>IF(AH21="---","",VLOOKUP(AH21,List16782342[],2,FALSE))</f>
        <v/>
      </c>
      <c r="CG21" s="1"/>
      <c r="CI21" s="1"/>
      <c r="CK21" s="1"/>
      <c r="CM21" s="1"/>
    </row>
    <row r="22" spans="2:92" s="8" customFormat="1">
      <c r="B22" s="263"/>
      <c r="C22" s="265"/>
      <c r="D22" s="266"/>
      <c r="E22" s="196" t="s">
        <v>155</v>
      </c>
      <c r="F22" s="198"/>
      <c r="G22" s="199"/>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VALUE(IF(AX22="---","",VLOOKUP(AX22,List16782342[],2,FALSE)))</f>
        <v>#VALUE!</v>
      </c>
      <c r="AZ22" s="1" t="str">
        <f t="shared" si="2"/>
        <v>---</v>
      </c>
      <c r="BA22" s="1" t="e">
        <f>VALUE(IF(AZ22="---","",VLOOKUP(AZ22,List16782342[],2,FALSE)))</f>
        <v>#VALUE!</v>
      </c>
      <c r="BB22" s="1" t="str">
        <f t="shared" si="3"/>
        <v>---</v>
      </c>
      <c r="BC22" s="1" t="str">
        <f t="shared" si="4"/>
        <v>---</v>
      </c>
      <c r="BD22" s="1"/>
      <c r="BE22" s="1"/>
      <c r="BF22" s="1"/>
      <c r="BG22" s="1"/>
      <c r="BH22" s="1"/>
      <c r="BI22" s="29" t="s">
        <v>156</v>
      </c>
      <c r="BJ22" s="150" t="str">
        <f>IF(H22="---","",VLOOKUP(H22,List16782342[],2,FALSE))</f>
        <v/>
      </c>
      <c r="BK22" s="150" t="str">
        <f>IF(I22="---","",VLOOKUP(I22,List16782342[],2,FALSE))</f>
        <v/>
      </c>
      <c r="BL22" s="150" t="str">
        <f>IF(J22="---","",VLOOKUP(J22,List16782342[],2,FALSE))</f>
        <v/>
      </c>
      <c r="BM22" s="150" t="str">
        <f>IF(K22="---","",VLOOKUP(K22,List16782342[],2,FALSE))</f>
        <v/>
      </c>
      <c r="BN22" s="150" t="str">
        <f>IF(L22="---","",VLOOKUP(L22,List16782342[],2,FALSE))</f>
        <v/>
      </c>
      <c r="BO22" s="150" t="str">
        <f>IF(M22="---","",VLOOKUP(M22,List16782342[],2,FALSE))</f>
        <v/>
      </c>
      <c r="BP22" s="150" t="str">
        <f>IF(N22="---","",VLOOKUP(N22,List16782342[],2,FALSE))</f>
        <v/>
      </c>
      <c r="BQ22" s="150" t="str">
        <f>IF(O22="---","",VLOOKUP(O22,List16782342[],2,FALSE))</f>
        <v/>
      </c>
      <c r="BR22" s="150" t="str">
        <f>IF(P22="---","",VLOOKUP(P22,List16782342[],2,FALSE))</f>
        <v/>
      </c>
      <c r="BS22" s="150" t="str">
        <f>IF(Q22="---","",VLOOKUP(Q22,List16782342[],2,FALSE))</f>
        <v/>
      </c>
      <c r="BT22" s="150" t="str">
        <f>IF(R22="---","",VLOOKUP(R22,List16782342[],2,FALSE))</f>
        <v/>
      </c>
      <c r="BU22" s="29" t="s">
        <v>156</v>
      </c>
      <c r="BV22" s="150" t="str">
        <f>IF(Y22="---","",VLOOKUP(Y22,List16782342[],2,FALSE))</f>
        <v/>
      </c>
      <c r="BW22" s="150" t="str">
        <f>IF(Z22="---","",VLOOKUP(Z22,List16782342[],2,FALSE))</f>
        <v/>
      </c>
      <c r="BX22" s="150" t="str">
        <f>IF(AA22="---","",VLOOKUP(AA22,List16782342[],2,FALSE))</f>
        <v/>
      </c>
      <c r="BY22" s="150" t="str">
        <f>IF(AB22="---","",VLOOKUP(AB22,List16782342[],2,FALSE))</f>
        <v/>
      </c>
      <c r="BZ22" s="150" t="str">
        <f>IF(AC22="---","",VLOOKUP(AC22,List16782342[],2,FALSE))</f>
        <v/>
      </c>
      <c r="CA22" s="150" t="str">
        <f>IF(AD22="---","",VLOOKUP(AD22,List16782342[],2,FALSE))</f>
        <v/>
      </c>
      <c r="CB22" s="150" t="str">
        <f>IF(AE22="---","",VLOOKUP(AE22,List16782342[],2,FALSE))</f>
        <v/>
      </c>
      <c r="CC22" s="150" t="str">
        <f>IF(AF22="---","",VLOOKUP(AF22,List16782342[],2,FALSE))</f>
        <v/>
      </c>
      <c r="CD22" s="150" t="str">
        <f>IF(AG22="---","",VLOOKUP(AG22,List16782342[],2,FALSE))</f>
        <v/>
      </c>
      <c r="CE22" s="150" t="str">
        <f>IF(AH22="---","",VLOOKUP(AH22,List16782342[],2,FALSE))</f>
        <v/>
      </c>
      <c r="CG22" s="1"/>
      <c r="CI22" s="1"/>
      <c r="CK22" s="1"/>
      <c r="CM22" s="1"/>
    </row>
    <row r="23" spans="2:92" s="8" customFormat="1" ht="13.5" customHeight="1">
      <c r="B23" s="263"/>
      <c r="C23" s="265"/>
      <c r="D23" s="266"/>
      <c r="E23" s="196" t="s">
        <v>157</v>
      </c>
      <c r="F23" s="198"/>
      <c r="G23" s="199"/>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VALUE(IF(AX23="---","",VLOOKUP(AX23,List16782342[],2,FALSE)))</f>
        <v>#VALUE!</v>
      </c>
      <c r="AZ23" s="1" t="str">
        <f t="shared" si="2"/>
        <v>---</v>
      </c>
      <c r="BA23" s="1" t="e">
        <f>VALUE(IF(AZ23="---","",VLOOKUP(AZ23,List16782342[],2,FALSE)))</f>
        <v>#VALUE!</v>
      </c>
      <c r="BB23" s="1" t="str">
        <f t="shared" si="3"/>
        <v>---</v>
      </c>
      <c r="BC23" s="1" t="str">
        <f t="shared" si="4"/>
        <v>---</v>
      </c>
      <c r="BD23" s="1"/>
      <c r="BE23" s="1"/>
      <c r="BF23" s="1"/>
      <c r="BG23" s="1"/>
      <c r="BH23" s="1"/>
      <c r="BI23" s="29" t="s">
        <v>158</v>
      </c>
      <c r="BJ23" s="150" t="str">
        <f>IF(H23="---","",VLOOKUP(H23,List16782342[],2,FALSE))</f>
        <v/>
      </c>
      <c r="BK23" s="150" t="str">
        <f>IF(I23="---","",VLOOKUP(I23,List16782342[],2,FALSE))</f>
        <v/>
      </c>
      <c r="BL23" s="150" t="str">
        <f>IF(J23="---","",VLOOKUP(J23,List16782342[],2,FALSE))</f>
        <v/>
      </c>
      <c r="BM23" s="150" t="str">
        <f>IF(K23="---","",VLOOKUP(K23,List16782342[],2,FALSE))</f>
        <v/>
      </c>
      <c r="BN23" s="150" t="str">
        <f>IF(L23="---","",VLOOKUP(L23,List16782342[],2,FALSE))</f>
        <v/>
      </c>
      <c r="BO23" s="150" t="str">
        <f>IF(M23="---","",VLOOKUP(M23,List16782342[],2,FALSE))</f>
        <v/>
      </c>
      <c r="BP23" s="150" t="str">
        <f>IF(N23="---","",VLOOKUP(N23,List16782342[],2,FALSE))</f>
        <v/>
      </c>
      <c r="BQ23" s="150" t="str">
        <f>IF(O23="---","",VLOOKUP(O23,List16782342[],2,FALSE))</f>
        <v/>
      </c>
      <c r="BR23" s="150" t="str">
        <f>IF(P23="---","",VLOOKUP(P23,List16782342[],2,FALSE))</f>
        <v/>
      </c>
      <c r="BS23" s="150" t="str">
        <f>IF(Q23="---","",VLOOKUP(Q23,List16782342[],2,FALSE))</f>
        <v/>
      </c>
      <c r="BT23" s="150" t="str">
        <f>IF(R23="---","",VLOOKUP(R23,List16782342[],2,FALSE))</f>
        <v/>
      </c>
      <c r="BU23" s="29" t="s">
        <v>158</v>
      </c>
      <c r="BV23" s="150" t="str">
        <f>IF(Y23="---","",VLOOKUP(Y23,List16782342[],2,FALSE))</f>
        <v/>
      </c>
      <c r="BW23" s="150" t="str">
        <f>IF(Z23="---","",VLOOKUP(Z23,List16782342[],2,FALSE))</f>
        <v/>
      </c>
      <c r="BX23" s="150" t="str">
        <f>IF(AA23="---","",VLOOKUP(AA23,List16782342[],2,FALSE))</f>
        <v/>
      </c>
      <c r="BY23" s="150" t="str">
        <f>IF(AB23="---","",VLOOKUP(AB23,List16782342[],2,FALSE))</f>
        <v/>
      </c>
      <c r="BZ23" s="150" t="str">
        <f>IF(AC23="---","",VLOOKUP(AC23,List16782342[],2,FALSE))</f>
        <v/>
      </c>
      <c r="CA23" s="150" t="str">
        <f>IF(AD23="---","",VLOOKUP(AD23,List16782342[],2,FALSE))</f>
        <v/>
      </c>
      <c r="CB23" s="150" t="str">
        <f>IF(AE23="---","",VLOOKUP(AE23,List16782342[],2,FALSE))</f>
        <v/>
      </c>
      <c r="CC23" s="150" t="str">
        <f>IF(AF23="---","",VLOOKUP(AF23,List16782342[],2,FALSE))</f>
        <v/>
      </c>
      <c r="CD23" s="150" t="str">
        <f>IF(AG23="---","",VLOOKUP(AG23,List16782342[],2,FALSE))</f>
        <v/>
      </c>
      <c r="CE23" s="150" t="str">
        <f>IF(AH23="---","",VLOOKUP(AH23,List16782342[],2,FALSE))</f>
        <v/>
      </c>
      <c r="CG23" s="1"/>
      <c r="CI23" s="1"/>
      <c r="CK23" s="1"/>
      <c r="CM23" s="1"/>
    </row>
    <row r="24" spans="2:92" s="8" customFormat="1" ht="14.1" customHeight="1">
      <c r="B24" s="263"/>
      <c r="C24" s="265" t="s">
        <v>159</v>
      </c>
      <c r="D24" s="266"/>
      <c r="E24" s="196" t="s">
        <v>160</v>
      </c>
      <c r="F24" s="198"/>
      <c r="G24" s="199"/>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VALUE(IF(AX24="---","",VLOOKUP(AX24,List16782342[],2,FALSE)))</f>
        <v>#VALUE!</v>
      </c>
      <c r="AZ24" s="1" t="str">
        <f t="shared" si="2"/>
        <v>---</v>
      </c>
      <c r="BA24" s="1" t="e">
        <f>VALUE(IF(AZ24="---","",VLOOKUP(AZ24,List16782342[],2,FALSE)))</f>
        <v>#VALUE!</v>
      </c>
      <c r="BB24" s="1" t="str">
        <f t="shared" si="3"/>
        <v>---</v>
      </c>
      <c r="BC24" s="1" t="str">
        <f t="shared" si="4"/>
        <v>---</v>
      </c>
      <c r="BD24" s="1"/>
      <c r="BE24" s="1"/>
      <c r="BF24" s="1"/>
      <c r="BG24" s="1"/>
      <c r="BH24" s="1"/>
      <c r="BI24" s="29" t="s">
        <v>161</v>
      </c>
      <c r="BJ24" s="150" t="str">
        <f>IF(H24="---","",VLOOKUP(H24,List16782342[],2,FALSE))</f>
        <v/>
      </c>
      <c r="BK24" s="150" t="str">
        <f>IF(I24="---","",VLOOKUP(I24,List16782342[],2,FALSE))</f>
        <v/>
      </c>
      <c r="BL24" s="150" t="str">
        <f>IF(J24="---","",VLOOKUP(J24,List16782342[],2,FALSE))</f>
        <v/>
      </c>
      <c r="BM24" s="150" t="str">
        <f>IF(K24="---","",VLOOKUP(K24,List16782342[],2,FALSE))</f>
        <v/>
      </c>
      <c r="BN24" s="150" t="str">
        <f>IF(L24="---","",VLOOKUP(L24,List16782342[],2,FALSE))</f>
        <v/>
      </c>
      <c r="BO24" s="150" t="str">
        <f>IF(M24="---","",VLOOKUP(M24,List16782342[],2,FALSE))</f>
        <v/>
      </c>
      <c r="BP24" s="150" t="str">
        <f>IF(N24="---","",VLOOKUP(N24,List16782342[],2,FALSE))</f>
        <v/>
      </c>
      <c r="BQ24" s="150" t="str">
        <f>IF(O24="---","",VLOOKUP(O24,List16782342[],2,FALSE))</f>
        <v/>
      </c>
      <c r="BR24" s="150" t="str">
        <f>IF(P24="---","",VLOOKUP(P24,List16782342[],2,FALSE))</f>
        <v/>
      </c>
      <c r="BS24" s="150" t="str">
        <f>IF(Q24="---","",VLOOKUP(Q24,List16782342[],2,FALSE))</f>
        <v/>
      </c>
      <c r="BT24" s="150" t="str">
        <f>IF(R24="---","",VLOOKUP(R24,List16782342[],2,FALSE))</f>
        <v/>
      </c>
      <c r="BU24" s="29" t="s">
        <v>161</v>
      </c>
      <c r="BV24" s="150" t="str">
        <f>IF(Y24="---","",VLOOKUP(Y24,List16782342[],2,FALSE))</f>
        <v/>
      </c>
      <c r="BW24" s="150" t="str">
        <f>IF(Z24="---","",VLOOKUP(Z24,List16782342[],2,FALSE))</f>
        <v/>
      </c>
      <c r="BX24" s="150" t="str">
        <f>IF(AA24="---","",VLOOKUP(AA24,List16782342[],2,FALSE))</f>
        <v/>
      </c>
      <c r="BY24" s="150" t="str">
        <f>IF(AB24="---","",VLOOKUP(AB24,List16782342[],2,FALSE))</f>
        <v/>
      </c>
      <c r="BZ24" s="150" t="str">
        <f>IF(AC24="---","",VLOOKUP(AC24,List16782342[],2,FALSE))</f>
        <v/>
      </c>
      <c r="CA24" s="150" t="str">
        <f>IF(AD24="---","",VLOOKUP(AD24,List16782342[],2,FALSE))</f>
        <v/>
      </c>
      <c r="CB24" s="150" t="str">
        <f>IF(AE24="---","",VLOOKUP(AE24,List16782342[],2,FALSE))</f>
        <v/>
      </c>
      <c r="CC24" s="150" t="str">
        <f>IF(AF24="---","",VLOOKUP(AF24,List16782342[],2,FALSE))</f>
        <v/>
      </c>
      <c r="CD24" s="150" t="str">
        <f>IF(AG24="---","",VLOOKUP(AG24,List16782342[],2,FALSE))</f>
        <v/>
      </c>
      <c r="CE24" s="150" t="str">
        <f>IF(AH24="---","",VLOOKUP(AH24,List16782342[],2,FALSE))</f>
        <v/>
      </c>
      <c r="CG24" s="1"/>
      <c r="CI24" s="1"/>
      <c r="CK24" s="1"/>
      <c r="CM24" s="1"/>
    </row>
    <row r="25" spans="2:92" s="8" customFormat="1" ht="13.5" customHeight="1">
      <c r="B25" s="263"/>
      <c r="C25" s="265"/>
      <c r="D25" s="266"/>
      <c r="E25" s="196" t="s">
        <v>162</v>
      </c>
      <c r="F25" s="198"/>
      <c r="G25" s="199"/>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VALUE(IF(AX25="---","",VLOOKUP(AX25,List16782342[],2,FALSE)))</f>
        <v>#VALUE!</v>
      </c>
      <c r="AZ25" s="1" t="str">
        <f t="shared" si="2"/>
        <v>---</v>
      </c>
      <c r="BA25" s="1" t="e">
        <f>VALUE(IF(AZ25="---","",VLOOKUP(AZ25,List16782342[],2,FALSE)))</f>
        <v>#VALUE!</v>
      </c>
      <c r="BB25" s="1" t="str">
        <f t="shared" si="3"/>
        <v>---</v>
      </c>
      <c r="BC25" s="1" t="str">
        <f t="shared" si="4"/>
        <v>---</v>
      </c>
      <c r="BD25" s="1"/>
      <c r="BE25" s="1"/>
      <c r="BF25" s="1"/>
      <c r="BG25" s="1"/>
      <c r="BH25" s="1"/>
      <c r="BI25" s="29" t="s">
        <v>163</v>
      </c>
      <c r="BJ25" s="150" t="str">
        <f>IF(H25="---","",VLOOKUP(H25,List16782342[],2,FALSE))</f>
        <v/>
      </c>
      <c r="BK25" s="150" t="str">
        <f>IF(I25="---","",VLOOKUP(I25,List16782342[],2,FALSE))</f>
        <v/>
      </c>
      <c r="BL25" s="150" t="str">
        <f>IF(J25="---","",VLOOKUP(J25,List16782342[],2,FALSE))</f>
        <v/>
      </c>
      <c r="BM25" s="150" t="str">
        <f>IF(K25="---","",VLOOKUP(K25,List16782342[],2,FALSE))</f>
        <v/>
      </c>
      <c r="BN25" s="150" t="str">
        <f>IF(L25="---","",VLOOKUP(L25,List16782342[],2,FALSE))</f>
        <v/>
      </c>
      <c r="BO25" s="150" t="str">
        <f>IF(M25="---","",VLOOKUP(M25,List16782342[],2,FALSE))</f>
        <v/>
      </c>
      <c r="BP25" s="150" t="str">
        <f>IF(N25="---","",VLOOKUP(N25,List16782342[],2,FALSE))</f>
        <v/>
      </c>
      <c r="BQ25" s="150" t="str">
        <f>IF(O25="---","",VLOOKUP(O25,List16782342[],2,FALSE))</f>
        <v/>
      </c>
      <c r="BR25" s="150" t="str">
        <f>IF(P25="---","",VLOOKUP(P25,List16782342[],2,FALSE))</f>
        <v/>
      </c>
      <c r="BS25" s="150" t="str">
        <f>IF(Q25="---","",VLOOKUP(Q25,List16782342[],2,FALSE))</f>
        <v/>
      </c>
      <c r="BT25" s="150" t="str">
        <f>IF(R25="---","",VLOOKUP(R25,List16782342[],2,FALSE))</f>
        <v/>
      </c>
      <c r="BU25" s="29" t="s">
        <v>163</v>
      </c>
      <c r="BV25" s="150" t="str">
        <f>IF(Y25="---","",VLOOKUP(Y25,List16782342[],2,FALSE))</f>
        <v/>
      </c>
      <c r="BW25" s="150" t="str">
        <f>IF(Z25="---","",VLOOKUP(Z25,List16782342[],2,FALSE))</f>
        <v/>
      </c>
      <c r="BX25" s="150" t="str">
        <f>IF(AA25="---","",VLOOKUP(AA25,List16782342[],2,FALSE))</f>
        <v/>
      </c>
      <c r="BY25" s="150" t="str">
        <f>IF(AB25="---","",VLOOKUP(AB25,List16782342[],2,FALSE))</f>
        <v/>
      </c>
      <c r="BZ25" s="150" t="str">
        <f>IF(AC25="---","",VLOOKUP(AC25,List16782342[],2,FALSE))</f>
        <v/>
      </c>
      <c r="CA25" s="150" t="str">
        <f>IF(AD25="---","",VLOOKUP(AD25,List16782342[],2,FALSE))</f>
        <v/>
      </c>
      <c r="CB25" s="150" t="str">
        <f>IF(AE25="---","",VLOOKUP(AE25,List16782342[],2,FALSE))</f>
        <v/>
      </c>
      <c r="CC25" s="150" t="str">
        <f>IF(AF25="---","",VLOOKUP(AF25,List16782342[],2,FALSE))</f>
        <v/>
      </c>
      <c r="CD25" s="150" t="str">
        <f>IF(AG25="---","",VLOOKUP(AG25,List16782342[],2,FALSE))</f>
        <v/>
      </c>
      <c r="CE25" s="150" t="str">
        <f>IF(AH25="---","",VLOOKUP(AH25,List16782342[],2,FALSE))</f>
        <v/>
      </c>
      <c r="CG25" s="1"/>
      <c r="CI25" s="1"/>
      <c r="CK25" s="1"/>
      <c r="CM25" s="1"/>
    </row>
    <row r="26" spans="2:92" s="8" customFormat="1" ht="13.5" customHeight="1">
      <c r="B26" s="263"/>
      <c r="C26" s="265"/>
      <c r="D26" s="266"/>
      <c r="E26" s="196" t="s">
        <v>164</v>
      </c>
      <c r="F26" s="198"/>
      <c r="G26" s="199"/>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T27" si="5">IFERROR(IF(I26="---","",IF(Y26="---","Pas d'objectifs fixés",IF(BV26=BK26,"En bonne voie",IF(BV26&gt;BK26,"En retard",IF(BV26&lt;BK26,"En avance"))))),"")</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VALUE(IF(AX26="---","",VLOOKUP(AX26,List16782342[],2,FALSE)))</f>
        <v>#VALUE!</v>
      </c>
      <c r="AZ26" s="1" t="str">
        <f t="shared" si="2"/>
        <v>---</v>
      </c>
      <c r="BA26" s="1" t="e">
        <f>VALUE(IF(AZ26="---","",VLOOKUP(AZ26,List16782342[],2,FALSE)))</f>
        <v>#VALUE!</v>
      </c>
      <c r="BB26" s="1" t="str">
        <f t="shared" si="3"/>
        <v>---</v>
      </c>
      <c r="BC26" s="1" t="str">
        <f t="shared" si="4"/>
        <v>---</v>
      </c>
      <c r="BD26" s="1"/>
      <c r="BE26" s="1"/>
      <c r="BF26" s="1"/>
      <c r="BG26" s="1"/>
      <c r="BH26" s="1"/>
      <c r="BI26" s="29" t="s">
        <v>165</v>
      </c>
      <c r="BJ26" s="150" t="str">
        <f>IF(H26="---","",VLOOKUP(H26,List16782342[],2,FALSE))</f>
        <v/>
      </c>
      <c r="BK26" s="150" t="str">
        <f>IF(I26="---","",VLOOKUP(I26,List16782342[],2,FALSE))</f>
        <v/>
      </c>
      <c r="BL26" s="150" t="str">
        <f>IF(J26="---","",VLOOKUP(J26,List16782342[],2,FALSE))</f>
        <v/>
      </c>
      <c r="BM26" s="150" t="str">
        <f>IF(K26="---","",VLOOKUP(K26,List16782342[],2,FALSE))</f>
        <v/>
      </c>
      <c r="BN26" s="150" t="str">
        <f>IF(L26="---","",VLOOKUP(L26,List16782342[],2,FALSE))</f>
        <v/>
      </c>
      <c r="BO26" s="150" t="str">
        <f>IF(M26="---","",VLOOKUP(M26,List16782342[],2,FALSE))</f>
        <v/>
      </c>
      <c r="BP26" s="150" t="str">
        <f>IF(N26="---","",VLOOKUP(N26,List16782342[],2,FALSE))</f>
        <v/>
      </c>
      <c r="BQ26" s="150" t="str">
        <f>IF(O26="---","",VLOOKUP(O26,List16782342[],2,FALSE))</f>
        <v/>
      </c>
      <c r="BR26" s="150" t="str">
        <f>IF(P26="---","",VLOOKUP(P26,List16782342[],2,FALSE))</f>
        <v/>
      </c>
      <c r="BS26" s="150" t="str">
        <f>IF(Q26="---","",VLOOKUP(Q26,List16782342[],2,FALSE))</f>
        <v/>
      </c>
      <c r="BT26" s="150" t="str">
        <f>IF(R26="---","",VLOOKUP(R26,List16782342[],2,FALSE))</f>
        <v/>
      </c>
      <c r="BU26" s="29" t="s">
        <v>165</v>
      </c>
      <c r="BV26" s="150" t="str">
        <f>IF(Y26="---","",VLOOKUP(Y26,List16782342[],2,FALSE))</f>
        <v/>
      </c>
      <c r="BW26" s="150" t="str">
        <f>IF(Z26="---","",VLOOKUP(Z26,List16782342[],2,FALSE))</f>
        <v/>
      </c>
      <c r="BX26" s="150" t="str">
        <f>IF(AA26="---","",VLOOKUP(AA26,List16782342[],2,FALSE))</f>
        <v/>
      </c>
      <c r="BY26" s="150" t="str">
        <f>IF(AB26="---","",VLOOKUP(AB26,List16782342[],2,FALSE))</f>
        <v/>
      </c>
      <c r="BZ26" s="150" t="str">
        <f>IF(AC26="---","",VLOOKUP(AC26,List16782342[],2,FALSE))</f>
        <v/>
      </c>
      <c r="CA26" s="150" t="str">
        <f>IF(AD26="---","",VLOOKUP(AD26,List16782342[],2,FALSE))</f>
        <v/>
      </c>
      <c r="CB26" s="150" t="str">
        <f>IF(AE26="---","",VLOOKUP(AE26,List16782342[],2,FALSE))</f>
        <v/>
      </c>
      <c r="CC26" s="150" t="str">
        <f>IF(AF26="---","",VLOOKUP(AF26,List16782342[],2,FALSE))</f>
        <v/>
      </c>
      <c r="CD26" s="150" t="str">
        <f>IF(AG26="---","",VLOOKUP(AG26,List16782342[],2,FALSE))</f>
        <v/>
      </c>
      <c r="CE26" s="150" t="str">
        <f>IF(AH26="---","",VLOOKUP(AH26,List16782342[],2,FALSE))</f>
        <v/>
      </c>
      <c r="CG26" s="1"/>
      <c r="CI26" s="1"/>
      <c r="CK26" s="1"/>
      <c r="CM26" s="1"/>
    </row>
    <row r="27" spans="2:92" s="8" customFormat="1">
      <c r="B27" s="264"/>
      <c r="C27" s="265"/>
      <c r="D27" s="266"/>
      <c r="E27" s="196" t="s">
        <v>166</v>
      </c>
      <c r="F27" s="198"/>
      <c r="G27" s="199"/>
      <c r="H27" s="25" t="s">
        <v>108</v>
      </c>
      <c r="I27" s="25"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32"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VALUE(IF(AX27="---","",VLOOKUP(AX27,List16782342[],2,FALSE)))</f>
        <v>#VALUE!</v>
      </c>
      <c r="AZ27" s="1" t="str">
        <f t="shared" si="2"/>
        <v>---</v>
      </c>
      <c r="BA27" s="1" t="e">
        <f>VALUE(IF(AZ27="---","",VLOOKUP(AZ27,List16782342[],2,FALSE)))</f>
        <v>#VALUE!</v>
      </c>
      <c r="BB27" s="1" t="str">
        <f t="shared" si="3"/>
        <v>---</v>
      </c>
      <c r="BC27" s="1" t="str">
        <f t="shared" si="4"/>
        <v>---</v>
      </c>
      <c r="BD27" s="1"/>
      <c r="BE27" s="1"/>
      <c r="BF27" s="1"/>
      <c r="BG27" s="1"/>
      <c r="BH27" s="1"/>
      <c r="BI27" s="29" t="s">
        <v>167</v>
      </c>
      <c r="BJ27" s="150" t="str">
        <f>IF(H27="---","",VLOOKUP(H27,List16782342[],2,FALSE))</f>
        <v/>
      </c>
      <c r="BK27" s="150" t="str">
        <f>IF(I27="---","",VLOOKUP(I27,List16782342[],2,FALSE))</f>
        <v/>
      </c>
      <c r="BL27" s="150" t="str">
        <f>IF(J27="---","",VLOOKUP(J27,List16782342[],2,FALSE))</f>
        <v/>
      </c>
      <c r="BM27" s="150" t="str">
        <f>IF(K27="---","",VLOOKUP(K27,List16782342[],2,FALSE))</f>
        <v/>
      </c>
      <c r="BN27" s="150" t="str">
        <f>IF(L27="---","",VLOOKUP(L27,List16782342[],2,FALSE))</f>
        <v/>
      </c>
      <c r="BO27" s="150" t="str">
        <f>IF(M27="---","",VLOOKUP(M27,List16782342[],2,FALSE))</f>
        <v/>
      </c>
      <c r="BP27" s="150" t="str">
        <f>IF(N27="---","",VLOOKUP(N27,List16782342[],2,FALSE))</f>
        <v/>
      </c>
      <c r="BQ27" s="150" t="str">
        <f>IF(O27="---","",VLOOKUP(O27,List16782342[],2,FALSE))</f>
        <v/>
      </c>
      <c r="BR27" s="150" t="str">
        <f>IF(P27="---","",VLOOKUP(P27,List16782342[],2,FALSE))</f>
        <v/>
      </c>
      <c r="BS27" s="150" t="str">
        <f>IF(Q27="---","",VLOOKUP(Q27,List16782342[],2,FALSE))</f>
        <v/>
      </c>
      <c r="BT27" s="150" t="str">
        <f>IF(R27="---","",VLOOKUP(R27,List16782342[],2,FALSE))</f>
        <v/>
      </c>
      <c r="BU27" s="29" t="s">
        <v>167</v>
      </c>
      <c r="BV27" s="150" t="str">
        <f>IF(Y27="---","",VLOOKUP(Y27,List16782342[],2,FALSE))</f>
        <v/>
      </c>
      <c r="BW27" s="150" t="str">
        <f>IF(Z27="---","",VLOOKUP(Z27,List16782342[],2,FALSE))</f>
        <v/>
      </c>
      <c r="BX27" s="150" t="str">
        <f>IF(AA27="---","",VLOOKUP(AA27,List16782342[],2,FALSE))</f>
        <v/>
      </c>
      <c r="BY27" s="150" t="str">
        <f>IF(AB27="---","",VLOOKUP(AB27,List16782342[],2,FALSE))</f>
        <v/>
      </c>
      <c r="BZ27" s="150" t="str">
        <f>IF(AC27="---","",VLOOKUP(AC27,List16782342[],2,FALSE))</f>
        <v/>
      </c>
      <c r="CA27" s="150" t="str">
        <f>IF(AD27="---","",VLOOKUP(AD27,List16782342[],2,FALSE))</f>
        <v/>
      </c>
      <c r="CB27" s="150" t="str">
        <f>IF(AE27="---","",VLOOKUP(AE27,List16782342[],2,FALSE))</f>
        <v/>
      </c>
      <c r="CC27" s="150" t="str">
        <f>IF(AF27="---","",VLOOKUP(AF27,List16782342[],2,FALSE))</f>
        <v/>
      </c>
      <c r="CD27" s="150" t="str">
        <f>IF(AG27="---","",VLOOKUP(AG27,List16782342[],2,FALSE))</f>
        <v/>
      </c>
      <c r="CE27" s="150" t="str">
        <f>IF(AH27="---","",VLOOKUP(AH27,List16782342[],2,FALSE))</f>
        <v/>
      </c>
      <c r="CG27" s="1"/>
      <c r="CI27" s="1"/>
      <c r="CK27" s="1"/>
      <c r="CM27" s="1"/>
    </row>
    <row r="28" spans="2:92" s="8" customFormat="1" ht="13.5" customHeight="1">
      <c r="B28" s="267" t="s">
        <v>168</v>
      </c>
      <c r="C28" s="268"/>
      <c r="D28" s="268"/>
      <c r="E28" s="268"/>
      <c r="F28" s="269"/>
      <c r="G28" s="153"/>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1">
        <f t="shared" ref="BJ28:BT28" si="6">COUNTIF(BJ3:BJ27,1)</f>
        <v>0</v>
      </c>
      <c r="BK28" s="151">
        <f t="shared" si="6"/>
        <v>0</v>
      </c>
      <c r="BL28" s="151">
        <f t="shared" si="6"/>
        <v>0</v>
      </c>
      <c r="BM28" s="151">
        <f t="shared" si="6"/>
        <v>0</v>
      </c>
      <c r="BN28" s="151">
        <f t="shared" si="6"/>
        <v>0</v>
      </c>
      <c r="BO28" s="151">
        <f t="shared" si="6"/>
        <v>0</v>
      </c>
      <c r="BP28" s="151">
        <f t="shared" si="6"/>
        <v>0</v>
      </c>
      <c r="BQ28" s="151">
        <f t="shared" si="6"/>
        <v>0</v>
      </c>
      <c r="BR28" s="151">
        <f t="shared" si="6"/>
        <v>0</v>
      </c>
      <c r="BS28" s="151">
        <f t="shared" si="6"/>
        <v>0</v>
      </c>
      <c r="BT28" s="151">
        <f t="shared" si="6"/>
        <v>0</v>
      </c>
      <c r="BU28" s="29" t="s">
        <v>169</v>
      </c>
      <c r="BV28" s="152">
        <f t="shared" ref="BV28:CE28" si="7">COUNTIF(BV3:BV27,1)</f>
        <v>0</v>
      </c>
      <c r="BW28" s="152">
        <f t="shared" si="7"/>
        <v>0</v>
      </c>
      <c r="BX28" s="152">
        <f t="shared" si="7"/>
        <v>0</v>
      </c>
      <c r="BY28" s="152">
        <f t="shared" si="7"/>
        <v>0</v>
      </c>
      <c r="BZ28" s="152">
        <f t="shared" si="7"/>
        <v>0</v>
      </c>
      <c r="CA28" s="152">
        <f t="shared" si="7"/>
        <v>0</v>
      </c>
      <c r="CB28" s="152">
        <f t="shared" si="7"/>
        <v>0</v>
      </c>
      <c r="CC28" s="152">
        <f t="shared" si="7"/>
        <v>0</v>
      </c>
      <c r="CD28" s="152">
        <f t="shared" si="7"/>
        <v>0</v>
      </c>
      <c r="CE28" s="152">
        <f t="shared" si="7"/>
        <v>0</v>
      </c>
      <c r="CG28" s="1"/>
      <c r="CI28" s="1"/>
      <c r="CK28" s="1"/>
      <c r="CM28" s="1"/>
    </row>
    <row r="29" spans="2:92" s="8" customFormat="1" ht="13.5" customHeight="1">
      <c r="B29" s="267" t="s">
        <v>170</v>
      </c>
      <c r="C29" s="268"/>
      <c r="D29" s="268"/>
      <c r="E29" s="268"/>
      <c r="F29" s="269"/>
      <c r="G29" s="153"/>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1">
        <f t="shared" ref="BJ29:BT29" si="8">COUNTIF(BJ3:BJ27,0.5)</f>
        <v>0</v>
      </c>
      <c r="BK29" s="151">
        <f t="shared" si="8"/>
        <v>0</v>
      </c>
      <c r="BL29" s="151">
        <f t="shared" si="8"/>
        <v>0</v>
      </c>
      <c r="BM29" s="151">
        <f t="shared" si="8"/>
        <v>0</v>
      </c>
      <c r="BN29" s="151">
        <f t="shared" si="8"/>
        <v>0</v>
      </c>
      <c r="BO29" s="151">
        <f t="shared" si="8"/>
        <v>0</v>
      </c>
      <c r="BP29" s="151">
        <f t="shared" si="8"/>
        <v>0</v>
      </c>
      <c r="BQ29" s="151">
        <f t="shared" si="8"/>
        <v>0</v>
      </c>
      <c r="BR29" s="151">
        <f t="shared" si="8"/>
        <v>0</v>
      </c>
      <c r="BS29" s="151">
        <f t="shared" si="8"/>
        <v>0</v>
      </c>
      <c r="BT29" s="151">
        <f t="shared" si="8"/>
        <v>0</v>
      </c>
      <c r="BU29" s="29" t="s">
        <v>171</v>
      </c>
      <c r="BV29" s="152">
        <f t="shared" ref="BV29:CE29" si="9">COUNTIF(BV3:BV27,0.5)</f>
        <v>0</v>
      </c>
      <c r="BW29" s="152">
        <f t="shared" si="9"/>
        <v>0</v>
      </c>
      <c r="BX29" s="152">
        <f t="shared" si="9"/>
        <v>0</v>
      </c>
      <c r="BY29" s="152">
        <f t="shared" si="9"/>
        <v>0</v>
      </c>
      <c r="BZ29" s="152">
        <f t="shared" si="9"/>
        <v>0</v>
      </c>
      <c r="CA29" s="152">
        <f t="shared" si="9"/>
        <v>0</v>
      </c>
      <c r="CB29" s="152">
        <f t="shared" si="9"/>
        <v>0</v>
      </c>
      <c r="CC29" s="152">
        <f t="shared" si="9"/>
        <v>0</v>
      </c>
      <c r="CD29" s="152">
        <f t="shared" si="9"/>
        <v>0</v>
      </c>
      <c r="CE29" s="152">
        <f t="shared" si="9"/>
        <v>0</v>
      </c>
      <c r="CG29" s="1"/>
      <c r="CI29" s="1"/>
      <c r="CK29" s="1"/>
      <c r="CM29" s="1"/>
    </row>
    <row r="30" spans="2:92" ht="13.5" customHeight="1">
      <c r="B30" s="267" t="s">
        <v>172</v>
      </c>
      <c r="C30" s="268"/>
      <c r="D30" s="268"/>
      <c r="E30" s="268"/>
      <c r="F30" s="269"/>
      <c r="G30" s="153"/>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1">
        <f t="shared" ref="BJ30:BT30" si="10">COUNTIF(BJ3:BJ27,0)</f>
        <v>0</v>
      </c>
      <c r="BK30" s="151">
        <f t="shared" si="10"/>
        <v>0</v>
      </c>
      <c r="BL30" s="151">
        <f t="shared" si="10"/>
        <v>0</v>
      </c>
      <c r="BM30" s="151">
        <f t="shared" si="10"/>
        <v>0</v>
      </c>
      <c r="BN30" s="151">
        <f t="shared" si="10"/>
        <v>0</v>
      </c>
      <c r="BO30" s="151">
        <f t="shared" si="10"/>
        <v>0</v>
      </c>
      <c r="BP30" s="151">
        <f t="shared" si="10"/>
        <v>0</v>
      </c>
      <c r="BQ30" s="151">
        <f t="shared" si="10"/>
        <v>0</v>
      </c>
      <c r="BR30" s="151">
        <f t="shared" si="10"/>
        <v>0</v>
      </c>
      <c r="BS30" s="151">
        <f t="shared" si="10"/>
        <v>0</v>
      </c>
      <c r="BT30" s="151">
        <f t="shared" si="10"/>
        <v>0</v>
      </c>
      <c r="BU30" s="29" t="s">
        <v>173</v>
      </c>
      <c r="BV30" s="152">
        <f t="shared" ref="BV30:CE30" si="11">COUNTIF(BV3:BV27,0)</f>
        <v>0</v>
      </c>
      <c r="BW30" s="152">
        <f t="shared" si="11"/>
        <v>0</v>
      </c>
      <c r="BX30" s="152">
        <f t="shared" si="11"/>
        <v>0</v>
      </c>
      <c r="BY30" s="152">
        <f t="shared" si="11"/>
        <v>0</v>
      </c>
      <c r="BZ30" s="152">
        <f t="shared" si="11"/>
        <v>0</v>
      </c>
      <c r="CA30" s="152">
        <f t="shared" si="11"/>
        <v>0</v>
      </c>
      <c r="CB30" s="152">
        <f t="shared" si="11"/>
        <v>0</v>
      </c>
      <c r="CC30" s="152">
        <f t="shared" si="11"/>
        <v>0</v>
      </c>
      <c r="CD30" s="152">
        <f t="shared" si="11"/>
        <v>0</v>
      </c>
      <c r="CE30" s="152">
        <f t="shared" si="11"/>
        <v>0</v>
      </c>
    </row>
    <row r="31" spans="2:92" ht="13.5" customHeight="1">
      <c r="B31" s="280" t="s">
        <v>174</v>
      </c>
      <c r="C31" s="281"/>
      <c r="D31" s="281"/>
      <c r="E31" s="281"/>
      <c r="F31" s="282"/>
      <c r="G31" s="154"/>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4.45">
      <c r="B33" s="283" t="s">
        <v>178</v>
      </c>
      <c r="C33" s="28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c r="B34" s="283"/>
      <c r="C34" s="283"/>
      <c r="D34" s="52"/>
      <c r="E34" s="52"/>
      <c r="F34" s="8"/>
      <c r="G34" s="8"/>
      <c r="AA34" s="1"/>
      <c r="AW34" s="49" t="s">
        <v>181</v>
      </c>
      <c r="AX34" s="50">
        <f>COUNTIF(AY9:AY20,BF4)</f>
        <v>0</v>
      </c>
      <c r="AY34" s="50">
        <f>VALUE(COUNTIF(AY9:AY20,BF5))</f>
        <v>0</v>
      </c>
      <c r="AZ34" s="50">
        <f>VALUE(COUNTIF(AY9:AY20,0))</f>
        <v>0</v>
      </c>
      <c r="BA34" s="50" t="e">
        <f>AVERAGEIF(AY9:AY20,"&gt;=0")</f>
        <v>#DIV/0!</v>
      </c>
      <c r="BB34" s="50"/>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84" t="s">
        <v>183</v>
      </c>
      <c r="C35" s="285"/>
      <c r="D35" s="285"/>
      <c r="E35" s="285"/>
      <c r="F35" s="285"/>
      <c r="G35" s="285"/>
      <c r="H35" s="285"/>
      <c r="I35" s="285"/>
      <c r="J35" s="285"/>
      <c r="K35" s="286"/>
      <c r="AA35" s="1"/>
      <c r="AW35" s="49" t="s">
        <v>184</v>
      </c>
      <c r="AX35" s="50">
        <f>COUNTIF(AY21:AY27,BF4)</f>
        <v>0</v>
      </c>
      <c r="AY35" s="50">
        <f>COUNTIF(AY21:AY27,BF5)</f>
        <v>0</v>
      </c>
      <c r="AZ35" s="50">
        <f>VALUE(COUNTIF(AY21:AY27,0))</f>
        <v>0</v>
      </c>
      <c r="BA35" s="50" t="e">
        <f>AVERAGEIF(AY21:AY27,"&gt;=0")</f>
        <v>#DIV/0!</v>
      </c>
      <c r="BB35" s="50"/>
      <c r="BG35" s="8"/>
      <c r="BH35" s="8"/>
      <c r="BI35" s="8"/>
      <c r="BJ35" s="8"/>
      <c r="BK35" s="8"/>
      <c r="BO35" s="1"/>
      <c r="BP35" s="1"/>
      <c r="BQ35" s="1"/>
      <c r="BR35" s="1"/>
      <c r="BS35" s="1"/>
      <c r="BT35" s="1"/>
      <c r="CB35" s="1"/>
    </row>
    <row r="36" spans="1:92" ht="21" customHeight="1">
      <c r="A36" s="8"/>
      <c r="B36" s="287" t="s">
        <v>9</v>
      </c>
      <c r="C36" s="288"/>
      <c r="D36" s="289"/>
      <c r="E36" s="290" t="s">
        <v>10</v>
      </c>
      <c r="F36" s="291"/>
      <c r="G36" s="291"/>
      <c r="H36" s="292"/>
      <c r="I36" s="290" t="s">
        <v>11</v>
      </c>
      <c r="J36" s="291"/>
      <c r="K36" s="292"/>
      <c r="AA36" s="1"/>
      <c r="AW36" s="1" t="s">
        <v>185</v>
      </c>
      <c r="AX36" s="50">
        <f>VALUE(SUM(AX33:AX35))</f>
        <v>0</v>
      </c>
      <c r="AY36" s="50">
        <f>VALUE(SUM(AY33:AY35))</f>
        <v>0</v>
      </c>
      <c r="AZ36" s="50">
        <f>VALUE(SUM(AZ33:AZ35))</f>
        <v>0</v>
      </c>
      <c r="BA36" s="50" t="e">
        <f>AVERAGEIF(AY3:AY27,"&gt;=0")</f>
        <v>#DIV/0!</v>
      </c>
      <c r="BB36" s="50"/>
    </row>
    <row r="37" spans="1:92" ht="22.35" customHeight="1">
      <c r="A37" s="8"/>
      <c r="B37" s="275"/>
      <c r="C37" s="276"/>
      <c r="D37" s="277"/>
      <c r="E37" s="343"/>
      <c r="F37" s="344"/>
      <c r="G37" s="344"/>
      <c r="H37" s="345"/>
      <c r="I37" s="278"/>
      <c r="J37" s="344"/>
      <c r="K37" s="345"/>
      <c r="AW37" s="49" t="s">
        <v>186</v>
      </c>
      <c r="BA37" s="50" t="str">
        <f>IF(ISERROR(AVERAGE(AY21:AY27,AY9:AY20,AY3:AY8)),"",(AVERAGE(AY21:AY27,AY9:AY20,AY3:AY8)))</f>
        <v/>
      </c>
      <c r="BK37" s="8"/>
      <c r="CB37" s="1"/>
    </row>
    <row r="38" spans="1:92">
      <c r="A38" s="8"/>
      <c r="B38" s="8"/>
      <c r="C38" s="8"/>
      <c r="D38" s="8"/>
      <c r="E38" s="8"/>
      <c r="F38" s="8"/>
      <c r="G38" s="8"/>
      <c r="AK38" s="49"/>
      <c r="AX38" s="45" t="s">
        <v>112</v>
      </c>
      <c r="AY38" s="46" t="s">
        <v>116</v>
      </c>
      <c r="AZ38" s="47" t="s">
        <v>119</v>
      </c>
      <c r="BA38" s="1" t="s">
        <v>176</v>
      </c>
      <c r="BK38" s="8"/>
      <c r="CB38" s="1"/>
    </row>
    <row r="39" spans="1:92" ht="19.350000000000001" customHeight="1">
      <c r="B39" s="128" t="s">
        <v>187</v>
      </c>
      <c r="C39" s="54"/>
      <c r="D39" s="55"/>
      <c r="E39" s="55"/>
      <c r="F39" s="55"/>
      <c r="G39" s="55"/>
      <c r="H39" s="55"/>
      <c r="AW39" s="49" t="s">
        <v>188</v>
      </c>
      <c r="AX39" s="50">
        <f>COUNTIF(BA3:BA8,BF4)</f>
        <v>0</v>
      </c>
      <c r="AY39" s="50">
        <f>COUNTIF(BA3:BA8,BF5)</f>
        <v>0</v>
      </c>
      <c r="AZ39" s="50">
        <f>COUNTIF(BA3:BA8,0)</f>
        <v>0</v>
      </c>
      <c r="BA39" s="50" t="e">
        <f>AVERAGEIF(BA3:BA8,"&gt;=0")</f>
        <v>#DIV/0!</v>
      </c>
      <c r="BK39" s="8"/>
      <c r="CB39" s="1"/>
    </row>
    <row r="40" spans="1:92" ht="16.149999999999999">
      <c r="B40" s="279" t="s">
        <v>189</v>
      </c>
      <c r="C40" s="279"/>
      <c r="D40" s="279"/>
      <c r="E40" s="56" t="str">
        <f>_xlfn.IFNA(AX28,"")</f>
        <v/>
      </c>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3" t="s">
        <v>191</v>
      </c>
      <c r="E41" s="124"/>
      <c r="F41" s="125" t="s">
        <v>192</v>
      </c>
      <c r="G41" s="126"/>
      <c r="H41" s="125" t="s">
        <v>193</v>
      </c>
      <c r="I41" s="126"/>
      <c r="J41" s="125" t="s">
        <v>194</v>
      </c>
      <c r="K41" s="127"/>
      <c r="AW41" s="49" t="s">
        <v>195</v>
      </c>
      <c r="AX41" s="50">
        <f>COUNTIF(BA21:BA27,BF4)</f>
        <v>0</v>
      </c>
      <c r="AY41" s="50">
        <f>COUNTIF(BA21:BA27,BF5)</f>
        <v>0</v>
      </c>
      <c r="AZ41" s="50">
        <f>COUNTIF(BA21:BA27,0)</f>
        <v>0</v>
      </c>
      <c r="BA41" s="50" t="e">
        <f>AVERAGEIF(BA21:BA27,"&gt;=0")</f>
        <v>#DIV/0!</v>
      </c>
      <c r="BK41" s="8"/>
      <c r="CB41" s="1"/>
    </row>
    <row r="42" spans="1:92" ht="16.149999999999999">
      <c r="B42" s="88" t="s">
        <v>196</v>
      </c>
      <c r="C42" s="89"/>
      <c r="D42" s="187" t="s">
        <v>197</v>
      </c>
      <c r="E42" s="100"/>
      <c r="F42" s="187" t="s">
        <v>197</v>
      </c>
      <c r="G42" s="104"/>
      <c r="H42" s="187" t="s">
        <v>197</v>
      </c>
      <c r="I42" s="104"/>
      <c r="J42" s="187" t="s">
        <v>197</v>
      </c>
      <c r="K42" s="103"/>
      <c r="AW42" s="1" t="s">
        <v>198</v>
      </c>
      <c r="AX42" s="50">
        <f>SUM(AX39:AX41)</f>
        <v>0</v>
      </c>
      <c r="AY42" s="50">
        <f>SUM(AY39:AY41)</f>
        <v>0</v>
      </c>
      <c r="AZ42" s="50">
        <f>SUM(AZ39:AZ41)</f>
        <v>0</v>
      </c>
      <c r="BA42" s="50"/>
      <c r="BK42" s="8"/>
      <c r="CB42" s="1"/>
    </row>
    <row r="43" spans="1:92" ht="16.149999999999999">
      <c r="B43" s="98" t="str">
        <f>BE4</f>
        <v>≥80</v>
      </c>
      <c r="C43" s="99"/>
      <c r="D43" s="101" t="e">
        <f>IF(AX36=0,NA(),AX36)</f>
        <v>#N/A</v>
      </c>
      <c r="E43" s="101"/>
      <c r="F43" s="101" t="e">
        <f>IF(AX33=0,NA(),AX33)</f>
        <v>#N/A</v>
      </c>
      <c r="G43" s="101"/>
      <c r="H43" s="101" t="e">
        <f>IF(AX34=0,NA(),AX34)</f>
        <v>#N/A</v>
      </c>
      <c r="I43" s="101"/>
      <c r="J43" s="101" t="e">
        <f>IF(AX35=0,NA(),AX35)</f>
        <v>#N/A</v>
      </c>
      <c r="K43" s="101"/>
      <c r="AW43" s="49" t="s">
        <v>199</v>
      </c>
      <c r="AX43" s="50"/>
      <c r="AY43" s="50"/>
      <c r="AZ43" s="50"/>
      <c r="BA43" s="50" t="str">
        <f>IF(ISERROR(AVERAGE(BA21:BA27,BA9:BA20,BA3:BA8)),"",(AVERAGE(BA21:BA27,BA9:BA20,BA3:BA8)))</f>
        <v/>
      </c>
      <c r="BK43" s="8"/>
      <c r="CB43" s="1"/>
    </row>
    <row r="44" spans="1:92" ht="16.149999999999999">
      <c r="B44" s="96" t="str">
        <f>BE5</f>
        <v>60-79</v>
      </c>
      <c r="C44" s="97"/>
      <c r="D44" s="101" t="e">
        <f>IF(AY36=0,NA(),AY36)</f>
        <v>#N/A</v>
      </c>
      <c r="E44" s="101"/>
      <c r="F44" s="101" t="e">
        <f>IF(AY33=0,NA(),AY33)</f>
        <v>#N/A</v>
      </c>
      <c r="G44" s="101"/>
      <c r="H44" s="101" t="e">
        <f>IF(AY34=0,NA(),AY34)</f>
        <v>#N/A</v>
      </c>
      <c r="I44" s="101"/>
      <c r="J44" s="101" t="e">
        <f>IF(AY35=0,NA(),AY35)</f>
        <v>#N/A</v>
      </c>
      <c r="K44" s="101"/>
      <c r="AQ44" s="8"/>
      <c r="BK44" s="8"/>
      <c r="CB44" s="1"/>
    </row>
    <row r="45" spans="1:92" ht="16.149999999999999">
      <c r="B45" s="94" t="str">
        <f>BE6</f>
        <v>&lt;60</v>
      </c>
      <c r="C45" s="95"/>
      <c r="D45" s="101" t="e">
        <f>IF(AZ36=0,NA(),AZ36)</f>
        <v>#N/A</v>
      </c>
      <c r="E45" s="101"/>
      <c r="F45" s="101" t="e">
        <f>IF(AZ33=0,NA(),AZ33)</f>
        <v>#N/A</v>
      </c>
      <c r="G45" s="101"/>
      <c r="H45" s="101" t="e">
        <f>IF(AZ34=0,NA(),AZ34)</f>
        <v>#N/A</v>
      </c>
      <c r="I45" s="101"/>
      <c r="J45" s="101" t="e">
        <f>IF(AZ35=0,NA(),AZ35)</f>
        <v>#N/A</v>
      </c>
      <c r="K45" s="101"/>
      <c r="AQ45" s="8"/>
      <c r="BK45" s="8"/>
      <c r="CB45" s="1"/>
    </row>
    <row r="46" spans="1:92" s="8" customFormat="1" ht="16.149999999999999">
      <c r="B46" s="92" t="s">
        <v>200</v>
      </c>
      <c r="C46" s="93"/>
      <c r="D46" s="90" t="str">
        <f>IFERROR(BA36,"n/a")</f>
        <v>n/a</v>
      </c>
      <c r="E46" s="91"/>
      <c r="F46" s="90" t="str">
        <f>IFERROR(BA33,"n/a")</f>
        <v>n/a</v>
      </c>
      <c r="G46" s="91"/>
      <c r="H46" s="90" t="str">
        <f>IFERROR(BA34,"n/a")</f>
        <v>n/a</v>
      </c>
      <c r="I46" s="91"/>
      <c r="J46" s="90" t="str">
        <f>IFERROR(BA35,"n/a")</f>
        <v>n/a</v>
      </c>
      <c r="K46" s="102"/>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28"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0" t="s">
        <v>202</v>
      </c>
      <c r="F72" s="313"/>
      <c r="G72" s="310" t="s">
        <v>200</v>
      </c>
      <c r="H72" s="311"/>
      <c r="I72" s="311"/>
      <c r="J72" s="311"/>
      <c r="K72" s="312"/>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17"/>
      <c r="D73" s="67"/>
      <c r="E73" s="68"/>
      <c r="F73" s="68" t="s">
        <v>85</v>
      </c>
      <c r="G73" s="68" t="s">
        <v>86</v>
      </c>
      <c r="H73" s="68" t="s">
        <v>87</v>
      </c>
      <c r="I73" s="68" t="s">
        <v>88</v>
      </c>
      <c r="J73" s="68" t="s">
        <v>89</v>
      </c>
      <c r="K73" s="68"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45" customHeight="1">
      <c r="B74" s="108" t="s">
        <v>203</v>
      </c>
      <c r="C74" s="116"/>
      <c r="D74" s="109"/>
      <c r="E74" s="69" t="s">
        <v>204</v>
      </c>
      <c r="F74" s="69" t="str">
        <f>_xlfn.IFNA(S86,"")</f>
        <v/>
      </c>
      <c r="G74" s="69" t="str">
        <f>_xlfn.IFNA(S87,"")</f>
        <v/>
      </c>
      <c r="H74" s="69" t="str">
        <f>_xlfn.IFNA(S88,"")</f>
        <v/>
      </c>
      <c r="I74" s="69" t="str">
        <f>_xlfn.IFNA(S89,"")</f>
        <v/>
      </c>
      <c r="J74" s="69" t="str">
        <f>_xlfn.IFNA(S90,"")</f>
        <v/>
      </c>
      <c r="K74" s="69"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0"/>
      <c r="C75" s="118"/>
      <c r="D75" s="111"/>
      <c r="E75" s="70" t="s">
        <v>79</v>
      </c>
      <c r="F75" s="71"/>
      <c r="G75" s="71" t="str">
        <f>_xlfn.IFNA(R87,"")</f>
        <v/>
      </c>
      <c r="H75" s="71" t="str">
        <f>_xlfn.IFNA(R88,"")</f>
        <v/>
      </c>
      <c r="I75" s="71" t="str">
        <f>_xlfn.IFNA(R89,"")</f>
        <v/>
      </c>
      <c r="J75" s="71" t="str">
        <f>_xlfn.IFNA(R90,"")</f>
        <v/>
      </c>
      <c r="K75" s="71"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08" t="s">
        <v>205</v>
      </c>
      <c r="C76" s="116"/>
      <c r="D76" s="109"/>
      <c r="E76" s="72" t="s">
        <v>204</v>
      </c>
      <c r="F76" s="69" t="str">
        <f>_xlfn.IFNA(U86,"")</f>
        <v/>
      </c>
      <c r="G76" s="69" t="str">
        <f>_xlfn.IFNA(U87,"")</f>
        <v/>
      </c>
      <c r="H76" s="69" t="str">
        <f>_xlfn.IFNA(U88,"")</f>
        <v/>
      </c>
      <c r="I76" s="69" t="str">
        <f>_xlfn.IFNA(U89,"")</f>
        <v/>
      </c>
      <c r="J76" s="69" t="str">
        <f>_xlfn.IFNA(U90,"")</f>
        <v/>
      </c>
      <c r="K76" s="69"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0"/>
      <c r="C77" s="118"/>
      <c r="D77" s="111"/>
      <c r="E77" s="70" t="s">
        <v>79</v>
      </c>
      <c r="F77" s="71"/>
      <c r="G77" s="71" t="str">
        <f>_xlfn.IFNA(T87,"")</f>
        <v/>
      </c>
      <c r="H77" s="71" t="str">
        <f>_xlfn.IFNA(T88,"")</f>
        <v/>
      </c>
      <c r="I77" s="71" t="str">
        <f>_xlfn.IFNA(T89,"")</f>
        <v/>
      </c>
      <c r="J77" s="71" t="str">
        <f>_xlfn.IFNA(T90,"")</f>
        <v/>
      </c>
      <c r="K77" s="71"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08" t="s">
        <v>206</v>
      </c>
      <c r="C78" s="116"/>
      <c r="D78" s="109"/>
      <c r="E78" s="72" t="s">
        <v>204</v>
      </c>
      <c r="F78" s="69" t="str">
        <f>_xlfn.IFNA(W86,"")</f>
        <v/>
      </c>
      <c r="G78" s="69" t="str">
        <f>_xlfn.IFNA(W87,"")</f>
        <v/>
      </c>
      <c r="H78" s="69" t="str">
        <f>_xlfn.IFNA(W88,"")</f>
        <v/>
      </c>
      <c r="I78" s="69" t="str">
        <f>_xlfn.IFNA(W89,"")</f>
        <v/>
      </c>
      <c r="J78" s="69" t="str">
        <f>_xlfn.IFNA(W90,"")</f>
        <v/>
      </c>
      <c r="K78" s="69" t="str">
        <f>_xlfn.IFNA(W91,"")</f>
        <v/>
      </c>
      <c r="AA78" s="1"/>
      <c r="AM78" s="8"/>
      <c r="AN78" s="8"/>
    </row>
    <row r="79" spans="2:91" ht="17.45" customHeight="1">
      <c r="B79" s="110"/>
      <c r="C79" s="116"/>
      <c r="D79" s="115"/>
      <c r="E79" s="70" t="s">
        <v>79</v>
      </c>
      <c r="F79" s="71"/>
      <c r="G79" s="71" t="str">
        <f>_xlfn.IFNA(V87,"")</f>
        <v/>
      </c>
      <c r="H79" s="71" t="str">
        <f>_xlfn.IFNA(V88,"")</f>
        <v/>
      </c>
      <c r="I79" s="71" t="str">
        <f>_xlfn.IFNA(V89,"")</f>
        <v/>
      </c>
      <c r="J79" s="71" t="str">
        <f>_xlfn.IFNA(V90,"")</f>
        <v/>
      </c>
      <c r="K79" s="71" t="str">
        <f>_xlfn.IFNA(V91,"")</f>
        <v/>
      </c>
      <c r="AA79" s="1"/>
      <c r="AM79" s="8"/>
      <c r="AN79" s="8"/>
    </row>
    <row r="80" spans="2:91" ht="17.45" customHeight="1">
      <c r="B80" s="105" t="s">
        <v>191</v>
      </c>
      <c r="C80" s="119"/>
      <c r="D80" s="122"/>
      <c r="E80" s="121" t="s">
        <v>204</v>
      </c>
      <c r="F80" s="69" t="str">
        <f>_xlfn.IFNA(Q86,"")</f>
        <v/>
      </c>
      <c r="G80" s="69" t="str">
        <f>_xlfn.IFNA(Q87,"")</f>
        <v/>
      </c>
      <c r="H80" s="69" t="str">
        <f>_xlfn.IFNA(Q88,"")</f>
        <v/>
      </c>
      <c r="I80" s="69" t="str">
        <f>_xlfn.IFNA(Q89,"")</f>
        <v/>
      </c>
      <c r="J80" s="69" t="str">
        <f>_xlfn.IFNA(Q90,"")</f>
        <v/>
      </c>
      <c r="K80" s="69" t="str">
        <f>_xlfn.IFNA(Q91,"")</f>
        <v/>
      </c>
      <c r="AA80" s="1"/>
      <c r="AM80" s="8"/>
      <c r="AN80" s="8"/>
    </row>
    <row r="81" spans="2:91" ht="17.45" customHeight="1">
      <c r="B81" s="106"/>
      <c r="C81" s="120"/>
      <c r="D81" s="119"/>
      <c r="E81" s="70" t="s">
        <v>79</v>
      </c>
      <c r="F81" s="73"/>
      <c r="G81" s="73" t="str">
        <f>_xlfn.IFNA(P87,"")</f>
        <v/>
      </c>
      <c r="H81" s="73" t="str">
        <f>_xlfn.IFNA(P88,"")</f>
        <v/>
      </c>
      <c r="I81" s="73" t="str">
        <f>_xlfn.IFNA(P89,"")</f>
        <v/>
      </c>
      <c r="J81" s="73" t="str">
        <f>_xlfn.IFNA(P90,"")</f>
        <v/>
      </c>
      <c r="K81" s="73" t="str">
        <f>_xlfn.IFNA(P91,"")</f>
        <v/>
      </c>
      <c r="AA81" s="1"/>
      <c r="AM81" s="8"/>
      <c r="AN81" s="8"/>
      <c r="AO81" s="8"/>
      <c r="AP81" s="8"/>
      <c r="AQ81" s="8"/>
    </row>
    <row r="82" spans="2:91">
      <c r="AA82" s="1"/>
      <c r="AM82" s="8"/>
      <c r="AN82" s="8"/>
      <c r="AO82" s="8"/>
      <c r="AP82" s="8"/>
      <c r="AQ82" s="8"/>
    </row>
    <row r="83" spans="2:91" ht="15" customHeight="1">
      <c r="AA83" s="1"/>
      <c r="AM83" s="8"/>
      <c r="AN83" s="8"/>
      <c r="AO83" s="8"/>
      <c r="AP83" s="8"/>
      <c r="AQ83" s="8"/>
    </row>
    <row r="84" spans="2:91" ht="23.25" customHeight="1">
      <c r="O84" s="293" t="s">
        <v>207</v>
      </c>
      <c r="P84" s="293"/>
      <c r="Q84" s="293"/>
      <c r="R84" s="293"/>
      <c r="S84" s="293"/>
      <c r="T84" s="293"/>
      <c r="U84" s="293"/>
      <c r="V84" s="293"/>
      <c r="W84" s="293"/>
      <c r="AA84" s="1"/>
    </row>
    <row r="85" spans="2:91">
      <c r="O85" s="74" t="s">
        <v>82</v>
      </c>
      <c r="P85" s="74" t="s">
        <v>208</v>
      </c>
      <c r="Q85" s="74" t="s">
        <v>209</v>
      </c>
      <c r="R85" s="74" t="s">
        <v>210</v>
      </c>
      <c r="S85" s="74" t="s">
        <v>211</v>
      </c>
      <c r="T85" s="74" t="s">
        <v>212</v>
      </c>
      <c r="U85" s="75" t="s">
        <v>213</v>
      </c>
      <c r="V85" s="74" t="s">
        <v>214</v>
      </c>
      <c r="W85" s="74" t="s">
        <v>215</v>
      </c>
    </row>
    <row r="86" spans="2:91">
      <c r="O86" s="74" t="s">
        <v>85</v>
      </c>
      <c r="P86" s="76"/>
      <c r="Q86" s="77" t="e">
        <f>IF(BJ31="",NA(),BJ31)</f>
        <v>#N/A</v>
      </c>
      <c r="R86" s="78"/>
      <c r="S86" s="77" t="e">
        <f>IF(BJ32="",NA(),BJ32)</f>
        <v>#N/A</v>
      </c>
      <c r="T86" s="78"/>
      <c r="U86" s="77" t="e">
        <f>IF(BJ33="",NA(),BJ33)</f>
        <v>#N/A</v>
      </c>
      <c r="V86" s="78"/>
      <c r="W86" s="77" t="e">
        <f>IF(BJ34="",NA(),BJ34)</f>
        <v>#N/A</v>
      </c>
    </row>
    <row r="87" spans="2:91">
      <c r="O87" s="74" t="s">
        <v>86</v>
      </c>
      <c r="P87" s="79" t="e">
        <f>IF(BV31="",NA(),BV31)</f>
        <v>#N/A</v>
      </c>
      <c r="Q87" s="77" t="e">
        <f>IF(BK31="",NA(),BK31)</f>
        <v>#N/A</v>
      </c>
      <c r="R87" s="79" t="e">
        <f>IF(BV32="",NA(),BV32)</f>
        <v>#N/A</v>
      </c>
      <c r="S87" s="77" t="e">
        <f>IF(BK32="",NA(),BK32)</f>
        <v>#N/A</v>
      </c>
      <c r="T87" s="79" t="e">
        <f>IF(BV33="",NA(),BV33)</f>
        <v>#N/A</v>
      </c>
      <c r="U87" s="77" t="e">
        <f>IF(BK33="",NA(),BK33)</f>
        <v>#N/A</v>
      </c>
      <c r="V87" s="79" t="e">
        <f>IF(BV34="",NA(),BV34)</f>
        <v>#N/A</v>
      </c>
      <c r="W87" s="77" t="e">
        <f>IF(BK34="",NA(),BK34)</f>
        <v>#N/A</v>
      </c>
    </row>
    <row r="88" spans="2:91">
      <c r="O88" s="74" t="s">
        <v>87</v>
      </c>
      <c r="P88" s="79" t="e">
        <f>IF(BW31="",NA(),BW31)</f>
        <v>#N/A</v>
      </c>
      <c r="Q88" s="77" t="e">
        <f>IF(BL31="",NA(),BL31)</f>
        <v>#N/A</v>
      </c>
      <c r="R88" s="79" t="e">
        <f>IF(BW32="",NA(),BW32)</f>
        <v>#N/A</v>
      </c>
      <c r="S88" s="77" t="e">
        <f>IF(BL32="",NA(),BL32)</f>
        <v>#N/A</v>
      </c>
      <c r="T88" s="79" t="e">
        <f>IF(BW33="",NA(),BW33)</f>
        <v>#N/A</v>
      </c>
      <c r="U88" s="77" t="e">
        <f>IF(BL33="",NA(),BL33)</f>
        <v>#N/A</v>
      </c>
      <c r="V88" s="79" t="e">
        <f>IF(BW34="",NA(),BW34)</f>
        <v>#N/A</v>
      </c>
      <c r="W88" s="77" t="e">
        <f>IF(BL34="",NA(),BL34)</f>
        <v>#N/A</v>
      </c>
    </row>
    <row r="89" spans="2:91">
      <c r="O89" s="74" t="s">
        <v>88</v>
      </c>
      <c r="P89" s="79" t="e">
        <f>IF(BX31="",NA(),BX31)</f>
        <v>#N/A</v>
      </c>
      <c r="Q89" s="77" t="e">
        <f>IF(BM31="",NA(),BM31)</f>
        <v>#N/A</v>
      </c>
      <c r="R89" s="80" t="e">
        <f>IF(BX32="",NA(),BX32)</f>
        <v>#N/A</v>
      </c>
      <c r="S89" s="77" t="e">
        <f>IF(BM32="",NA(),BM32)</f>
        <v>#N/A</v>
      </c>
      <c r="T89" s="80" t="e">
        <f>IF(BX33="",NA(),BX33)</f>
        <v>#N/A</v>
      </c>
      <c r="U89" s="77" t="e">
        <f>IF(BM33="",NA(),BM33)</f>
        <v>#N/A</v>
      </c>
      <c r="V89" s="80" t="e">
        <f>IF(BX34="",NA(),BX34)</f>
        <v>#N/A</v>
      </c>
      <c r="W89" s="77" t="e">
        <f>IF(BM34="",NA(),BM34)</f>
        <v>#N/A</v>
      </c>
    </row>
    <row r="90" spans="2:91">
      <c r="O90" s="74" t="s">
        <v>89</v>
      </c>
      <c r="P90" s="79" t="e">
        <f>IF(BY31="",NA(),BY31)</f>
        <v>#N/A</v>
      </c>
      <c r="Q90" s="77" t="e">
        <f>IF(BN31="",NA(),BN31)</f>
        <v>#N/A</v>
      </c>
      <c r="R90" s="80" t="e">
        <f>IF(BY32="",NA(),BY32)</f>
        <v>#N/A</v>
      </c>
      <c r="S90" s="77" t="e">
        <f>IF(BN32="",NA(),BN32)</f>
        <v>#N/A</v>
      </c>
      <c r="T90" s="80" t="e">
        <f>IF(BY33="",NA(),BY33)</f>
        <v>#N/A</v>
      </c>
      <c r="U90" s="77" t="e">
        <f>IF(BN33="",NA(),BN33)</f>
        <v>#N/A</v>
      </c>
      <c r="V90" s="80" t="e">
        <f>IF(BY34="",NA(),BY34)</f>
        <v>#N/A</v>
      </c>
      <c r="W90" s="77" t="e">
        <f>IF(BN34="",NA(),BN34)</f>
        <v>#N/A</v>
      </c>
    </row>
    <row r="91" spans="2:91">
      <c r="O91" s="74" t="s">
        <v>90</v>
      </c>
      <c r="P91" s="79" t="e">
        <f>IF(BZ31="",NA(),BZ31)</f>
        <v>#N/A</v>
      </c>
      <c r="Q91" s="77" t="e">
        <f>IF(BO31="",NA(),BO31)</f>
        <v>#N/A</v>
      </c>
      <c r="R91" s="80" t="e">
        <f>IF(BZ32="",NA(),BZ32)</f>
        <v>#N/A</v>
      </c>
      <c r="S91" s="77" t="e">
        <f>IF(BO32="",NA(),BO32)</f>
        <v>#N/A</v>
      </c>
      <c r="T91" s="80" t="e">
        <f>IF(BZ33="",NA(),BZ33)</f>
        <v>#N/A</v>
      </c>
      <c r="U91" s="77" t="e">
        <f>IF(BO33="",NA(),BO33)</f>
        <v>#N/A</v>
      </c>
      <c r="V91" s="80" t="e">
        <f>IF(BZ34="",NA(),BZ34)</f>
        <v>#N/A</v>
      </c>
      <c r="W91" s="77" t="e">
        <f>IF(BO34="",NA(),BO34)</f>
        <v>#N/A</v>
      </c>
    </row>
    <row r="92" spans="2:91">
      <c r="O92" s="74" t="s">
        <v>91</v>
      </c>
      <c r="P92" s="79" t="e">
        <f>IF(CA31="",NA(),CA31)</f>
        <v>#N/A</v>
      </c>
      <c r="Q92" s="77" t="e">
        <f>IF(BP31="",NA(),BP31)</f>
        <v>#N/A</v>
      </c>
      <c r="R92" s="80" t="e">
        <f>IF(CA32="",NA(),CA32)</f>
        <v>#N/A</v>
      </c>
      <c r="S92" s="77" t="e">
        <f>IF(BP32="",NA(),BP32)</f>
        <v>#N/A</v>
      </c>
      <c r="T92" s="80" t="e">
        <f>IF(CA33="",NA(),CA33)</f>
        <v>#N/A</v>
      </c>
      <c r="U92" s="77" t="e">
        <f>IF(BP33="",NA(),BP33)</f>
        <v>#N/A</v>
      </c>
      <c r="V92" s="80" t="e">
        <f>IF(CA34="",NA(),CA34)</f>
        <v>#N/A</v>
      </c>
      <c r="W92" s="77" t="e">
        <f>IF(BP34="",NA(),BP34)</f>
        <v>#N/A</v>
      </c>
    </row>
    <row r="93" spans="2:91">
      <c r="O93" s="74" t="s">
        <v>92</v>
      </c>
      <c r="P93" s="79" t="e">
        <f>IF(CB31="",NA(),CB31)</f>
        <v>#N/A</v>
      </c>
      <c r="Q93" s="77" t="e">
        <f>IF(BQ31="",NA(),BQ31)</f>
        <v>#N/A</v>
      </c>
      <c r="R93" s="80" t="e">
        <f>IF(CB32="",NA(),CB32)</f>
        <v>#N/A</v>
      </c>
      <c r="S93" s="77" t="e">
        <f>IF(BQ32="",NA(),BQ32)</f>
        <v>#N/A</v>
      </c>
      <c r="T93" s="80" t="e">
        <f>IF(CB33="",NA(),CB33)</f>
        <v>#N/A</v>
      </c>
      <c r="U93" s="77" t="e">
        <f>IF(BQ33="",NA(),BQ33)</f>
        <v>#N/A</v>
      </c>
      <c r="V93" s="80" t="e">
        <f>IF(CB34="",NA(),CB34)</f>
        <v>#N/A</v>
      </c>
      <c r="W93" s="77" t="e">
        <f>IF(BQ34="",NA(),BQ34)</f>
        <v>#N/A</v>
      </c>
    </row>
    <row r="94" spans="2:91" s="8" customFormat="1">
      <c r="B94" s="1"/>
      <c r="C94" s="1"/>
      <c r="D94" s="1"/>
      <c r="E94" s="1"/>
      <c r="F94" s="1"/>
      <c r="G94" s="1"/>
      <c r="O94" s="74" t="s">
        <v>93</v>
      </c>
      <c r="P94" s="79" t="e">
        <f>IF(CC31="",NA(),CC31)</f>
        <v>#N/A</v>
      </c>
      <c r="Q94" s="77" t="e">
        <f>IF(BR31="",NA(),BR31)</f>
        <v>#N/A</v>
      </c>
      <c r="R94" s="80" t="e">
        <f>IF(CC32="",NA(),CC32)</f>
        <v>#N/A</v>
      </c>
      <c r="S94" s="77" t="e">
        <f>IF(BR32="",NA(),BR32)</f>
        <v>#N/A</v>
      </c>
      <c r="T94" s="80" t="e">
        <f>IF(CC33="",NA(),CC33)</f>
        <v>#N/A</v>
      </c>
      <c r="U94" s="77" t="e">
        <f>IF(BR33="",NA(),BR33)</f>
        <v>#N/A</v>
      </c>
      <c r="V94" s="80" t="e">
        <f>IF(CC34="",NA(),CC34)</f>
        <v>#N/A</v>
      </c>
      <c r="W94" s="77"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4" t="s">
        <v>94</v>
      </c>
      <c r="P95" s="79" t="e">
        <f>IF(CD31="",NA(),CD31)</f>
        <v>#N/A</v>
      </c>
      <c r="Q95" s="77" t="e">
        <f>IF(BS31="",NA(),BS31)</f>
        <v>#N/A</v>
      </c>
      <c r="R95" s="80" t="e">
        <f>IF(CD32="",NA(),CD32)</f>
        <v>#N/A</v>
      </c>
      <c r="S95" s="77" t="e">
        <f>IF(BS32="",NA(),BS32)</f>
        <v>#N/A</v>
      </c>
      <c r="T95" s="80" t="e">
        <f>IF(CD33="",NA(),CD33)</f>
        <v>#N/A</v>
      </c>
      <c r="U95" s="77" t="e">
        <f>IF(BS33="",NA(),BS33)</f>
        <v>#N/A</v>
      </c>
      <c r="V95" s="80" t="e">
        <f>IF(CD34="",NA(),CD34)</f>
        <v>#N/A</v>
      </c>
      <c r="W95" s="77"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4" t="s">
        <v>95</v>
      </c>
      <c r="P96" s="79" t="e">
        <f>IF(CE31="",NA(),BWK31)</f>
        <v>#N/A</v>
      </c>
      <c r="Q96" s="77" t="e">
        <f>IF(BT31="",NA(),BT31)</f>
        <v>#N/A</v>
      </c>
      <c r="R96" s="80" t="e">
        <f>IF(CE32="",NA(),CE32)</f>
        <v>#N/A</v>
      </c>
      <c r="S96" s="77" t="e">
        <f>IF(BT32="",NA(),BT32)</f>
        <v>#N/A</v>
      </c>
      <c r="T96" s="80" t="e">
        <f>IF(CE33="",NA(),CE33)</f>
        <v>#N/A</v>
      </c>
      <c r="U96" s="77" t="e">
        <f>IF(BT33="",NA(),BT33)</f>
        <v>#N/A</v>
      </c>
      <c r="V96" s="80" t="e">
        <f>IF(CE34="",NA(),CE34)</f>
        <v>#N/A</v>
      </c>
      <c r="W96" s="77"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8.60000000000000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84.75" customHeight="1">
      <c r="B110" s="81" t="s">
        <v>42</v>
      </c>
      <c r="C110" s="305" t="s">
        <v>43</v>
      </c>
      <c r="D110" s="306"/>
      <c r="E110" s="307" t="s">
        <v>44</v>
      </c>
      <c r="F110" s="308"/>
      <c r="G110" s="309"/>
      <c r="H110" s="188" t="s">
        <v>217</v>
      </c>
      <c r="I110" s="188" t="s">
        <v>218</v>
      </c>
      <c r="J110" s="188" t="s">
        <v>219</v>
      </c>
      <c r="K110" s="81" t="s">
        <v>220</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149999999999999">
      <c r="B111" s="294">
        <v>1</v>
      </c>
      <c r="C111" s="298" t="s">
        <v>106</v>
      </c>
      <c r="D111" s="299"/>
      <c r="E111" s="192" t="s">
        <v>107</v>
      </c>
      <c r="F111" s="193"/>
      <c r="G111" s="194"/>
      <c r="H111" s="82" t="str">
        <f t="shared" ref="H111:H116" si="22">AZ3</f>
        <v>---</v>
      </c>
      <c r="I111" s="82" t="str">
        <f t="shared" ref="I111:I116" si="23">AX3</f>
        <v>---</v>
      </c>
      <c r="J111" s="82" t="str">
        <f t="shared" ref="J111:J116" si="24">BB3</f>
        <v>---</v>
      </c>
      <c r="K111" s="82" t="str">
        <f t="shared" ref="K111:K116" si="25">RIGHT(BC3,7)</f>
        <v>---</v>
      </c>
      <c r="M111" s="1"/>
      <c r="N111" s="1"/>
      <c r="O111" s="1"/>
      <c r="P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c r="B112" s="295"/>
      <c r="C112" s="300"/>
      <c r="D112" s="301"/>
      <c r="E112" s="192" t="s">
        <v>110</v>
      </c>
      <c r="F112" s="193"/>
      <c r="G112" s="195"/>
      <c r="H112" s="82" t="str">
        <f t="shared" si="22"/>
        <v>---</v>
      </c>
      <c r="I112" s="82" t="str">
        <f t="shared" si="23"/>
        <v>---</v>
      </c>
      <c r="J112" s="82" t="str">
        <f t="shared" si="24"/>
        <v>---</v>
      </c>
      <c r="K112" s="82" t="str">
        <f t="shared" si="25"/>
        <v>---</v>
      </c>
      <c r="M112" s="1"/>
      <c r="N112" s="1"/>
      <c r="O112" s="1"/>
      <c r="P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c r="B113" s="296"/>
      <c r="C113" s="302" t="s">
        <v>113</v>
      </c>
      <c r="D113" s="299"/>
      <c r="E113" s="196" t="s">
        <v>114</v>
      </c>
      <c r="F113" s="193"/>
      <c r="G113" s="195"/>
      <c r="H113" s="82" t="str">
        <f t="shared" si="22"/>
        <v>---</v>
      </c>
      <c r="I113" s="82" t="str">
        <f t="shared" si="23"/>
        <v>---</v>
      </c>
      <c r="J113" s="82" t="str">
        <f t="shared" si="24"/>
        <v>---</v>
      </c>
      <c r="K113" s="82" t="str">
        <f t="shared" si="25"/>
        <v>---</v>
      </c>
      <c r="M113" s="1"/>
      <c r="N113" s="1"/>
      <c r="O113" s="1"/>
      <c r="P113" s="1"/>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c r="B114" s="296"/>
      <c r="C114" s="303"/>
      <c r="D114" s="304"/>
      <c r="E114" s="196" t="s">
        <v>117</v>
      </c>
      <c r="F114" s="193"/>
      <c r="G114" s="195"/>
      <c r="H114" s="82" t="str">
        <f t="shared" si="22"/>
        <v>---</v>
      </c>
      <c r="I114" s="82" t="str">
        <f t="shared" si="23"/>
        <v>---</v>
      </c>
      <c r="J114" s="82" t="str">
        <f t="shared" si="24"/>
        <v>---</v>
      </c>
      <c r="K114" s="82"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c r="B115" s="296"/>
      <c r="C115" s="303"/>
      <c r="D115" s="304"/>
      <c r="E115" s="196" t="s">
        <v>120</v>
      </c>
      <c r="F115" s="193"/>
      <c r="G115" s="195"/>
      <c r="H115" s="82" t="str">
        <f t="shared" si="22"/>
        <v>---</v>
      </c>
      <c r="I115" s="82" t="str">
        <f t="shared" si="23"/>
        <v>---</v>
      </c>
      <c r="J115" s="82" t="str">
        <f t="shared" si="24"/>
        <v>---</v>
      </c>
      <c r="K115" s="82"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c r="B116" s="297"/>
      <c r="C116" s="300"/>
      <c r="D116" s="301"/>
      <c r="E116" s="196" t="s">
        <v>122</v>
      </c>
      <c r="F116" s="193"/>
      <c r="G116" s="195"/>
      <c r="H116" s="82" t="str">
        <f t="shared" si="22"/>
        <v>---</v>
      </c>
      <c r="I116" s="82" t="str">
        <f t="shared" si="23"/>
        <v>---</v>
      </c>
      <c r="J116" s="82" t="str">
        <f t="shared" si="24"/>
        <v>---</v>
      </c>
      <c r="K116" s="82"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c r="B117" s="296"/>
      <c r="C117" s="265" t="s">
        <v>124</v>
      </c>
      <c r="D117" s="270"/>
      <c r="E117" s="196" t="s">
        <v>125</v>
      </c>
      <c r="F117" s="193"/>
      <c r="G117" s="195"/>
      <c r="H117" s="82" t="str">
        <f t="shared" ref="H117:H135" si="26">AZ9</f>
        <v>---</v>
      </c>
      <c r="I117" s="82" t="str">
        <f t="shared" ref="I117:I135" si="27">AX9</f>
        <v>---</v>
      </c>
      <c r="J117" s="82" t="str">
        <f t="shared" ref="J117:J135" si="28">BB9</f>
        <v>---</v>
      </c>
      <c r="K117" s="82" t="str">
        <f t="shared" ref="K117:K135" si="29">RIGHT(BC9,7)</f>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c r="B118" s="296"/>
      <c r="C118" s="271"/>
      <c r="D118" s="270"/>
      <c r="E118" s="196" t="s">
        <v>127</v>
      </c>
      <c r="F118" s="193"/>
      <c r="G118" s="195"/>
      <c r="H118" s="82" t="str">
        <f t="shared" si="26"/>
        <v>---</v>
      </c>
      <c r="I118" s="82" t="str">
        <f t="shared" si="27"/>
        <v>---</v>
      </c>
      <c r="J118" s="82" t="str">
        <f t="shared" si="28"/>
        <v>---</v>
      </c>
      <c r="K118" s="82" t="str">
        <f t="shared" si="29"/>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c r="B119" s="296"/>
      <c r="C119" s="271"/>
      <c r="D119" s="270"/>
      <c r="E119" s="196" t="s">
        <v>129</v>
      </c>
      <c r="F119" s="193"/>
      <c r="G119" s="195"/>
      <c r="H119" s="82" t="str">
        <f t="shared" si="26"/>
        <v>---</v>
      </c>
      <c r="I119" s="82" t="str">
        <f t="shared" si="27"/>
        <v>---</v>
      </c>
      <c r="J119" s="82" t="str">
        <f t="shared" si="28"/>
        <v>---</v>
      </c>
      <c r="K119" s="82" t="str">
        <f t="shared" si="29"/>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c r="B120" s="296"/>
      <c r="C120" s="265" t="s">
        <v>131</v>
      </c>
      <c r="D120" s="270"/>
      <c r="E120" s="196" t="s">
        <v>132</v>
      </c>
      <c r="F120" s="193"/>
      <c r="G120" s="195"/>
      <c r="H120" s="82" t="str">
        <f t="shared" si="26"/>
        <v>---</v>
      </c>
      <c r="I120" s="82" t="str">
        <f t="shared" si="27"/>
        <v>---</v>
      </c>
      <c r="J120" s="82" t="str">
        <f t="shared" si="28"/>
        <v>---</v>
      </c>
      <c r="K120" s="82" t="str">
        <f t="shared" si="29"/>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c r="B121" s="296"/>
      <c r="C121" s="271"/>
      <c r="D121" s="270"/>
      <c r="E121" s="196" t="s">
        <v>134</v>
      </c>
      <c r="F121" s="193"/>
      <c r="G121" s="195"/>
      <c r="H121" s="82" t="str">
        <f t="shared" si="26"/>
        <v>---</v>
      </c>
      <c r="I121" s="82" t="str">
        <f t="shared" si="27"/>
        <v>---</v>
      </c>
      <c r="J121" s="82" t="str">
        <f t="shared" si="28"/>
        <v>---</v>
      </c>
      <c r="K121" s="82" t="str">
        <f t="shared" si="29"/>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c r="B122" s="296"/>
      <c r="C122" s="271"/>
      <c r="D122" s="270"/>
      <c r="E122" s="196" t="s">
        <v>136</v>
      </c>
      <c r="F122" s="193"/>
      <c r="G122" s="195"/>
      <c r="H122" s="82" t="str">
        <f t="shared" si="26"/>
        <v>---</v>
      </c>
      <c r="I122" s="82" t="str">
        <f t="shared" si="27"/>
        <v>---</v>
      </c>
      <c r="J122" s="82" t="str">
        <f t="shared" si="28"/>
        <v>---</v>
      </c>
      <c r="K122" s="82" t="str">
        <f t="shared" si="29"/>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c r="B123" s="296"/>
      <c r="C123" s="271" t="s">
        <v>138</v>
      </c>
      <c r="D123" s="270"/>
      <c r="E123" s="196" t="s">
        <v>139</v>
      </c>
      <c r="F123" s="193"/>
      <c r="G123" s="195"/>
      <c r="H123" s="82" t="str">
        <f t="shared" si="26"/>
        <v>---</v>
      </c>
      <c r="I123" s="82" t="str">
        <f t="shared" si="27"/>
        <v>---</v>
      </c>
      <c r="J123" s="82" t="str">
        <f t="shared" si="28"/>
        <v>---</v>
      </c>
      <c r="K123" s="82" t="str">
        <f t="shared" si="29"/>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c r="B124" s="296"/>
      <c r="C124" s="271"/>
      <c r="D124" s="270"/>
      <c r="E124" s="196" t="s">
        <v>141</v>
      </c>
      <c r="F124" s="193"/>
      <c r="G124" s="195"/>
      <c r="H124" s="82" t="str">
        <f t="shared" si="26"/>
        <v>---</v>
      </c>
      <c r="I124" s="82" t="str">
        <f t="shared" si="27"/>
        <v>---</v>
      </c>
      <c r="J124" s="82" t="str">
        <f t="shared" si="28"/>
        <v>---</v>
      </c>
      <c r="K124" s="82" t="str">
        <f t="shared" si="29"/>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c r="B125" s="296"/>
      <c r="C125" s="271"/>
      <c r="D125" s="270"/>
      <c r="E125" s="196" t="s">
        <v>143</v>
      </c>
      <c r="F125" s="193"/>
      <c r="G125" s="195"/>
      <c r="H125" s="82" t="str">
        <f t="shared" si="26"/>
        <v>---</v>
      </c>
      <c r="I125" s="82" t="str">
        <f t="shared" si="27"/>
        <v>---</v>
      </c>
      <c r="J125" s="82" t="str">
        <f t="shared" si="28"/>
        <v>---</v>
      </c>
      <c r="K125" s="82" t="str">
        <f t="shared" si="29"/>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c r="B126" s="296"/>
      <c r="C126" s="271" t="s">
        <v>145</v>
      </c>
      <c r="D126" s="270"/>
      <c r="E126" s="196" t="s">
        <v>146</v>
      </c>
      <c r="F126" s="193"/>
      <c r="G126" s="195"/>
      <c r="H126" s="82" t="str">
        <f t="shared" si="26"/>
        <v>---</v>
      </c>
      <c r="I126" s="82" t="str">
        <f t="shared" si="27"/>
        <v>---</v>
      </c>
      <c r="J126" s="82" t="str">
        <f t="shared" si="28"/>
        <v>---</v>
      </c>
      <c r="K126" s="82" t="str">
        <f t="shared" si="29"/>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c r="B127" s="296"/>
      <c r="C127" s="271"/>
      <c r="D127" s="270"/>
      <c r="E127" s="196" t="s">
        <v>148</v>
      </c>
      <c r="F127" s="193"/>
      <c r="G127" s="195"/>
      <c r="H127" s="82" t="str">
        <f t="shared" si="26"/>
        <v>---</v>
      </c>
      <c r="I127" s="82" t="str">
        <f t="shared" si="27"/>
        <v>---</v>
      </c>
      <c r="J127" s="82" t="str">
        <f t="shared" si="28"/>
        <v>---</v>
      </c>
      <c r="K127" s="82" t="str">
        <f t="shared" si="29"/>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c r="B128" s="297"/>
      <c r="C128" s="271"/>
      <c r="D128" s="270"/>
      <c r="E128" s="196" t="s">
        <v>150</v>
      </c>
      <c r="F128" s="193"/>
      <c r="G128" s="195"/>
      <c r="H128" s="82" t="str">
        <f t="shared" si="26"/>
        <v>---</v>
      </c>
      <c r="I128" s="82" t="str">
        <f t="shared" si="27"/>
        <v>---</v>
      </c>
      <c r="J128" s="82" t="str">
        <f t="shared" si="28"/>
        <v>---</v>
      </c>
      <c r="K128" s="82" t="str">
        <f t="shared" si="29"/>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c r="B129" s="323">
        <v>3</v>
      </c>
      <c r="C129" s="302" t="s">
        <v>221</v>
      </c>
      <c r="D129" s="299"/>
      <c r="E129" s="196" t="s">
        <v>153</v>
      </c>
      <c r="F129" s="193"/>
      <c r="G129" s="195"/>
      <c r="H129" s="82" t="str">
        <f t="shared" si="26"/>
        <v>---</v>
      </c>
      <c r="I129" s="82" t="str">
        <f t="shared" si="27"/>
        <v>---</v>
      </c>
      <c r="J129" s="82" t="str">
        <f t="shared" si="28"/>
        <v>---</v>
      </c>
      <c r="K129" s="82" t="str">
        <f t="shared" si="29"/>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c r="B130" s="296"/>
      <c r="C130" s="303"/>
      <c r="D130" s="304"/>
      <c r="E130" s="196" t="s">
        <v>155</v>
      </c>
      <c r="F130" s="193"/>
      <c r="G130" s="195"/>
      <c r="H130" s="82" t="str">
        <f t="shared" si="26"/>
        <v>---</v>
      </c>
      <c r="I130" s="82" t="str">
        <f t="shared" si="27"/>
        <v>---</v>
      </c>
      <c r="J130" s="82" t="str">
        <f t="shared" si="28"/>
        <v>---</v>
      </c>
      <c r="K130" s="82" t="str">
        <f t="shared" si="29"/>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c r="B131" s="296"/>
      <c r="C131" s="303"/>
      <c r="D131" s="304"/>
      <c r="E131" s="196" t="s">
        <v>157</v>
      </c>
      <c r="F131" s="193"/>
      <c r="G131" s="195"/>
      <c r="H131" s="82" t="str">
        <f t="shared" si="26"/>
        <v>---</v>
      </c>
      <c r="I131" s="82" t="str">
        <f t="shared" si="27"/>
        <v>---</v>
      </c>
      <c r="J131" s="82" t="str">
        <f t="shared" si="28"/>
        <v>---</v>
      </c>
      <c r="K131" s="82" t="str">
        <f t="shared" si="29"/>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c r="B132" s="296"/>
      <c r="C132" s="302" t="s">
        <v>222</v>
      </c>
      <c r="D132" s="299"/>
      <c r="E132" s="196" t="s">
        <v>160</v>
      </c>
      <c r="F132" s="193"/>
      <c r="G132" s="195"/>
      <c r="H132" s="82" t="str">
        <f t="shared" si="26"/>
        <v>---</v>
      </c>
      <c r="I132" s="82" t="str">
        <f t="shared" si="27"/>
        <v>---</v>
      </c>
      <c r="J132" s="82" t="str">
        <f t="shared" si="28"/>
        <v>---</v>
      </c>
      <c r="K132" s="82" t="str">
        <f t="shared" si="29"/>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c r="B133" s="296"/>
      <c r="C133" s="303"/>
      <c r="D133" s="304"/>
      <c r="E133" s="196" t="s">
        <v>162</v>
      </c>
      <c r="F133" s="193"/>
      <c r="G133" s="195"/>
      <c r="H133" s="82" t="str">
        <f t="shared" si="26"/>
        <v>---</v>
      </c>
      <c r="I133" s="82" t="str">
        <f t="shared" si="27"/>
        <v>---</v>
      </c>
      <c r="J133" s="82" t="str">
        <f t="shared" si="28"/>
        <v>---</v>
      </c>
      <c r="K133" s="82" t="str">
        <f t="shared" si="29"/>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c r="B134" s="296"/>
      <c r="C134" s="303"/>
      <c r="D134" s="304"/>
      <c r="E134" s="196" t="s">
        <v>164</v>
      </c>
      <c r="F134" s="193"/>
      <c r="G134" s="195"/>
      <c r="H134" s="82" t="str">
        <f t="shared" si="26"/>
        <v>---</v>
      </c>
      <c r="I134" s="82" t="str">
        <f t="shared" si="27"/>
        <v>---</v>
      </c>
      <c r="J134" s="82" t="str">
        <f t="shared" si="28"/>
        <v>---</v>
      </c>
      <c r="K134" s="82" t="str">
        <f t="shared" si="29"/>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c r="B135" s="297"/>
      <c r="C135" s="300"/>
      <c r="D135" s="301"/>
      <c r="E135" s="196" t="s">
        <v>223</v>
      </c>
      <c r="F135" s="193"/>
      <c r="G135" s="197"/>
      <c r="H135" s="82" t="str">
        <f t="shared" si="26"/>
        <v>---</v>
      </c>
      <c r="I135" s="82" t="str">
        <f t="shared" si="27"/>
        <v>---</v>
      </c>
      <c r="J135" s="82" t="str">
        <f t="shared" si="28"/>
        <v>---</v>
      </c>
      <c r="K135" s="82" t="str">
        <f t="shared" si="29"/>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75" customHeight="1">
      <c r="B136" s="324" t="s">
        <v>168</v>
      </c>
      <c r="C136" s="325"/>
      <c r="D136" s="325"/>
      <c r="E136" s="325"/>
      <c r="F136" s="325"/>
      <c r="G136" s="326"/>
      <c r="H136" s="83">
        <f>AX42</f>
        <v>0</v>
      </c>
      <c r="I136" s="83">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75" customHeight="1">
      <c r="B137" s="324" t="s">
        <v>170</v>
      </c>
      <c r="C137" s="325"/>
      <c r="D137" s="325"/>
      <c r="E137" s="325"/>
      <c r="F137" s="325"/>
      <c r="G137" s="326"/>
      <c r="H137" s="83">
        <f>AY42</f>
        <v>0</v>
      </c>
      <c r="I137" s="83">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75" customHeight="1">
      <c r="B138" s="327" t="s">
        <v>172</v>
      </c>
      <c r="C138" s="328"/>
      <c r="D138" s="328"/>
      <c r="E138" s="328"/>
      <c r="F138" s="328"/>
      <c r="G138" s="329"/>
      <c r="H138" s="83">
        <f>AZ42</f>
        <v>0</v>
      </c>
      <c r="I138" s="83">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149999999999999">
      <c r="B139" s="84"/>
      <c r="C139" s="112"/>
      <c r="D139" s="113" t="s">
        <v>224</v>
      </c>
      <c r="E139" s="114"/>
      <c r="F139" s="85"/>
      <c r="G139" s="86"/>
      <c r="H139" s="87" t="str">
        <f>BA43</f>
        <v/>
      </c>
      <c r="I139" s="87"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4" t="s">
        <v>225</v>
      </c>
      <c r="C141" s="315"/>
      <c r="D141" s="315"/>
      <c r="E141" s="315"/>
      <c r="F141" s="315"/>
      <c r="G141" s="315"/>
      <c r="H141" s="315"/>
      <c r="I141" s="315"/>
      <c r="J141" s="315"/>
      <c r="K141" s="316"/>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17"/>
      <c r="C142" s="318"/>
      <c r="D142" s="318"/>
      <c r="E142" s="318"/>
      <c r="F142" s="318"/>
      <c r="G142" s="318"/>
      <c r="H142" s="318"/>
      <c r="I142" s="318"/>
      <c r="J142" s="318"/>
      <c r="K142" s="319"/>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17"/>
      <c r="C143" s="318"/>
      <c r="D143" s="318"/>
      <c r="E143" s="318"/>
      <c r="F143" s="318"/>
      <c r="G143" s="318"/>
      <c r="H143" s="318"/>
      <c r="I143" s="318"/>
      <c r="J143" s="318"/>
      <c r="K143" s="319"/>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17"/>
      <c r="C144" s="318"/>
      <c r="D144" s="318"/>
      <c r="E144" s="318"/>
      <c r="F144" s="318"/>
      <c r="G144" s="318"/>
      <c r="H144" s="318"/>
      <c r="I144" s="318"/>
      <c r="J144" s="318"/>
      <c r="K144" s="319"/>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17"/>
      <c r="C145" s="318"/>
      <c r="D145" s="318"/>
      <c r="E145" s="318"/>
      <c r="F145" s="318"/>
      <c r="G145" s="318"/>
      <c r="H145" s="318"/>
      <c r="I145" s="318"/>
      <c r="J145" s="318"/>
      <c r="K145" s="319"/>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17"/>
      <c r="C146" s="318"/>
      <c r="D146" s="318"/>
      <c r="E146" s="318"/>
      <c r="F146" s="318"/>
      <c r="G146" s="318"/>
      <c r="H146" s="318"/>
      <c r="I146" s="318"/>
      <c r="J146" s="318"/>
      <c r="K146" s="319"/>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17"/>
      <c r="C147" s="318"/>
      <c r="D147" s="318"/>
      <c r="E147" s="318"/>
      <c r="F147" s="318"/>
      <c r="G147" s="318"/>
      <c r="H147" s="318"/>
      <c r="I147" s="318"/>
      <c r="J147" s="318"/>
      <c r="K147" s="319"/>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17"/>
      <c r="C148" s="318"/>
      <c r="D148" s="318"/>
      <c r="E148" s="318"/>
      <c r="F148" s="318"/>
      <c r="G148" s="318"/>
      <c r="H148" s="318"/>
      <c r="I148" s="318"/>
      <c r="J148" s="318"/>
      <c r="K148" s="319"/>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17"/>
      <c r="C149" s="318"/>
      <c r="D149" s="318"/>
      <c r="E149" s="318"/>
      <c r="F149" s="318"/>
      <c r="G149" s="318"/>
      <c r="H149" s="318"/>
      <c r="I149" s="318"/>
      <c r="J149" s="318"/>
      <c r="K149" s="319"/>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17"/>
      <c r="C150" s="318"/>
      <c r="D150" s="318"/>
      <c r="E150" s="318"/>
      <c r="F150" s="318"/>
      <c r="G150" s="318"/>
      <c r="H150" s="318"/>
      <c r="I150" s="318"/>
      <c r="J150" s="318"/>
      <c r="K150" s="319"/>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17"/>
      <c r="C151" s="318"/>
      <c r="D151" s="318"/>
      <c r="E151" s="318"/>
      <c r="F151" s="318"/>
      <c r="G151" s="318"/>
      <c r="H151" s="318"/>
      <c r="I151" s="318"/>
      <c r="J151" s="318"/>
      <c r="K151" s="319"/>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17"/>
      <c r="C152" s="318"/>
      <c r="D152" s="318"/>
      <c r="E152" s="318"/>
      <c r="F152" s="318"/>
      <c r="G152" s="318"/>
      <c r="H152" s="318"/>
      <c r="I152" s="318"/>
      <c r="J152" s="318"/>
      <c r="K152" s="319"/>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17"/>
      <c r="C153" s="318"/>
      <c r="D153" s="318"/>
      <c r="E153" s="318"/>
      <c r="F153" s="318"/>
      <c r="G153" s="318"/>
      <c r="H153" s="318"/>
      <c r="I153" s="318"/>
      <c r="J153" s="318"/>
      <c r="K153" s="319"/>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17"/>
      <c r="C154" s="318"/>
      <c r="D154" s="318"/>
      <c r="E154" s="318"/>
      <c r="F154" s="318"/>
      <c r="G154" s="318"/>
      <c r="H154" s="318"/>
      <c r="I154" s="318"/>
      <c r="J154" s="318"/>
      <c r="K154" s="319"/>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0"/>
      <c r="C155" s="321"/>
      <c r="D155" s="321"/>
      <c r="E155" s="321"/>
      <c r="F155" s="321"/>
      <c r="G155" s="321"/>
      <c r="H155" s="321"/>
      <c r="I155" s="321"/>
      <c r="J155" s="321"/>
      <c r="K155" s="322"/>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6">
    <mergeCell ref="G72:K72"/>
    <mergeCell ref="E72:F72"/>
    <mergeCell ref="B141:K155"/>
    <mergeCell ref="B129:B135"/>
    <mergeCell ref="C129:D131"/>
    <mergeCell ref="C132:D135"/>
    <mergeCell ref="B136:G136"/>
    <mergeCell ref="B137:G137"/>
    <mergeCell ref="B138:G138"/>
    <mergeCell ref="O84:W84"/>
    <mergeCell ref="B111:B116"/>
    <mergeCell ref="C111:D112"/>
    <mergeCell ref="C113:D116"/>
    <mergeCell ref="B117:B128"/>
    <mergeCell ref="C117:D119"/>
    <mergeCell ref="C120:D122"/>
    <mergeCell ref="C123:D125"/>
    <mergeCell ref="C126:D128"/>
    <mergeCell ref="C110:D110"/>
    <mergeCell ref="E110:G110"/>
    <mergeCell ref="B37:D37"/>
    <mergeCell ref="E37:H37"/>
    <mergeCell ref="I37:K37"/>
    <mergeCell ref="B40:D40"/>
    <mergeCell ref="B30:F30"/>
    <mergeCell ref="B31:F31"/>
    <mergeCell ref="B33:C34"/>
    <mergeCell ref="B35:K35"/>
    <mergeCell ref="B36:D36"/>
    <mergeCell ref="E36:H36"/>
    <mergeCell ref="I36:K36"/>
    <mergeCell ref="C2:D2"/>
    <mergeCell ref="E2:G2"/>
    <mergeCell ref="B3:B8"/>
    <mergeCell ref="C3:D4"/>
    <mergeCell ref="C5:D8"/>
    <mergeCell ref="B9:B20"/>
    <mergeCell ref="C9:D11"/>
    <mergeCell ref="C12:D14"/>
    <mergeCell ref="C15:D17"/>
    <mergeCell ref="C18:D20"/>
    <mergeCell ref="B21:B27"/>
    <mergeCell ref="C21:D23"/>
    <mergeCell ref="C24:D27"/>
    <mergeCell ref="B28:F28"/>
    <mergeCell ref="B29:F29"/>
  </mergeCells>
  <conditionalFormatting sqref="D43:D45 F43:F45 H43:H45 J43:J45">
    <cfRule type="containsErrors" dxfId="104" priority="11">
      <formula>ISERROR(D43)</formula>
    </cfRule>
  </conditionalFormatting>
  <conditionalFormatting sqref="H111:I135">
    <cfRule type="containsText" dxfId="103" priority="1" operator="containsText" text="error">
      <formula>NOT(ISERROR(SEARCH("error",H111)))</formula>
    </cfRule>
  </conditionalFormatting>
  <conditionalFormatting sqref="H3:Q3">
    <cfRule type="containsText" dxfId="102" priority="5" operator="containsText" text="*80">
      <formula>NOT(ISERROR(SEARCH("*80",H3)))</formula>
    </cfRule>
    <cfRule type="containsText" dxfId="101" priority="6" operator="containsText" text="60-79">
      <formula>NOT(ISERROR(SEARCH("60-79",H3)))</formula>
    </cfRule>
    <cfRule type="containsText" dxfId="100" priority="7" operator="containsText" text="&lt;60">
      <formula>NOT(ISERROR(SEARCH("&lt;60",H3)))</formula>
    </cfRule>
  </conditionalFormatting>
  <conditionalFormatting sqref="I111:K135 H111:H139">
    <cfRule type="containsText" dxfId="99" priority="2" operator="containsText" text="80">
      <formula>NOT(ISERROR(SEARCH("80",H111)))</formula>
    </cfRule>
    <cfRule type="containsText" dxfId="98" priority="3" operator="containsText" text="60-79">
      <formula>NOT(ISERROR(SEARCH("60-79",H111)))</formula>
    </cfRule>
    <cfRule type="containsText" dxfId="97" priority="4" operator="containsText" text="&lt;60">
      <formula>NOT(ISERROR(SEARCH("&lt;60",H111)))</formula>
    </cfRule>
  </conditionalFormatting>
  <conditionalFormatting sqref="R3:R27 Y3:AH27 AK3:AT27 AV3:AV27 BJ3:BT27 BV3:CE27 J4:K8 L4:L21 H4:I27 M4:Q27 K9:K21 J9:J24 K22:L24 J25:L27">
    <cfRule type="containsText" dxfId="96" priority="8" operator="containsText" text="*80">
      <formula>NOT(ISERROR(SEARCH("*80",H3)))</formula>
    </cfRule>
    <cfRule type="containsText" dxfId="95" priority="9" operator="containsText" text="60-79">
      <formula>NOT(ISERROR(SEARCH("60-79",H3)))</formula>
    </cfRule>
    <cfRule type="containsText" dxfId="94" priority="10" operator="containsText" text="&lt;60">
      <formula>NOT(ISERROR(SEARCH("&lt;60",H3)))</formula>
    </cfRule>
  </conditionalFormatting>
  <dataValidations count="2">
    <dataValidation type="list" allowBlank="1" showInputMessage="1" showErrorMessage="1" errorTitle="Error in entry" error="Please use list items only." sqref="H3:R27 Y3:AH27" xr:uid="{B145C963-BB8B-4B1C-83D8-46083697BD8F}">
      <formula1>ValidDepts</formula1>
    </dataValidation>
    <dataValidation allowBlank="1" showInputMessage="1" showErrorMessage="1" errorTitle="Error in entry" error="Please use list items only." sqref="BL37:BV58 BJ35:BT35 BJ28:BT31 BV28:CE31 AK3:AT30 AU113:BE137" xr:uid="{FBE4D5B4-F0F2-4A3C-BF7C-679AF3B1C034}"/>
  </dataValidations>
  <pageMargins left="0.70866141732283472" right="0.70866141732283472" top="0.74803149606299213" bottom="0.74803149606299213" header="0.31496062992125984" footer="0.31496062992125984"/>
  <pageSetup paperSize="9" fitToHeight="0" orientation="portrait"/>
  <rowBreaks count="1" manualBreakCount="1">
    <brk id="108" max="12" man="1"/>
  </rowBreaks>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521D-0883-4EA9-9CBC-0AEF0EE13E72}">
  <sheetPr>
    <pageSetUpPr fitToPage="1"/>
  </sheetPr>
  <dimension ref="A1:CN173"/>
  <sheetViews>
    <sheetView showGridLines="0" zoomScale="70" zoomScaleNormal="70" zoomScaleSheetLayoutView="80" zoomScalePageLayoutView="25" workbookViewId="0">
      <selection activeCell="Y2" sqref="Y2:AC2"/>
    </sheetView>
  </sheetViews>
  <sheetFormatPr defaultColWidth="0" defaultRowHeight="13.9"/>
  <cols>
    <col min="1" max="1" width="1.42578125" style="1" customWidth="1"/>
    <col min="2" max="2" width="11" style="1" customWidth="1"/>
    <col min="3" max="6" width="10.5703125" style="1" customWidth="1"/>
    <col min="7" max="7" width="22.42578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9" width="10.5703125" style="1" customWidth="1"/>
    <col min="30" max="34" width="10.5703125" style="8" hidden="1" customWidth="1"/>
    <col min="35" max="35" width="2.85546875" style="8" customWidth="1"/>
    <col min="36" max="36" width="5.42578125" style="8"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8" hidden="1" customWidth="1"/>
    <col min="65" max="65" width="11.42578125" style="8" hidden="1" customWidth="1"/>
    <col min="66" max="68" width="8.570312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42578125" style="8" hidden="1" customWidth="1"/>
    <col min="87" max="87" width="8.85546875" style="1" hidden="1" customWidth="1"/>
    <col min="88" max="88" width="8.5703125" style="8" hidden="1" customWidth="1"/>
    <col min="89" max="89" width="8.85546875" style="1" hidden="1" customWidth="1"/>
    <col min="90" max="90" width="8.5703125" style="8" hidden="1" customWidth="1"/>
    <col min="91" max="91" width="8.85546875" style="1" hidden="1" customWidth="1"/>
    <col min="92" max="92" width="8.5703125" style="8" hidden="1" customWidth="1"/>
    <col min="93" max="16384" width="8.85546875" style="1" hidden="1"/>
  </cols>
  <sheetData>
    <row r="1" spans="2:92" ht="7.35" customHeigh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c r="B2" s="12" t="s">
        <v>42</v>
      </c>
      <c r="C2" s="272" t="s">
        <v>43</v>
      </c>
      <c r="D2" s="273"/>
      <c r="E2" s="272" t="s">
        <v>44</v>
      </c>
      <c r="F2" s="274"/>
      <c r="G2" s="273"/>
      <c r="H2" s="132" t="s">
        <v>45</v>
      </c>
      <c r="I2" s="132" t="s">
        <v>226</v>
      </c>
      <c r="J2" s="134" t="s">
        <v>47</v>
      </c>
      <c r="K2" s="139" t="s">
        <v>48</v>
      </c>
      <c r="L2" s="135" t="s">
        <v>49</v>
      </c>
      <c r="M2" s="13" t="s">
        <v>50</v>
      </c>
      <c r="N2" s="13" t="s">
        <v>51</v>
      </c>
      <c r="O2" s="13" t="s">
        <v>52</v>
      </c>
      <c r="P2" s="13" t="s">
        <v>53</v>
      </c>
      <c r="Q2" s="13" t="s">
        <v>54</v>
      </c>
      <c r="R2" s="14" t="s">
        <v>55</v>
      </c>
      <c r="Y2" s="133" t="s">
        <v>56</v>
      </c>
      <c r="Z2" s="137" t="s">
        <v>57</v>
      </c>
      <c r="AA2" s="140" t="s">
        <v>58</v>
      </c>
      <c r="AB2" s="136" t="s">
        <v>59</v>
      </c>
      <c r="AC2" s="138"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c r="B3" s="262">
        <v>1</v>
      </c>
      <c r="C3" s="271" t="s">
        <v>106</v>
      </c>
      <c r="D3" s="270"/>
      <c r="E3" s="196" t="s">
        <v>107</v>
      </c>
      <c r="F3" s="198"/>
      <c r="G3" s="199"/>
      <c r="H3" s="25"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32" t="s">
        <v>108</v>
      </c>
      <c r="AD3" s="23" t="s">
        <v>108</v>
      </c>
      <c r="AE3" s="23" t="s">
        <v>108</v>
      </c>
      <c r="AF3" s="23" t="s">
        <v>108</v>
      </c>
      <c r="AG3" s="23" t="s">
        <v>108</v>
      </c>
      <c r="AH3" s="23" t="s">
        <v>108</v>
      </c>
      <c r="AK3" s="27" t="str">
        <f t="shared" ref="AK3:AT25" si="0">IFERROR(IF(I3="---","",IF(Y3="---","Pas d'objectifs fixés",IF(BV3=BK3,"En bonne voie",IF(BV3&gt;BK3,"En retard",IF(BV3&lt;BK3,"En avance"))))),"")</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VALUE(IF(AX3="---","",VLOOKUP(AX3,List1678234235[],2,FALSE)))</f>
        <v>#VALUE!</v>
      </c>
      <c r="AZ3" s="1" t="str">
        <f t="shared" ref="AZ3:AZ27" si="2">_xlfn.IFNA(LOOKUP(2,1/(H3:Q3&lt;&gt;"---"),X3:AF3),"---")</f>
        <v>---</v>
      </c>
      <c r="BA3" s="1" t="e">
        <f>VALUE(IF(AZ3="---","",VLOOKUP(AZ3,List1678234235[],2,FALSE)))</f>
        <v>#VALUE!</v>
      </c>
      <c r="BB3" s="1" t="str">
        <f t="shared" ref="BB3:BB27" si="3">_xlfn.IFNA(LOOKUP(2,1/(AK3:AT3&lt;&gt;""),AK3:AT3),"---")</f>
        <v>---</v>
      </c>
      <c r="BC3" s="1" t="str">
        <f t="shared" ref="BC3:BC27" si="4">_xlfn.IFNA(LOOKUP(2,1/(H3:R3&lt;&gt;"---"),H$2:R$2),"---")</f>
        <v>---</v>
      </c>
      <c r="BE3" s="31" t="s">
        <v>108</v>
      </c>
      <c r="BI3" s="29" t="s">
        <v>109</v>
      </c>
      <c r="BJ3" s="150" t="str">
        <f>IF(H3="---","",VLOOKUP(H3,List1678234235[],2,FALSE))</f>
        <v/>
      </c>
      <c r="BK3" s="150" t="str">
        <f>IF(I3="---","",VLOOKUP(I3,List1678234235[],2,FALSE))</f>
        <v/>
      </c>
      <c r="BL3" s="150" t="str">
        <f>IF(J3="---","",VLOOKUP(J3,List1678234235[],2,FALSE))</f>
        <v/>
      </c>
      <c r="BM3" s="150" t="str">
        <f>IF(K3="---","",VLOOKUP(K3,List1678234235[],2,FALSE))</f>
        <v/>
      </c>
      <c r="BN3" s="150" t="str">
        <f>IF(L3="---","",VLOOKUP(L3,List1678234235[],2,FALSE))</f>
        <v/>
      </c>
      <c r="BO3" s="150" t="str">
        <f>IF(M3="---","",VLOOKUP(M3,List1678234235[],2,FALSE))</f>
        <v/>
      </c>
      <c r="BP3" s="150" t="str">
        <f>IF(N3="---","",VLOOKUP(N3,List1678234235[],2,FALSE))</f>
        <v/>
      </c>
      <c r="BQ3" s="150" t="str">
        <f>IF(O3="---","",VLOOKUP(O3,List1678234235[],2,FALSE))</f>
        <v/>
      </c>
      <c r="BR3" s="150" t="str">
        <f>IF(P3="---","",VLOOKUP(P3,List1678234235[],2,FALSE))</f>
        <v/>
      </c>
      <c r="BS3" s="150" t="str">
        <f>IF(Q3="---","",VLOOKUP(Q3,List1678234235[],2,FALSE))</f>
        <v/>
      </c>
      <c r="BT3" s="150" t="str">
        <f>IF(R3="---","",VLOOKUP(R3,List1678234235[],2,FALSE))</f>
        <v/>
      </c>
      <c r="BU3" s="29" t="s">
        <v>109</v>
      </c>
      <c r="BV3" s="150" t="str">
        <f>IF(Y3="---","",VLOOKUP(Y3,List1678234235[],2,FALSE))</f>
        <v/>
      </c>
      <c r="BW3" s="150" t="str">
        <f>IF(Z3="---","",VLOOKUP(Z3,List1678234235[],2,FALSE))</f>
        <v/>
      </c>
      <c r="BX3" s="150" t="str">
        <f>IF(AA3="---","",VLOOKUP(AA3,List1678234235[],2,FALSE))</f>
        <v/>
      </c>
      <c r="BY3" s="150" t="str">
        <f>IF(AB3="---","",VLOOKUP(AB3,List1678234235[],2,FALSE))</f>
        <v/>
      </c>
      <c r="BZ3" s="150" t="str">
        <f>IF(AC3="---","",VLOOKUP(AC3,List1678234235[],2,FALSE))</f>
        <v/>
      </c>
      <c r="CA3" s="150" t="str">
        <f>IF(AD3="---","",VLOOKUP(AD3,List1678234235[],2,FALSE))</f>
        <v/>
      </c>
      <c r="CB3" s="150" t="str">
        <f>IF(AE3="---","",VLOOKUP(AE3,List1678234235[],2,FALSE))</f>
        <v/>
      </c>
      <c r="CC3" s="150" t="str">
        <f>IF(AF3="---","",VLOOKUP(AF3,List1678234235[],2,FALSE))</f>
        <v/>
      </c>
      <c r="CD3" s="150" t="str">
        <f>IF(AG3="---","",VLOOKUP(AG3,List1678234235[],2,FALSE))</f>
        <v/>
      </c>
      <c r="CE3" s="150" t="str">
        <f>IF(AH3="---","",VLOOKUP(AH3,List1678234235[],2,FALSE))</f>
        <v/>
      </c>
    </row>
    <row r="4" spans="2:92" ht="13.5" customHeight="1">
      <c r="B4" s="263"/>
      <c r="C4" s="271"/>
      <c r="D4" s="270"/>
      <c r="E4" s="196" t="s">
        <v>110</v>
      </c>
      <c r="F4" s="198"/>
      <c r="G4" s="199"/>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VALUE(IF(AX4="---","",VLOOKUP(AX4,List1678234235[],2,FALSE)))</f>
        <v>#VALUE!</v>
      </c>
      <c r="AZ4" s="1" t="str">
        <f t="shared" si="2"/>
        <v>---</v>
      </c>
      <c r="BA4" s="1" t="e">
        <f>VALUE(IF(AZ4="---","",VLOOKUP(AZ4,List1678234235[],2,FALSE)))</f>
        <v>#VALUE!</v>
      </c>
      <c r="BB4" s="1" t="str">
        <f t="shared" si="3"/>
        <v>---</v>
      </c>
      <c r="BC4" s="1" t="str">
        <f t="shared" si="4"/>
        <v>---</v>
      </c>
      <c r="BE4" s="33" t="s">
        <v>112</v>
      </c>
      <c r="BF4" s="1">
        <v>1</v>
      </c>
      <c r="BI4" s="29" t="s">
        <v>111</v>
      </c>
      <c r="BJ4" s="150" t="str">
        <f>IF(H4="---","",VLOOKUP(H4,List1678234235[],2,FALSE))</f>
        <v/>
      </c>
      <c r="BK4" s="150" t="str">
        <f>IF(I4="---","",VLOOKUP(I4,List1678234235[],2,FALSE))</f>
        <v/>
      </c>
      <c r="BL4" s="150" t="str">
        <f>IF(J4="---","",VLOOKUP(J4,List1678234235[],2,FALSE))</f>
        <v/>
      </c>
      <c r="BM4" s="150" t="str">
        <f>IF(K4="---","",VLOOKUP(K4,List1678234235[],2,FALSE))</f>
        <v/>
      </c>
      <c r="BN4" s="150" t="str">
        <f>IF(L4="---","",VLOOKUP(L4,List1678234235[],2,FALSE))</f>
        <v/>
      </c>
      <c r="BO4" s="150" t="str">
        <f>IF(M4="---","",VLOOKUP(M4,List1678234235[],2,FALSE))</f>
        <v/>
      </c>
      <c r="BP4" s="150" t="str">
        <f>IF(N4="---","",VLOOKUP(N4,List1678234235[],2,FALSE))</f>
        <v/>
      </c>
      <c r="BQ4" s="150" t="str">
        <f>IF(O4="---","",VLOOKUP(O4,List1678234235[],2,FALSE))</f>
        <v/>
      </c>
      <c r="BR4" s="150" t="str">
        <f>IF(P4="---","",VLOOKUP(P4,List1678234235[],2,FALSE))</f>
        <v/>
      </c>
      <c r="BS4" s="150" t="str">
        <f>IF(Q4="---","",VLOOKUP(Q4,List1678234235[],2,FALSE))</f>
        <v/>
      </c>
      <c r="BT4" s="150" t="str">
        <f>IF(R4="---","",VLOOKUP(R4,List1678234235[],2,FALSE))</f>
        <v/>
      </c>
      <c r="BU4" s="29" t="s">
        <v>111</v>
      </c>
      <c r="BV4" s="150" t="str">
        <f>IF(Y4="---","",VLOOKUP(Y4,List1678234235[],2,FALSE))</f>
        <v/>
      </c>
      <c r="BW4" s="150" t="str">
        <f>IF(Z4="---","",VLOOKUP(Z4,List1678234235[],2,FALSE))</f>
        <v/>
      </c>
      <c r="BX4" s="150" t="str">
        <f>IF(AA4="---","",VLOOKUP(AA4,List1678234235[],2,FALSE))</f>
        <v/>
      </c>
      <c r="BY4" s="150" t="str">
        <f>IF(AB4="---","",VLOOKUP(AB4,List1678234235[],2,FALSE))</f>
        <v/>
      </c>
      <c r="BZ4" s="150" t="str">
        <f>IF(AC4="---","",VLOOKUP(AC4,List1678234235[],2,FALSE))</f>
        <v/>
      </c>
      <c r="CA4" s="150" t="str">
        <f>IF(AD4="---","",VLOOKUP(AD4,List1678234235[],2,FALSE))</f>
        <v/>
      </c>
      <c r="CB4" s="150" t="str">
        <f>IF(AE4="---","",VLOOKUP(AE4,List1678234235[],2,FALSE))</f>
        <v/>
      </c>
      <c r="CC4" s="150" t="str">
        <f>IF(AF4="---","",VLOOKUP(AF4,List1678234235[],2,FALSE))</f>
        <v/>
      </c>
      <c r="CD4" s="150" t="str">
        <f>IF(AG4="---","",VLOOKUP(AG4,List1678234235[],2,FALSE))</f>
        <v/>
      </c>
      <c r="CE4" s="150" t="str">
        <f>IF(AH4="---","",VLOOKUP(AH4,List1678234235[],2,FALSE))</f>
        <v/>
      </c>
    </row>
    <row r="5" spans="2:92" ht="13.5" customHeight="1">
      <c r="B5" s="263"/>
      <c r="C5" s="265" t="s">
        <v>113</v>
      </c>
      <c r="D5" s="270"/>
      <c r="E5" s="196" t="s">
        <v>114</v>
      </c>
      <c r="F5" s="198"/>
      <c r="G5" s="199"/>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VALUE(IF(AX5="---","",VLOOKUP(AX5,List1678234235[],2,FALSE)))</f>
        <v>#VALUE!</v>
      </c>
      <c r="AZ5" s="1" t="str">
        <f t="shared" si="2"/>
        <v>---</v>
      </c>
      <c r="BA5" s="1" t="e">
        <f>VALUE(IF(AZ5="---","",VLOOKUP(AZ5,List1678234235[],2,FALSE)))</f>
        <v>#VALUE!</v>
      </c>
      <c r="BB5" s="1" t="str">
        <f t="shared" si="3"/>
        <v>---</v>
      </c>
      <c r="BC5" s="1" t="str">
        <f t="shared" si="4"/>
        <v>---</v>
      </c>
      <c r="BE5" s="34" t="s">
        <v>116</v>
      </c>
      <c r="BF5" s="1">
        <v>0.5</v>
      </c>
      <c r="BI5" s="29" t="s">
        <v>115</v>
      </c>
      <c r="BJ5" s="150" t="str">
        <f>IF(H5="---","",VLOOKUP(H5,List1678234235[],2,FALSE))</f>
        <v/>
      </c>
      <c r="BK5" s="150" t="str">
        <f>IF(I5="---","",VLOOKUP(I5,List1678234235[],2,FALSE))</f>
        <v/>
      </c>
      <c r="BL5" s="150" t="str">
        <f>IF(J5="---","",VLOOKUP(J5,List1678234235[],2,FALSE))</f>
        <v/>
      </c>
      <c r="BM5" s="150" t="str">
        <f>IF(K5="---","",VLOOKUP(K5,List1678234235[],2,FALSE))</f>
        <v/>
      </c>
      <c r="BN5" s="150" t="str">
        <f>IF(L5="---","",VLOOKUP(L5,List1678234235[],2,FALSE))</f>
        <v/>
      </c>
      <c r="BO5" s="150" t="str">
        <f>IF(M5="---","",VLOOKUP(M5,List1678234235[],2,FALSE))</f>
        <v/>
      </c>
      <c r="BP5" s="150" t="str">
        <f>IF(N5="---","",VLOOKUP(N5,List1678234235[],2,FALSE))</f>
        <v/>
      </c>
      <c r="BQ5" s="150" t="str">
        <f>IF(O5="---","",VLOOKUP(O5,List1678234235[],2,FALSE))</f>
        <v/>
      </c>
      <c r="BR5" s="150" t="str">
        <f>IF(P5="---","",VLOOKUP(P5,List1678234235[],2,FALSE))</f>
        <v/>
      </c>
      <c r="BS5" s="150" t="str">
        <f>IF(Q5="---","",VLOOKUP(Q5,List1678234235[],2,FALSE))</f>
        <v/>
      </c>
      <c r="BT5" s="150" t="str">
        <f>IF(R5="---","",VLOOKUP(R5,List1678234235[],2,FALSE))</f>
        <v/>
      </c>
      <c r="BU5" s="29" t="s">
        <v>115</v>
      </c>
      <c r="BV5" s="150" t="str">
        <f>IF(Y5="---","",VLOOKUP(Y5,List1678234235[],2,FALSE))</f>
        <v/>
      </c>
      <c r="BW5" s="150" t="str">
        <f>IF(Z5="---","",VLOOKUP(Z5,List1678234235[],2,FALSE))</f>
        <v/>
      </c>
      <c r="BX5" s="150" t="str">
        <f>IF(AA5="---","",VLOOKUP(AA5,List1678234235[],2,FALSE))</f>
        <v/>
      </c>
      <c r="BY5" s="150" t="str">
        <f>IF(AB5="---","",VLOOKUP(AB5,List1678234235[],2,FALSE))</f>
        <v/>
      </c>
      <c r="BZ5" s="150" t="str">
        <f>IF(AC5="---","",VLOOKUP(AC5,List1678234235[],2,FALSE))</f>
        <v/>
      </c>
      <c r="CA5" s="150" t="str">
        <f>IF(AD5="---","",VLOOKUP(AD5,List1678234235[],2,FALSE))</f>
        <v/>
      </c>
      <c r="CB5" s="150" t="str">
        <f>IF(AE5="---","",VLOOKUP(AE5,List1678234235[],2,FALSE))</f>
        <v/>
      </c>
      <c r="CC5" s="150" t="str">
        <f>IF(AF5="---","",VLOOKUP(AF5,List1678234235[],2,FALSE))</f>
        <v/>
      </c>
      <c r="CD5" s="150" t="str">
        <f>IF(AG5="---","",VLOOKUP(AG5,List1678234235[],2,FALSE))</f>
        <v/>
      </c>
      <c r="CE5" s="150" t="str">
        <f>IF(AH5="---","",VLOOKUP(AH5,List1678234235[],2,FALSE))</f>
        <v/>
      </c>
    </row>
    <row r="6" spans="2:92" ht="13.5" customHeight="1">
      <c r="B6" s="263"/>
      <c r="C6" s="271"/>
      <c r="D6" s="270"/>
      <c r="E6" s="196" t="s">
        <v>117</v>
      </c>
      <c r="F6" s="198"/>
      <c r="G6" s="199"/>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VALUE(IF(AX6="---","",VLOOKUP(AX6,List1678234235[],2,FALSE)))</f>
        <v>#VALUE!</v>
      </c>
      <c r="AZ6" s="1" t="str">
        <f t="shared" si="2"/>
        <v>---</v>
      </c>
      <c r="BA6" s="1" t="e">
        <f>VALUE(IF(AZ6="---","",VLOOKUP(AZ6,List1678234235[],2,FALSE)))</f>
        <v>#VALUE!</v>
      </c>
      <c r="BB6" s="1" t="str">
        <f t="shared" si="3"/>
        <v>---</v>
      </c>
      <c r="BC6" s="1" t="str">
        <f t="shared" si="4"/>
        <v>---</v>
      </c>
      <c r="BE6" s="35" t="s">
        <v>119</v>
      </c>
      <c r="BF6" s="1">
        <v>0</v>
      </c>
      <c r="BI6" s="29" t="s">
        <v>118</v>
      </c>
      <c r="BJ6" s="150" t="str">
        <f>IF(H6="---","",VLOOKUP(H6,List1678234235[],2,FALSE))</f>
        <v/>
      </c>
      <c r="BK6" s="150" t="str">
        <f>IF(I6="---","",VLOOKUP(I6,List1678234235[],2,FALSE))</f>
        <v/>
      </c>
      <c r="BL6" s="150" t="str">
        <f>IF(J6="---","",VLOOKUP(J6,List1678234235[],2,FALSE))</f>
        <v/>
      </c>
      <c r="BM6" s="150" t="str">
        <f>IF(K6="---","",VLOOKUP(K6,List1678234235[],2,FALSE))</f>
        <v/>
      </c>
      <c r="BN6" s="150" t="str">
        <f>IF(L6="---","",VLOOKUP(L6,List1678234235[],2,FALSE))</f>
        <v/>
      </c>
      <c r="BO6" s="150" t="str">
        <f>IF(M6="---","",VLOOKUP(M6,List1678234235[],2,FALSE))</f>
        <v/>
      </c>
      <c r="BP6" s="150" t="str">
        <f>IF(N6="---","",VLOOKUP(N6,List1678234235[],2,FALSE))</f>
        <v/>
      </c>
      <c r="BQ6" s="150" t="str">
        <f>IF(O6="---","",VLOOKUP(O6,List1678234235[],2,FALSE))</f>
        <v/>
      </c>
      <c r="BR6" s="150" t="str">
        <f>IF(P6="---","",VLOOKUP(P6,List1678234235[],2,FALSE))</f>
        <v/>
      </c>
      <c r="BS6" s="150" t="str">
        <f>IF(Q6="---","",VLOOKUP(Q6,List1678234235[],2,FALSE))</f>
        <v/>
      </c>
      <c r="BT6" s="150" t="str">
        <f>IF(R6="---","",VLOOKUP(R6,List1678234235[],2,FALSE))</f>
        <v/>
      </c>
      <c r="BU6" s="29" t="s">
        <v>118</v>
      </c>
      <c r="BV6" s="150" t="str">
        <f>IF(Y6="---","",VLOOKUP(Y6,List1678234235[],2,FALSE))</f>
        <v/>
      </c>
      <c r="BW6" s="150" t="str">
        <f>IF(Z6="---","",VLOOKUP(Z6,List1678234235[],2,FALSE))</f>
        <v/>
      </c>
      <c r="BX6" s="150" t="str">
        <f>IF(AA6="---","",VLOOKUP(AA6,List1678234235[],2,FALSE))</f>
        <v/>
      </c>
      <c r="BY6" s="150" t="str">
        <f>IF(AB6="---","",VLOOKUP(AB6,List1678234235[],2,FALSE))</f>
        <v/>
      </c>
      <c r="BZ6" s="150" t="str">
        <f>IF(AC6="---","",VLOOKUP(AC6,List1678234235[],2,FALSE))</f>
        <v/>
      </c>
      <c r="CA6" s="150" t="str">
        <f>IF(AD6="---","",VLOOKUP(AD6,List1678234235[],2,FALSE))</f>
        <v/>
      </c>
      <c r="CB6" s="150" t="str">
        <f>IF(AE6="---","",VLOOKUP(AE6,List1678234235[],2,FALSE))</f>
        <v/>
      </c>
      <c r="CC6" s="150" t="str">
        <f>IF(AF6="---","",VLOOKUP(AF6,List1678234235[],2,FALSE))</f>
        <v/>
      </c>
      <c r="CD6" s="150" t="str">
        <f>IF(AG6="---","",VLOOKUP(AG6,List1678234235[],2,FALSE))</f>
        <v/>
      </c>
      <c r="CE6" s="150" t="str">
        <f>IF(AH6="---","",VLOOKUP(AH6,List1678234235[],2,FALSE))</f>
        <v/>
      </c>
    </row>
    <row r="7" spans="2:92" ht="13.5" customHeight="1">
      <c r="B7" s="263"/>
      <c r="C7" s="271"/>
      <c r="D7" s="270"/>
      <c r="E7" s="196" t="s">
        <v>120</v>
      </c>
      <c r="F7" s="198"/>
      <c r="G7" s="199"/>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VALUE(IF(AX7="---","",VLOOKUP(AX7,List1678234235[],2,FALSE)))</f>
        <v>#VALUE!</v>
      </c>
      <c r="AZ7" s="1" t="str">
        <f t="shared" si="2"/>
        <v>---</v>
      </c>
      <c r="BA7" s="1" t="e">
        <f>VALUE(IF(AZ7="---","",VLOOKUP(AZ7,List1678234235[],2,FALSE)))</f>
        <v>#VALUE!</v>
      </c>
      <c r="BB7" s="1" t="str">
        <f t="shared" si="3"/>
        <v>---</v>
      </c>
      <c r="BC7" s="1" t="str">
        <f t="shared" si="4"/>
        <v>---</v>
      </c>
      <c r="BI7" s="29" t="s">
        <v>121</v>
      </c>
      <c r="BJ7" s="150" t="str">
        <f>IF(H7="---","",VLOOKUP(H7,List1678234235[],2,FALSE))</f>
        <v/>
      </c>
      <c r="BK7" s="150" t="str">
        <f>IF(I7="---","",VLOOKUP(I7,List1678234235[],2,FALSE))</f>
        <v/>
      </c>
      <c r="BL7" s="150" t="str">
        <f>IF(J7="---","",VLOOKUP(J7,List1678234235[],2,FALSE))</f>
        <v/>
      </c>
      <c r="BM7" s="150" t="str">
        <f>IF(K7="---","",VLOOKUP(K7,List1678234235[],2,FALSE))</f>
        <v/>
      </c>
      <c r="BN7" s="150" t="str">
        <f>IF(L7="---","",VLOOKUP(L7,List1678234235[],2,FALSE))</f>
        <v/>
      </c>
      <c r="BO7" s="150" t="str">
        <f>IF(M7="---","",VLOOKUP(M7,List1678234235[],2,FALSE))</f>
        <v/>
      </c>
      <c r="BP7" s="150" t="str">
        <f>IF(N7="---","",VLOOKUP(N7,List1678234235[],2,FALSE))</f>
        <v/>
      </c>
      <c r="BQ7" s="150" t="str">
        <f>IF(O7="---","",VLOOKUP(O7,List1678234235[],2,FALSE))</f>
        <v/>
      </c>
      <c r="BR7" s="150" t="str">
        <f>IF(P7="---","",VLOOKUP(P7,List1678234235[],2,FALSE))</f>
        <v/>
      </c>
      <c r="BS7" s="150" t="str">
        <f>IF(Q7="---","",VLOOKUP(Q7,List1678234235[],2,FALSE))</f>
        <v/>
      </c>
      <c r="BT7" s="150" t="str">
        <f>IF(R7="---","",VLOOKUP(R7,List1678234235[],2,FALSE))</f>
        <v/>
      </c>
      <c r="BU7" s="29" t="s">
        <v>121</v>
      </c>
      <c r="BV7" s="150" t="str">
        <f>IF(Y7="---","",VLOOKUP(Y7,List1678234235[],2,FALSE))</f>
        <v/>
      </c>
      <c r="BW7" s="150" t="str">
        <f>IF(Z7="---","",VLOOKUP(Z7,List1678234235[],2,FALSE))</f>
        <v/>
      </c>
      <c r="BX7" s="150" t="str">
        <f>IF(AA7="---","",VLOOKUP(AA7,List1678234235[],2,FALSE))</f>
        <v/>
      </c>
      <c r="BY7" s="150" t="str">
        <f>IF(AB7="---","",VLOOKUP(AB7,List1678234235[],2,FALSE))</f>
        <v/>
      </c>
      <c r="BZ7" s="150" t="str">
        <f>IF(AC7="---","",VLOOKUP(AC7,List1678234235[],2,FALSE))</f>
        <v/>
      </c>
      <c r="CA7" s="150" t="str">
        <f>IF(AD7="---","",VLOOKUP(AD7,List1678234235[],2,FALSE))</f>
        <v/>
      </c>
      <c r="CB7" s="150" t="str">
        <f>IF(AE7="---","",VLOOKUP(AE7,List1678234235[],2,FALSE))</f>
        <v/>
      </c>
      <c r="CC7" s="150" t="str">
        <f>IF(AF7="---","",VLOOKUP(AF7,List1678234235[],2,FALSE))</f>
        <v/>
      </c>
      <c r="CD7" s="150" t="str">
        <f>IF(AG7="---","",VLOOKUP(AG7,List1678234235[],2,FALSE))</f>
        <v/>
      </c>
      <c r="CE7" s="150" t="str">
        <f>IF(AH7="---","",VLOOKUP(AH7,List1678234235[],2,FALSE))</f>
        <v/>
      </c>
    </row>
    <row r="8" spans="2:92" ht="13.5" customHeight="1">
      <c r="B8" s="264"/>
      <c r="C8" s="271"/>
      <c r="D8" s="270"/>
      <c r="E8" s="196" t="s">
        <v>122</v>
      </c>
      <c r="F8" s="198"/>
      <c r="G8" s="199"/>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VALUE(IF(AX8="---","",VLOOKUP(AX8,List1678234235[],2,FALSE)))</f>
        <v>#VALUE!</v>
      </c>
      <c r="AZ8" s="1" t="str">
        <f t="shared" si="2"/>
        <v>---</v>
      </c>
      <c r="BA8" s="1" t="e">
        <f>VALUE(IF(AZ8="---","",VLOOKUP(AZ8,List1678234235[],2,FALSE)))</f>
        <v>#VALUE!</v>
      </c>
      <c r="BB8" s="1" t="str">
        <f t="shared" si="3"/>
        <v>---</v>
      </c>
      <c r="BC8" s="1" t="str">
        <f t="shared" si="4"/>
        <v>---</v>
      </c>
      <c r="BI8" s="29" t="s">
        <v>123</v>
      </c>
      <c r="BJ8" s="150" t="str">
        <f>IF(H8="---","",VLOOKUP(H8,List1678234235[],2,FALSE))</f>
        <v/>
      </c>
      <c r="BK8" s="150" t="str">
        <f>IF(I8="---","",VLOOKUP(I8,List1678234235[],2,FALSE))</f>
        <v/>
      </c>
      <c r="BL8" s="150" t="str">
        <f>IF(J8="---","",VLOOKUP(J8,List1678234235[],2,FALSE))</f>
        <v/>
      </c>
      <c r="BM8" s="150" t="str">
        <f>IF(K8="---","",VLOOKUP(K8,List1678234235[],2,FALSE))</f>
        <v/>
      </c>
      <c r="BN8" s="150" t="str">
        <f>IF(L8="---","",VLOOKUP(L8,List1678234235[],2,FALSE))</f>
        <v/>
      </c>
      <c r="BO8" s="150" t="str">
        <f>IF(M8="---","",VLOOKUP(M8,List1678234235[],2,FALSE))</f>
        <v/>
      </c>
      <c r="BP8" s="150" t="str">
        <f>IF(N8="---","",VLOOKUP(N8,List1678234235[],2,FALSE))</f>
        <v/>
      </c>
      <c r="BQ8" s="150" t="str">
        <f>IF(O8="---","",VLOOKUP(O8,List1678234235[],2,FALSE))</f>
        <v/>
      </c>
      <c r="BR8" s="150" t="str">
        <f>IF(P8="---","",VLOOKUP(P8,List1678234235[],2,FALSE))</f>
        <v/>
      </c>
      <c r="BS8" s="150" t="str">
        <f>IF(Q8="---","",VLOOKUP(Q8,List1678234235[],2,FALSE))</f>
        <v/>
      </c>
      <c r="BT8" s="150" t="str">
        <f>IF(R8="---","",VLOOKUP(R8,List1678234235[],2,FALSE))</f>
        <v/>
      </c>
      <c r="BU8" s="29" t="s">
        <v>123</v>
      </c>
      <c r="BV8" s="150" t="str">
        <f>IF(Y8="---","",VLOOKUP(Y8,List1678234235[],2,FALSE))</f>
        <v/>
      </c>
      <c r="BW8" s="150" t="str">
        <f>IF(Z8="---","",VLOOKUP(Z8,List1678234235[],2,FALSE))</f>
        <v/>
      </c>
      <c r="BX8" s="150" t="str">
        <f>IF(AA8="---","",VLOOKUP(AA8,List1678234235[],2,FALSE))</f>
        <v/>
      </c>
      <c r="BY8" s="150" t="str">
        <f>IF(AB8="---","",VLOOKUP(AB8,List1678234235[],2,FALSE))</f>
        <v/>
      </c>
      <c r="BZ8" s="150" t="str">
        <f>IF(AC8="---","",VLOOKUP(AC8,List1678234235[],2,FALSE))</f>
        <v/>
      </c>
      <c r="CA8" s="150" t="str">
        <f>IF(AD8="---","",VLOOKUP(AD8,List1678234235[],2,FALSE))</f>
        <v/>
      </c>
      <c r="CB8" s="150" t="str">
        <f>IF(AE8="---","",VLOOKUP(AE8,List1678234235[],2,FALSE))</f>
        <v/>
      </c>
      <c r="CC8" s="150" t="str">
        <f>IF(AF8="---","",VLOOKUP(AF8,List1678234235[],2,FALSE))</f>
        <v/>
      </c>
      <c r="CD8" s="150" t="str">
        <f>IF(AG8="---","",VLOOKUP(AG8,List1678234235[],2,FALSE))</f>
        <v/>
      </c>
      <c r="CE8" s="150" t="str">
        <f>IF(AH8="---","",VLOOKUP(AH8,List1678234235[],2,FALSE))</f>
        <v/>
      </c>
    </row>
    <row r="9" spans="2:92" ht="13.5" customHeight="1">
      <c r="B9" s="263">
        <v>2</v>
      </c>
      <c r="C9" s="265" t="s">
        <v>124</v>
      </c>
      <c r="D9" s="270"/>
      <c r="E9" s="196" t="s">
        <v>125</v>
      </c>
      <c r="F9" s="198"/>
      <c r="G9" s="199"/>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VALUE(IF(AX9="---","",VLOOKUP(AX9,List1678234235[],2,FALSE)))</f>
        <v>#VALUE!</v>
      </c>
      <c r="AZ9" s="1" t="str">
        <f t="shared" si="2"/>
        <v>---</v>
      </c>
      <c r="BA9" s="1" t="e">
        <f>VALUE(IF(AZ9="---","",VLOOKUP(AZ9,List1678234235[],2,FALSE)))</f>
        <v>#VALUE!</v>
      </c>
      <c r="BB9" s="1" t="str">
        <f t="shared" si="3"/>
        <v>---</v>
      </c>
      <c r="BC9" s="1" t="str">
        <f t="shared" si="4"/>
        <v>---</v>
      </c>
      <c r="BI9" s="29" t="s">
        <v>126</v>
      </c>
      <c r="BJ9" s="150" t="str">
        <f>IF(H9="---","",VLOOKUP(H9,List1678234235[],2,FALSE))</f>
        <v/>
      </c>
      <c r="BK9" s="150" t="str">
        <f>IF(I9="---","",VLOOKUP(I9,List1678234235[],2,FALSE))</f>
        <v/>
      </c>
      <c r="BL9" s="150" t="str">
        <f>IF(J9="---","",VLOOKUP(J9,List1678234235[],2,FALSE))</f>
        <v/>
      </c>
      <c r="BM9" s="150" t="str">
        <f>IF(K9="---","",VLOOKUP(K9,List1678234235[],2,FALSE))</f>
        <v/>
      </c>
      <c r="BN9" s="150" t="str">
        <f>IF(L9="---","",VLOOKUP(L9,List1678234235[],2,FALSE))</f>
        <v/>
      </c>
      <c r="BO9" s="150" t="str">
        <f>IF(M9="---","",VLOOKUP(M9,List1678234235[],2,FALSE))</f>
        <v/>
      </c>
      <c r="BP9" s="150" t="str">
        <f>IF(N9="---","",VLOOKUP(N9,List1678234235[],2,FALSE))</f>
        <v/>
      </c>
      <c r="BQ9" s="150" t="str">
        <f>IF(O9="---","",VLOOKUP(O9,List1678234235[],2,FALSE))</f>
        <v/>
      </c>
      <c r="BR9" s="150" t="str">
        <f>IF(P9="---","",VLOOKUP(P9,List1678234235[],2,FALSE))</f>
        <v/>
      </c>
      <c r="BS9" s="150" t="str">
        <f>IF(Q9="---","",VLOOKUP(Q9,List1678234235[],2,FALSE))</f>
        <v/>
      </c>
      <c r="BT9" s="150" t="str">
        <f>IF(R9="---","",VLOOKUP(R9,List1678234235[],2,FALSE))</f>
        <v/>
      </c>
      <c r="BU9" s="29" t="s">
        <v>126</v>
      </c>
      <c r="BV9" s="150" t="str">
        <f>IF(Y9="---","",VLOOKUP(Y9,List1678234235[],2,FALSE))</f>
        <v/>
      </c>
      <c r="BW9" s="150" t="str">
        <f>IF(Z9="---","",VLOOKUP(Z9,List1678234235[],2,FALSE))</f>
        <v/>
      </c>
      <c r="BX9" s="150" t="str">
        <f>IF(AA9="---","",VLOOKUP(AA9,List1678234235[],2,FALSE))</f>
        <v/>
      </c>
      <c r="BY9" s="150" t="str">
        <f>IF(AB9="---","",VLOOKUP(AB9,List1678234235[],2,FALSE))</f>
        <v/>
      </c>
      <c r="BZ9" s="150" t="str">
        <f>IF(AC9="---","",VLOOKUP(AC9,List1678234235[],2,FALSE))</f>
        <v/>
      </c>
      <c r="CA9" s="150" t="str">
        <f>IF(AD9="---","",VLOOKUP(AD9,List1678234235[],2,FALSE))</f>
        <v/>
      </c>
      <c r="CB9" s="150" t="str">
        <f>IF(AE9="---","",VLOOKUP(AE9,List1678234235[],2,FALSE))</f>
        <v/>
      </c>
      <c r="CC9" s="150" t="str">
        <f>IF(AF9="---","",VLOOKUP(AF9,List1678234235[],2,FALSE))</f>
        <v/>
      </c>
      <c r="CD9" s="150" t="str">
        <f>IF(AG9="---","",VLOOKUP(AG9,List1678234235[],2,FALSE))</f>
        <v/>
      </c>
      <c r="CE9" s="150" t="str">
        <f>IF(AH9="---","",VLOOKUP(AH9,List1678234235[],2,FALSE))</f>
        <v/>
      </c>
    </row>
    <row r="10" spans="2:92" ht="13.5" customHeight="1">
      <c r="B10" s="263"/>
      <c r="C10" s="271"/>
      <c r="D10" s="270"/>
      <c r="E10" s="196" t="s">
        <v>127</v>
      </c>
      <c r="F10" s="198"/>
      <c r="G10" s="199"/>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VALUE(IF(AX10="---","",VLOOKUP(AX10,List1678234235[],2,FALSE)))</f>
        <v>#VALUE!</v>
      </c>
      <c r="AZ10" s="1" t="str">
        <f t="shared" si="2"/>
        <v>---</v>
      </c>
      <c r="BA10" s="1" t="e">
        <f>VALUE(IF(AZ10="---","",VLOOKUP(AZ10,List1678234235[],2,FALSE)))</f>
        <v>#VALUE!</v>
      </c>
      <c r="BB10" s="1" t="str">
        <f t="shared" si="3"/>
        <v>---</v>
      </c>
      <c r="BC10" s="1" t="str">
        <f t="shared" si="4"/>
        <v>---</v>
      </c>
      <c r="BI10" s="29" t="s">
        <v>128</v>
      </c>
      <c r="BJ10" s="150" t="str">
        <f>IF(H10="---","",VLOOKUP(H10,List1678234235[],2,FALSE))</f>
        <v/>
      </c>
      <c r="BK10" s="150" t="str">
        <f>IF(I10="---","",VLOOKUP(I10,List1678234235[],2,FALSE))</f>
        <v/>
      </c>
      <c r="BL10" s="150" t="str">
        <f>IF(J10="---","",VLOOKUP(J10,List1678234235[],2,FALSE))</f>
        <v/>
      </c>
      <c r="BM10" s="150" t="str">
        <f>IF(K10="---","",VLOOKUP(K10,List1678234235[],2,FALSE))</f>
        <v/>
      </c>
      <c r="BN10" s="150" t="str">
        <f>IF(L10="---","",VLOOKUP(L10,List1678234235[],2,FALSE))</f>
        <v/>
      </c>
      <c r="BO10" s="150" t="str">
        <f>IF(M10="---","",VLOOKUP(M10,List1678234235[],2,FALSE))</f>
        <v/>
      </c>
      <c r="BP10" s="150" t="str">
        <f>IF(N10="---","",VLOOKUP(N10,List1678234235[],2,FALSE))</f>
        <v/>
      </c>
      <c r="BQ10" s="150" t="str">
        <f>IF(O10="---","",VLOOKUP(O10,List1678234235[],2,FALSE))</f>
        <v/>
      </c>
      <c r="BR10" s="150" t="str">
        <f>IF(P10="---","",VLOOKUP(P10,List1678234235[],2,FALSE))</f>
        <v/>
      </c>
      <c r="BS10" s="150" t="str">
        <f>IF(Q10="---","",VLOOKUP(Q10,List1678234235[],2,FALSE))</f>
        <v/>
      </c>
      <c r="BT10" s="150" t="str">
        <f>IF(R10="---","",VLOOKUP(R10,List1678234235[],2,FALSE))</f>
        <v/>
      </c>
      <c r="BU10" s="29" t="s">
        <v>128</v>
      </c>
      <c r="BV10" s="150" t="str">
        <f>IF(Y10="---","",VLOOKUP(Y10,List1678234235[],2,FALSE))</f>
        <v/>
      </c>
      <c r="BW10" s="150" t="str">
        <f>IF(Z10="---","",VLOOKUP(Z10,List1678234235[],2,FALSE))</f>
        <v/>
      </c>
      <c r="BX10" s="150" t="str">
        <f>IF(AA10="---","",VLOOKUP(AA10,List1678234235[],2,FALSE))</f>
        <v/>
      </c>
      <c r="BY10" s="150" t="str">
        <f>IF(AB10="---","",VLOOKUP(AB10,List1678234235[],2,FALSE))</f>
        <v/>
      </c>
      <c r="BZ10" s="150" t="str">
        <f>IF(AC10="---","",VLOOKUP(AC10,List1678234235[],2,FALSE))</f>
        <v/>
      </c>
      <c r="CA10" s="150" t="str">
        <f>IF(AD10="---","",VLOOKUP(AD10,List1678234235[],2,FALSE))</f>
        <v/>
      </c>
      <c r="CB10" s="150" t="str">
        <f>IF(AE10="---","",VLOOKUP(AE10,List1678234235[],2,FALSE))</f>
        <v/>
      </c>
      <c r="CC10" s="150" t="str">
        <f>IF(AF10="---","",VLOOKUP(AF10,List1678234235[],2,FALSE))</f>
        <v/>
      </c>
      <c r="CD10" s="150" t="str">
        <f>IF(AG10="---","",VLOOKUP(AG10,List1678234235[],2,FALSE))</f>
        <v/>
      </c>
      <c r="CE10" s="150" t="str">
        <f>IF(AH10="---","",VLOOKUP(AH10,List1678234235[],2,FALSE))</f>
        <v/>
      </c>
    </row>
    <row r="11" spans="2:92" ht="13.5" customHeight="1">
      <c r="B11" s="263"/>
      <c r="C11" s="271"/>
      <c r="D11" s="270"/>
      <c r="E11" s="196" t="s">
        <v>129</v>
      </c>
      <c r="F11" s="198"/>
      <c r="G11" s="199"/>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VALUE(IF(AX11="---","",VLOOKUP(AX11,List1678234235[],2,FALSE)))</f>
        <v>#VALUE!</v>
      </c>
      <c r="AZ11" s="1" t="str">
        <f t="shared" si="2"/>
        <v>---</v>
      </c>
      <c r="BA11" s="1" t="e">
        <f>VALUE(IF(AZ11="---","",VLOOKUP(AZ11,List1678234235[],2,FALSE)))</f>
        <v>#VALUE!</v>
      </c>
      <c r="BB11" s="1" t="str">
        <f t="shared" si="3"/>
        <v>---</v>
      </c>
      <c r="BC11" s="1" t="str">
        <f t="shared" si="4"/>
        <v>---</v>
      </c>
      <c r="BI11" s="29" t="s">
        <v>130</v>
      </c>
      <c r="BJ11" s="150" t="str">
        <f>IF(H11="---","",VLOOKUP(H11,List1678234235[],2,FALSE))</f>
        <v/>
      </c>
      <c r="BK11" s="150" t="str">
        <f>IF(I11="---","",VLOOKUP(I11,List1678234235[],2,FALSE))</f>
        <v/>
      </c>
      <c r="BL11" s="150" t="str">
        <f>IF(J11="---","",VLOOKUP(J11,List1678234235[],2,FALSE))</f>
        <v/>
      </c>
      <c r="BM11" s="150" t="str">
        <f>IF(K11="---","",VLOOKUP(K11,List1678234235[],2,FALSE))</f>
        <v/>
      </c>
      <c r="BN11" s="150" t="str">
        <f>IF(L11="---","",VLOOKUP(L11,List1678234235[],2,FALSE))</f>
        <v/>
      </c>
      <c r="BO11" s="150" t="str">
        <f>IF(M11="---","",VLOOKUP(M11,List1678234235[],2,FALSE))</f>
        <v/>
      </c>
      <c r="BP11" s="150" t="str">
        <f>IF(N11="---","",VLOOKUP(N11,List1678234235[],2,FALSE))</f>
        <v/>
      </c>
      <c r="BQ11" s="150" t="str">
        <f>IF(O11="---","",VLOOKUP(O11,List1678234235[],2,FALSE))</f>
        <v/>
      </c>
      <c r="BR11" s="150" t="str">
        <f>IF(P11="---","",VLOOKUP(P11,List1678234235[],2,FALSE))</f>
        <v/>
      </c>
      <c r="BS11" s="150" t="str">
        <f>IF(Q11="---","",VLOOKUP(Q11,List1678234235[],2,FALSE))</f>
        <v/>
      </c>
      <c r="BT11" s="150" t="str">
        <f>IF(R11="---","",VLOOKUP(R11,List1678234235[],2,FALSE))</f>
        <v/>
      </c>
      <c r="BU11" s="29" t="s">
        <v>130</v>
      </c>
      <c r="BV11" s="150" t="str">
        <f>IF(Y11="---","",VLOOKUP(Y11,List1678234235[],2,FALSE))</f>
        <v/>
      </c>
      <c r="BW11" s="150" t="str">
        <f>IF(Z11="---","",VLOOKUP(Z11,List1678234235[],2,FALSE))</f>
        <v/>
      </c>
      <c r="BX11" s="150" t="str">
        <f>IF(AA11="---","",VLOOKUP(AA11,List1678234235[],2,FALSE))</f>
        <v/>
      </c>
      <c r="BY11" s="150" t="str">
        <f>IF(AB11="---","",VLOOKUP(AB11,List1678234235[],2,FALSE))</f>
        <v/>
      </c>
      <c r="BZ11" s="150" t="str">
        <f>IF(AC11="---","",VLOOKUP(AC11,List1678234235[],2,FALSE))</f>
        <v/>
      </c>
      <c r="CA11" s="150" t="str">
        <f>IF(AD11="---","",VLOOKUP(AD11,List1678234235[],2,FALSE))</f>
        <v/>
      </c>
      <c r="CB11" s="150" t="str">
        <f>IF(AE11="---","",VLOOKUP(AE11,List1678234235[],2,FALSE))</f>
        <v/>
      </c>
      <c r="CC11" s="150" t="str">
        <f>IF(AF11="---","",VLOOKUP(AF11,List1678234235[],2,FALSE))</f>
        <v/>
      </c>
      <c r="CD11" s="150" t="str">
        <f>IF(AG11="---","",VLOOKUP(AG11,List1678234235[],2,FALSE))</f>
        <v/>
      </c>
      <c r="CE11" s="150" t="str">
        <f>IF(AH11="---","",VLOOKUP(AH11,List1678234235[],2,FALSE))</f>
        <v/>
      </c>
    </row>
    <row r="12" spans="2:92" ht="13.5" customHeight="1">
      <c r="B12" s="263"/>
      <c r="C12" s="265" t="s">
        <v>227</v>
      </c>
      <c r="D12" s="270"/>
      <c r="E12" s="196" t="s">
        <v>132</v>
      </c>
      <c r="F12" s="198"/>
      <c r="G12" s="199"/>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VALUE(IF(AX12="---","",VLOOKUP(AX12,List1678234235[],2,FALSE)))</f>
        <v>#VALUE!</v>
      </c>
      <c r="AZ12" s="1" t="str">
        <f t="shared" si="2"/>
        <v>---</v>
      </c>
      <c r="BA12" s="1" t="e">
        <f>VALUE(IF(AZ12="---","",VLOOKUP(AZ12,List1678234235[],2,FALSE)))</f>
        <v>#VALUE!</v>
      </c>
      <c r="BB12" s="1" t="str">
        <f t="shared" si="3"/>
        <v>---</v>
      </c>
      <c r="BC12" s="1" t="str">
        <f t="shared" si="4"/>
        <v>---</v>
      </c>
      <c r="BI12" s="29" t="s">
        <v>133</v>
      </c>
      <c r="BJ12" s="150" t="str">
        <f>IF(H12="---","",VLOOKUP(H12,List1678234235[],2,FALSE))</f>
        <v/>
      </c>
      <c r="BK12" s="150" t="str">
        <f>IF(I12="---","",VLOOKUP(I12,List1678234235[],2,FALSE))</f>
        <v/>
      </c>
      <c r="BL12" s="150" t="str">
        <f>IF(J12="---","",VLOOKUP(J12,List1678234235[],2,FALSE))</f>
        <v/>
      </c>
      <c r="BM12" s="150" t="str">
        <f>IF(K12="---","",VLOOKUP(K12,List1678234235[],2,FALSE))</f>
        <v/>
      </c>
      <c r="BN12" s="150" t="str">
        <f>IF(L12="---","",VLOOKUP(L12,List1678234235[],2,FALSE))</f>
        <v/>
      </c>
      <c r="BO12" s="150" t="str">
        <f>IF(M12="---","",VLOOKUP(M12,List1678234235[],2,FALSE))</f>
        <v/>
      </c>
      <c r="BP12" s="150" t="str">
        <f>IF(N12="---","",VLOOKUP(N12,List1678234235[],2,FALSE))</f>
        <v/>
      </c>
      <c r="BQ12" s="150" t="str">
        <f>IF(O12="---","",VLOOKUP(O12,List1678234235[],2,FALSE))</f>
        <v/>
      </c>
      <c r="BR12" s="150" t="str">
        <f>IF(P12="---","",VLOOKUP(P12,List1678234235[],2,FALSE))</f>
        <v/>
      </c>
      <c r="BS12" s="150" t="str">
        <f>IF(Q12="---","",VLOOKUP(Q12,List1678234235[],2,FALSE))</f>
        <v/>
      </c>
      <c r="BT12" s="150" t="str">
        <f>IF(R12="---","",VLOOKUP(R12,List1678234235[],2,FALSE))</f>
        <v/>
      </c>
      <c r="BU12" s="29" t="s">
        <v>133</v>
      </c>
      <c r="BV12" s="150" t="str">
        <f>IF(Y12="---","",VLOOKUP(Y12,List1678234235[],2,FALSE))</f>
        <v/>
      </c>
      <c r="BW12" s="150" t="str">
        <f>IF(Z12="---","",VLOOKUP(Z12,List1678234235[],2,FALSE))</f>
        <v/>
      </c>
      <c r="BX12" s="150" t="str">
        <f>IF(AA12="---","",VLOOKUP(AA12,List1678234235[],2,FALSE))</f>
        <v/>
      </c>
      <c r="BY12" s="150" t="str">
        <f>IF(AB12="---","",VLOOKUP(AB12,List1678234235[],2,FALSE))</f>
        <v/>
      </c>
      <c r="BZ12" s="150" t="str">
        <f>IF(AC12="---","",VLOOKUP(AC12,List1678234235[],2,FALSE))</f>
        <v/>
      </c>
      <c r="CA12" s="150" t="str">
        <f>IF(AD12="---","",VLOOKUP(AD12,List1678234235[],2,FALSE))</f>
        <v/>
      </c>
      <c r="CB12" s="150" t="str">
        <f>IF(AE12="---","",VLOOKUP(AE12,List1678234235[],2,FALSE))</f>
        <v/>
      </c>
      <c r="CC12" s="150" t="str">
        <f>IF(AF12="---","",VLOOKUP(AF12,List1678234235[],2,FALSE))</f>
        <v/>
      </c>
      <c r="CD12" s="150" t="str">
        <f>IF(AG12="---","",VLOOKUP(AG12,List1678234235[],2,FALSE))</f>
        <v/>
      </c>
      <c r="CE12" s="150" t="str">
        <f>IF(AH12="---","",VLOOKUP(AH12,List1678234235[],2,FALSE))</f>
        <v/>
      </c>
    </row>
    <row r="13" spans="2:92" ht="13.5" customHeight="1">
      <c r="B13" s="263"/>
      <c r="C13" s="271"/>
      <c r="D13" s="270"/>
      <c r="E13" s="196" t="s">
        <v>134</v>
      </c>
      <c r="F13" s="198"/>
      <c r="G13" s="199"/>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VALUE(IF(AX13="---","",VLOOKUP(AX13,List1678234235[],2,FALSE)))</f>
        <v>#VALUE!</v>
      </c>
      <c r="AZ13" s="1" t="str">
        <f t="shared" si="2"/>
        <v>---</v>
      </c>
      <c r="BA13" s="1" t="e">
        <f>VALUE(IF(AZ13="---","",VLOOKUP(AZ13,List1678234235[],2,FALSE)))</f>
        <v>#VALUE!</v>
      </c>
      <c r="BB13" s="1" t="str">
        <f t="shared" si="3"/>
        <v>---</v>
      </c>
      <c r="BC13" s="1" t="str">
        <f t="shared" si="4"/>
        <v>---</v>
      </c>
      <c r="BI13" s="29" t="s">
        <v>135</v>
      </c>
      <c r="BJ13" s="150" t="str">
        <f>IF(H13="---","",VLOOKUP(H13,List1678234235[],2,FALSE))</f>
        <v/>
      </c>
      <c r="BK13" s="150" t="str">
        <f>IF(I13="---","",VLOOKUP(I13,List1678234235[],2,FALSE))</f>
        <v/>
      </c>
      <c r="BL13" s="150" t="str">
        <f>IF(J13="---","",VLOOKUP(J13,List1678234235[],2,FALSE))</f>
        <v/>
      </c>
      <c r="BM13" s="150" t="str">
        <f>IF(K13="---","",VLOOKUP(K13,List1678234235[],2,FALSE))</f>
        <v/>
      </c>
      <c r="BN13" s="150" t="str">
        <f>IF(L13="---","",VLOOKUP(L13,List1678234235[],2,FALSE))</f>
        <v/>
      </c>
      <c r="BO13" s="150" t="str">
        <f>IF(M13="---","",VLOOKUP(M13,List1678234235[],2,FALSE))</f>
        <v/>
      </c>
      <c r="BP13" s="150" t="str">
        <f>IF(N13="---","",VLOOKUP(N13,List1678234235[],2,FALSE))</f>
        <v/>
      </c>
      <c r="BQ13" s="150" t="str">
        <f>IF(O13="---","",VLOOKUP(O13,List1678234235[],2,FALSE))</f>
        <v/>
      </c>
      <c r="BR13" s="150" t="str">
        <f>IF(P13="---","",VLOOKUP(P13,List1678234235[],2,FALSE))</f>
        <v/>
      </c>
      <c r="BS13" s="150" t="str">
        <f>IF(Q13="---","",VLOOKUP(Q13,List1678234235[],2,FALSE))</f>
        <v/>
      </c>
      <c r="BT13" s="150" t="str">
        <f>IF(R13="---","",VLOOKUP(R13,List1678234235[],2,FALSE))</f>
        <v/>
      </c>
      <c r="BU13" s="29" t="s">
        <v>135</v>
      </c>
      <c r="BV13" s="150" t="str">
        <f>IF(Y13="---","",VLOOKUP(Y13,List1678234235[],2,FALSE))</f>
        <v/>
      </c>
      <c r="BW13" s="150" t="str">
        <f>IF(Z13="---","",VLOOKUP(Z13,List1678234235[],2,FALSE))</f>
        <v/>
      </c>
      <c r="BX13" s="150" t="str">
        <f>IF(AA13="---","",VLOOKUP(AA13,List1678234235[],2,FALSE))</f>
        <v/>
      </c>
      <c r="BY13" s="150" t="str">
        <f>IF(AB13="---","",VLOOKUP(AB13,List1678234235[],2,FALSE))</f>
        <v/>
      </c>
      <c r="BZ13" s="150" t="str">
        <f>IF(AC13="---","",VLOOKUP(AC13,List1678234235[],2,FALSE))</f>
        <v/>
      </c>
      <c r="CA13" s="150" t="str">
        <f>IF(AD13="---","",VLOOKUP(AD13,List1678234235[],2,FALSE))</f>
        <v/>
      </c>
      <c r="CB13" s="150" t="str">
        <f>IF(AE13="---","",VLOOKUP(AE13,List1678234235[],2,FALSE))</f>
        <v/>
      </c>
      <c r="CC13" s="150" t="str">
        <f>IF(AF13="---","",VLOOKUP(AF13,List1678234235[],2,FALSE))</f>
        <v/>
      </c>
      <c r="CD13" s="150" t="str">
        <f>IF(AG13="---","",VLOOKUP(AG13,List1678234235[],2,FALSE))</f>
        <v/>
      </c>
      <c r="CE13" s="150" t="str">
        <f>IF(AH13="---","",VLOOKUP(AH13,List1678234235[],2,FALSE))</f>
        <v/>
      </c>
    </row>
    <row r="14" spans="2:92" s="8" customFormat="1" ht="13.5" customHeight="1">
      <c r="B14" s="263"/>
      <c r="C14" s="271"/>
      <c r="D14" s="270"/>
      <c r="E14" s="196" t="s">
        <v>136</v>
      </c>
      <c r="F14" s="198"/>
      <c r="G14" s="199"/>
      <c r="H14" s="25" t="s">
        <v>108</v>
      </c>
      <c r="I14" s="25" t="s">
        <v>108</v>
      </c>
      <c r="J14" s="25" t="s">
        <v>108</v>
      </c>
      <c r="K14" s="25" t="s">
        <v>108</v>
      </c>
      <c r="L14" s="25" t="s">
        <v>108</v>
      </c>
      <c r="M14" s="25"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VALUE(IF(AX14="---","",VLOOKUP(AX14,List1678234235[],2,FALSE)))</f>
        <v>#VALUE!</v>
      </c>
      <c r="AZ14" s="1" t="str">
        <f t="shared" si="2"/>
        <v>---</v>
      </c>
      <c r="BA14" s="1" t="e">
        <f>VALUE(IF(AZ14="---","",VLOOKUP(AZ14,List1678234235[],2,FALSE)))</f>
        <v>#VALUE!</v>
      </c>
      <c r="BB14" s="1" t="str">
        <f t="shared" si="3"/>
        <v>---</v>
      </c>
      <c r="BC14" s="1" t="str">
        <f t="shared" si="4"/>
        <v>---</v>
      </c>
      <c r="BD14" s="1"/>
      <c r="BE14" s="1"/>
      <c r="BF14" s="1"/>
      <c r="BG14" s="1"/>
      <c r="BH14" s="1"/>
      <c r="BI14" s="29" t="s">
        <v>137</v>
      </c>
      <c r="BJ14" s="150" t="str">
        <f>IF(H14="---","",VLOOKUP(H14,List1678234235[],2,FALSE))</f>
        <v/>
      </c>
      <c r="BK14" s="150" t="str">
        <f>IF(I14="---","",VLOOKUP(I14,List1678234235[],2,FALSE))</f>
        <v/>
      </c>
      <c r="BL14" s="150" t="str">
        <f>IF(J14="---","",VLOOKUP(J14,List1678234235[],2,FALSE))</f>
        <v/>
      </c>
      <c r="BM14" s="150" t="str">
        <f>IF(K14="---","",VLOOKUP(K14,List1678234235[],2,FALSE))</f>
        <v/>
      </c>
      <c r="BN14" s="150" t="str">
        <f>IF(L14="---","",VLOOKUP(L14,List1678234235[],2,FALSE))</f>
        <v/>
      </c>
      <c r="BO14" s="150" t="str">
        <f>IF(M14="---","",VLOOKUP(M14,List1678234235[],2,FALSE))</f>
        <v/>
      </c>
      <c r="BP14" s="150" t="str">
        <f>IF(N14="---","",VLOOKUP(N14,List1678234235[],2,FALSE))</f>
        <v/>
      </c>
      <c r="BQ14" s="150" t="str">
        <f>IF(O14="---","",VLOOKUP(O14,List1678234235[],2,FALSE))</f>
        <v/>
      </c>
      <c r="BR14" s="150" t="str">
        <f>IF(P14="---","",VLOOKUP(P14,List1678234235[],2,FALSE))</f>
        <v/>
      </c>
      <c r="BS14" s="150" t="str">
        <f>IF(Q14="---","",VLOOKUP(Q14,List1678234235[],2,FALSE))</f>
        <v/>
      </c>
      <c r="BT14" s="150" t="str">
        <f>IF(R14="---","",VLOOKUP(R14,List1678234235[],2,FALSE))</f>
        <v/>
      </c>
      <c r="BU14" s="29" t="s">
        <v>137</v>
      </c>
      <c r="BV14" s="150" t="str">
        <f>IF(Y14="---","",VLOOKUP(Y14,List1678234235[],2,FALSE))</f>
        <v/>
      </c>
      <c r="BW14" s="150" t="str">
        <f>IF(Z14="---","",VLOOKUP(Z14,List1678234235[],2,FALSE))</f>
        <v/>
      </c>
      <c r="BX14" s="150" t="str">
        <f>IF(AA14="---","",VLOOKUP(AA14,List1678234235[],2,FALSE))</f>
        <v/>
      </c>
      <c r="BY14" s="150" t="str">
        <f>IF(AB14="---","",VLOOKUP(AB14,List1678234235[],2,FALSE))</f>
        <v/>
      </c>
      <c r="BZ14" s="150" t="str">
        <f>IF(AC14="---","",VLOOKUP(AC14,List1678234235[],2,FALSE))</f>
        <v/>
      </c>
      <c r="CA14" s="150" t="str">
        <f>IF(AD14="---","",VLOOKUP(AD14,List1678234235[],2,FALSE))</f>
        <v/>
      </c>
      <c r="CB14" s="150" t="str">
        <f>IF(AE14="---","",VLOOKUP(AE14,List1678234235[],2,FALSE))</f>
        <v/>
      </c>
      <c r="CC14" s="150" t="str">
        <f>IF(AF14="---","",VLOOKUP(AF14,List1678234235[],2,FALSE))</f>
        <v/>
      </c>
      <c r="CD14" s="150" t="str">
        <f>IF(AG14="---","",VLOOKUP(AG14,List1678234235[],2,FALSE))</f>
        <v/>
      </c>
      <c r="CE14" s="150" t="str">
        <f>IF(AH14="---","",VLOOKUP(AH14,List1678234235[],2,FALSE))</f>
        <v/>
      </c>
      <c r="CG14" s="1"/>
      <c r="CI14" s="1"/>
      <c r="CK14" s="1"/>
      <c r="CM14" s="1"/>
    </row>
    <row r="15" spans="2:92" s="8" customFormat="1" ht="13.5" customHeight="1">
      <c r="B15" s="263"/>
      <c r="C15" s="271" t="s">
        <v>138</v>
      </c>
      <c r="D15" s="270"/>
      <c r="E15" s="196" t="s">
        <v>139</v>
      </c>
      <c r="F15" s="198"/>
      <c r="G15" s="199"/>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VALUE(IF(AX15="---","",VLOOKUP(AX15,List1678234235[],2,FALSE)))</f>
        <v>#VALUE!</v>
      </c>
      <c r="AZ15" s="1" t="str">
        <f t="shared" si="2"/>
        <v>---</v>
      </c>
      <c r="BA15" s="1" t="e">
        <f>VALUE(IF(AZ15="---","",VLOOKUP(AZ15,List1678234235[],2,FALSE)))</f>
        <v>#VALUE!</v>
      </c>
      <c r="BB15" s="1" t="str">
        <f t="shared" si="3"/>
        <v>---</v>
      </c>
      <c r="BC15" s="1" t="str">
        <f t="shared" si="4"/>
        <v>---</v>
      </c>
      <c r="BD15" s="1"/>
      <c r="BE15" s="1"/>
      <c r="BF15" s="1"/>
      <c r="BG15" s="1"/>
      <c r="BH15" s="1"/>
      <c r="BI15" s="29" t="s">
        <v>140</v>
      </c>
      <c r="BJ15" s="150" t="str">
        <f>IF(H15="---","",VLOOKUP(H15,List1678234235[],2,FALSE))</f>
        <v/>
      </c>
      <c r="BK15" s="150" t="str">
        <f>IF(I15="---","",VLOOKUP(I15,List1678234235[],2,FALSE))</f>
        <v/>
      </c>
      <c r="BL15" s="150" t="str">
        <f>IF(J15="---","",VLOOKUP(J15,List1678234235[],2,FALSE))</f>
        <v/>
      </c>
      <c r="BM15" s="150" t="str">
        <f>IF(K15="---","",VLOOKUP(K15,List1678234235[],2,FALSE))</f>
        <v/>
      </c>
      <c r="BN15" s="150" t="str">
        <f>IF(L15="---","",VLOOKUP(L15,List1678234235[],2,FALSE))</f>
        <v/>
      </c>
      <c r="BO15" s="150" t="str">
        <f>IF(M15="---","",VLOOKUP(M15,List1678234235[],2,FALSE))</f>
        <v/>
      </c>
      <c r="BP15" s="150" t="str">
        <f>IF(N15="---","",VLOOKUP(N15,List1678234235[],2,FALSE))</f>
        <v/>
      </c>
      <c r="BQ15" s="150" t="str">
        <f>IF(O15="---","",VLOOKUP(O15,List1678234235[],2,FALSE))</f>
        <v/>
      </c>
      <c r="BR15" s="150" t="str">
        <f>IF(P15="---","",VLOOKUP(P15,List1678234235[],2,FALSE))</f>
        <v/>
      </c>
      <c r="BS15" s="150" t="str">
        <f>IF(Q15="---","",VLOOKUP(Q15,List1678234235[],2,FALSE))</f>
        <v/>
      </c>
      <c r="BT15" s="150" t="str">
        <f>IF(R15="---","",VLOOKUP(R15,List1678234235[],2,FALSE))</f>
        <v/>
      </c>
      <c r="BU15" s="29" t="s">
        <v>140</v>
      </c>
      <c r="BV15" s="150" t="str">
        <f>IF(Y15="---","",VLOOKUP(Y15,List1678234235[],2,FALSE))</f>
        <v/>
      </c>
      <c r="BW15" s="150" t="str">
        <f>IF(Z15="---","",VLOOKUP(Z15,List1678234235[],2,FALSE))</f>
        <v/>
      </c>
      <c r="BX15" s="150" t="str">
        <f>IF(AA15="---","",VLOOKUP(AA15,List1678234235[],2,FALSE))</f>
        <v/>
      </c>
      <c r="BY15" s="150" t="str">
        <f>IF(AB15="---","",VLOOKUP(AB15,List1678234235[],2,FALSE))</f>
        <v/>
      </c>
      <c r="BZ15" s="150" t="str">
        <f>IF(AC15="---","",VLOOKUP(AC15,List1678234235[],2,FALSE))</f>
        <v/>
      </c>
      <c r="CA15" s="150" t="str">
        <f>IF(AD15="---","",VLOOKUP(AD15,List1678234235[],2,FALSE))</f>
        <v/>
      </c>
      <c r="CB15" s="150" t="str">
        <f>IF(AE15="---","",VLOOKUP(AE15,List1678234235[],2,FALSE))</f>
        <v/>
      </c>
      <c r="CC15" s="150" t="str">
        <f>IF(AF15="---","",VLOOKUP(AF15,List1678234235[],2,FALSE))</f>
        <v/>
      </c>
      <c r="CD15" s="150" t="str">
        <f>IF(AG15="---","",VLOOKUP(AG15,List1678234235[],2,FALSE))</f>
        <v/>
      </c>
      <c r="CE15" s="150" t="str">
        <f>IF(AH15="---","",VLOOKUP(AH15,List1678234235[],2,FALSE))</f>
        <v/>
      </c>
      <c r="CG15" s="1"/>
      <c r="CI15" s="1"/>
      <c r="CK15" s="1"/>
      <c r="CM15" s="1"/>
    </row>
    <row r="16" spans="2:92" s="8" customFormat="1" ht="13.5" customHeight="1">
      <c r="B16" s="263"/>
      <c r="C16" s="271"/>
      <c r="D16" s="270"/>
      <c r="E16" s="196" t="s">
        <v>141</v>
      </c>
      <c r="F16" s="198"/>
      <c r="G16" s="199"/>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VALUE(IF(AX16="---","",VLOOKUP(AX16,List1678234235[],2,FALSE)))</f>
        <v>#VALUE!</v>
      </c>
      <c r="AZ16" s="1" t="str">
        <f t="shared" si="2"/>
        <v>---</v>
      </c>
      <c r="BA16" s="1" t="e">
        <f>VALUE(IF(AZ16="---","",VLOOKUP(AZ16,List1678234235[],2,FALSE)))</f>
        <v>#VALUE!</v>
      </c>
      <c r="BB16" s="1" t="str">
        <f t="shared" si="3"/>
        <v>---</v>
      </c>
      <c r="BC16" s="1" t="str">
        <f t="shared" si="4"/>
        <v>---</v>
      </c>
      <c r="BD16" s="1"/>
      <c r="BE16" s="1"/>
      <c r="BF16" s="1"/>
      <c r="BG16" s="1"/>
      <c r="BH16" s="1"/>
      <c r="BI16" s="29" t="s">
        <v>142</v>
      </c>
      <c r="BJ16" s="150" t="str">
        <f>IF(H16="---","",VLOOKUP(H16,List1678234235[],2,FALSE))</f>
        <v/>
      </c>
      <c r="BK16" s="150" t="str">
        <f>IF(I16="---","",VLOOKUP(I16,List1678234235[],2,FALSE))</f>
        <v/>
      </c>
      <c r="BL16" s="150" t="str">
        <f>IF(J16="---","",VLOOKUP(J16,List1678234235[],2,FALSE))</f>
        <v/>
      </c>
      <c r="BM16" s="150" t="str">
        <f>IF(K16="---","",VLOOKUP(K16,List1678234235[],2,FALSE))</f>
        <v/>
      </c>
      <c r="BN16" s="150" t="str">
        <f>IF(L16="---","",VLOOKUP(L16,List1678234235[],2,FALSE))</f>
        <v/>
      </c>
      <c r="BO16" s="150" t="str">
        <f>IF(M16="---","",VLOOKUP(M16,List1678234235[],2,FALSE))</f>
        <v/>
      </c>
      <c r="BP16" s="150" t="str">
        <f>IF(N16="---","",VLOOKUP(N16,List1678234235[],2,FALSE))</f>
        <v/>
      </c>
      <c r="BQ16" s="150" t="str">
        <f>IF(O16="---","",VLOOKUP(O16,List1678234235[],2,FALSE))</f>
        <v/>
      </c>
      <c r="BR16" s="150" t="str">
        <f>IF(P16="---","",VLOOKUP(P16,List1678234235[],2,FALSE))</f>
        <v/>
      </c>
      <c r="BS16" s="150" t="str">
        <f>IF(Q16="---","",VLOOKUP(Q16,List1678234235[],2,FALSE))</f>
        <v/>
      </c>
      <c r="BT16" s="150" t="str">
        <f>IF(R16="---","",VLOOKUP(R16,List1678234235[],2,FALSE))</f>
        <v/>
      </c>
      <c r="BU16" s="29" t="s">
        <v>142</v>
      </c>
      <c r="BV16" s="150" t="str">
        <f>IF(Y16="---","",VLOOKUP(Y16,List1678234235[],2,FALSE))</f>
        <v/>
      </c>
      <c r="BW16" s="150" t="str">
        <f>IF(Z16="---","",VLOOKUP(Z16,List1678234235[],2,FALSE))</f>
        <v/>
      </c>
      <c r="BX16" s="150" t="str">
        <f>IF(AA16="---","",VLOOKUP(AA16,List1678234235[],2,FALSE))</f>
        <v/>
      </c>
      <c r="BY16" s="150" t="str">
        <f>IF(AB16="---","",VLOOKUP(AB16,List1678234235[],2,FALSE))</f>
        <v/>
      </c>
      <c r="BZ16" s="150" t="str">
        <f>IF(AC16="---","",VLOOKUP(AC16,List1678234235[],2,FALSE))</f>
        <v/>
      </c>
      <c r="CA16" s="150" t="str">
        <f>IF(AD16="---","",VLOOKUP(AD16,List1678234235[],2,FALSE))</f>
        <v/>
      </c>
      <c r="CB16" s="150" t="str">
        <f>IF(AE16="---","",VLOOKUP(AE16,List1678234235[],2,FALSE))</f>
        <v/>
      </c>
      <c r="CC16" s="150" t="str">
        <f>IF(AF16="---","",VLOOKUP(AF16,List1678234235[],2,FALSE))</f>
        <v/>
      </c>
      <c r="CD16" s="150" t="str">
        <f>IF(AG16="---","",VLOOKUP(AG16,List1678234235[],2,FALSE))</f>
        <v/>
      </c>
      <c r="CE16" s="150" t="str">
        <f>IF(AH16="---","",VLOOKUP(AH16,List1678234235[],2,FALSE))</f>
        <v/>
      </c>
      <c r="CG16" s="1"/>
      <c r="CI16" s="1"/>
      <c r="CK16" s="1"/>
      <c r="CM16" s="1"/>
    </row>
    <row r="17" spans="2:92" s="8" customFormat="1" ht="13.5" customHeight="1">
      <c r="B17" s="263"/>
      <c r="C17" s="271"/>
      <c r="D17" s="270"/>
      <c r="E17" s="196" t="s">
        <v>143</v>
      </c>
      <c r="F17" s="198"/>
      <c r="G17" s="199"/>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VALUE(IF(AX17="---","",VLOOKUP(AX17,List1678234235[],2,FALSE)))</f>
        <v>#VALUE!</v>
      </c>
      <c r="AZ17" s="1" t="str">
        <f t="shared" si="2"/>
        <v>---</v>
      </c>
      <c r="BA17" s="1" t="e">
        <f>VALUE(IF(AZ17="---","",VLOOKUP(AZ17,List1678234235[],2,FALSE)))</f>
        <v>#VALUE!</v>
      </c>
      <c r="BB17" s="1" t="str">
        <f t="shared" si="3"/>
        <v>---</v>
      </c>
      <c r="BC17" s="1" t="str">
        <f t="shared" si="4"/>
        <v>---</v>
      </c>
      <c r="BD17" s="1"/>
      <c r="BE17" s="1"/>
      <c r="BF17" s="1"/>
      <c r="BG17" s="1"/>
      <c r="BH17" s="1"/>
      <c r="BI17" s="29" t="s">
        <v>144</v>
      </c>
      <c r="BJ17" s="150" t="str">
        <f>IF(H17="---","",VLOOKUP(H17,List1678234235[],2,FALSE))</f>
        <v/>
      </c>
      <c r="BK17" s="150" t="str">
        <f>IF(I17="---","",VLOOKUP(I17,List1678234235[],2,FALSE))</f>
        <v/>
      </c>
      <c r="BL17" s="150" t="str">
        <f>IF(J17="---","",VLOOKUP(J17,List1678234235[],2,FALSE))</f>
        <v/>
      </c>
      <c r="BM17" s="150" t="str">
        <f>IF(K17="---","",VLOOKUP(K17,List1678234235[],2,FALSE))</f>
        <v/>
      </c>
      <c r="BN17" s="150" t="str">
        <f>IF(L17="---","",VLOOKUP(L17,List1678234235[],2,FALSE))</f>
        <v/>
      </c>
      <c r="BO17" s="150" t="str">
        <f>IF(M17="---","",VLOOKUP(M17,List1678234235[],2,FALSE))</f>
        <v/>
      </c>
      <c r="BP17" s="150" t="str">
        <f>IF(N17="---","",VLOOKUP(N17,List1678234235[],2,FALSE))</f>
        <v/>
      </c>
      <c r="BQ17" s="150" t="str">
        <f>IF(O17="---","",VLOOKUP(O17,List1678234235[],2,FALSE))</f>
        <v/>
      </c>
      <c r="BR17" s="150" t="str">
        <f>IF(P17="---","",VLOOKUP(P17,List1678234235[],2,FALSE))</f>
        <v/>
      </c>
      <c r="BS17" s="150" t="str">
        <f>IF(Q17="---","",VLOOKUP(Q17,List1678234235[],2,FALSE))</f>
        <v/>
      </c>
      <c r="BT17" s="150" t="str">
        <f>IF(R17="---","",VLOOKUP(R17,List1678234235[],2,FALSE))</f>
        <v/>
      </c>
      <c r="BU17" s="29" t="s">
        <v>144</v>
      </c>
      <c r="BV17" s="150" t="str">
        <f>IF(Y17="---","",VLOOKUP(Y17,List1678234235[],2,FALSE))</f>
        <v/>
      </c>
      <c r="BW17" s="150" t="str">
        <f>IF(Z17="---","",VLOOKUP(Z17,List1678234235[],2,FALSE))</f>
        <v/>
      </c>
      <c r="BX17" s="150" t="str">
        <f>IF(AA17="---","",VLOOKUP(AA17,List1678234235[],2,FALSE))</f>
        <v/>
      </c>
      <c r="BY17" s="150" t="str">
        <f>IF(AB17="---","",VLOOKUP(AB17,List1678234235[],2,FALSE))</f>
        <v/>
      </c>
      <c r="BZ17" s="150" t="str">
        <f>IF(AC17="---","",VLOOKUP(AC17,List1678234235[],2,FALSE))</f>
        <v/>
      </c>
      <c r="CA17" s="150" t="str">
        <f>IF(AD17="---","",VLOOKUP(AD17,List1678234235[],2,FALSE))</f>
        <v/>
      </c>
      <c r="CB17" s="150" t="str">
        <f>IF(AE17="---","",VLOOKUP(AE17,List1678234235[],2,FALSE))</f>
        <v/>
      </c>
      <c r="CC17" s="150" t="str">
        <f>IF(AF17="---","",VLOOKUP(AF17,List1678234235[],2,FALSE))</f>
        <v/>
      </c>
      <c r="CD17" s="150" t="str">
        <f>IF(AG17="---","",VLOOKUP(AG17,List1678234235[],2,FALSE))</f>
        <v/>
      </c>
      <c r="CE17" s="150" t="str">
        <f>IF(AH17="---","",VLOOKUP(AH17,List1678234235[],2,FALSE))</f>
        <v/>
      </c>
      <c r="CG17" s="1"/>
      <c r="CI17" s="1"/>
      <c r="CK17" s="1"/>
      <c r="CM17" s="1"/>
    </row>
    <row r="18" spans="2:92" s="8" customFormat="1" ht="13.5" customHeight="1">
      <c r="B18" s="263"/>
      <c r="C18" s="271" t="s">
        <v>145</v>
      </c>
      <c r="D18" s="270"/>
      <c r="E18" s="196" t="s">
        <v>146</v>
      </c>
      <c r="F18" s="198"/>
      <c r="G18" s="199"/>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VALUE(IF(AX18="---","",VLOOKUP(AX18,List1678234235[],2,FALSE)))</f>
        <v>#VALUE!</v>
      </c>
      <c r="AZ18" s="1" t="str">
        <f t="shared" si="2"/>
        <v>---</v>
      </c>
      <c r="BA18" s="1" t="e">
        <f>VALUE(IF(AZ18="---","",VLOOKUP(AZ18,List1678234235[],2,FALSE)))</f>
        <v>#VALUE!</v>
      </c>
      <c r="BB18" s="1" t="str">
        <f t="shared" si="3"/>
        <v>---</v>
      </c>
      <c r="BC18" s="1" t="str">
        <f t="shared" si="4"/>
        <v>---</v>
      </c>
      <c r="BD18" s="1"/>
      <c r="BE18" s="1"/>
      <c r="BF18" s="1"/>
      <c r="BG18" s="1"/>
      <c r="BH18" s="1"/>
      <c r="BI18" s="29" t="s">
        <v>147</v>
      </c>
      <c r="BJ18" s="150" t="str">
        <f>IF(H18="---","",VLOOKUP(H18,List1678234235[],2,FALSE))</f>
        <v/>
      </c>
      <c r="BK18" s="150" t="str">
        <f>IF(I18="---","",VLOOKUP(I18,List1678234235[],2,FALSE))</f>
        <v/>
      </c>
      <c r="BL18" s="150" t="str">
        <f>IF(J18="---","",VLOOKUP(J18,List1678234235[],2,FALSE))</f>
        <v/>
      </c>
      <c r="BM18" s="150" t="str">
        <f>IF(K18="---","",VLOOKUP(K18,List1678234235[],2,FALSE))</f>
        <v/>
      </c>
      <c r="BN18" s="150" t="str">
        <f>IF(L18="---","",VLOOKUP(L18,List1678234235[],2,FALSE))</f>
        <v/>
      </c>
      <c r="BO18" s="150" t="str">
        <f>IF(M18="---","",VLOOKUP(M18,List1678234235[],2,FALSE))</f>
        <v/>
      </c>
      <c r="BP18" s="150" t="str">
        <f>IF(N18="---","",VLOOKUP(N18,List1678234235[],2,FALSE))</f>
        <v/>
      </c>
      <c r="BQ18" s="150" t="str">
        <f>IF(O18="---","",VLOOKUP(O18,List1678234235[],2,FALSE))</f>
        <v/>
      </c>
      <c r="BR18" s="150" t="str">
        <f>IF(P18="---","",VLOOKUP(P18,List1678234235[],2,FALSE))</f>
        <v/>
      </c>
      <c r="BS18" s="150" t="str">
        <f>IF(Q18="---","",VLOOKUP(Q18,List1678234235[],2,FALSE))</f>
        <v/>
      </c>
      <c r="BT18" s="150" t="str">
        <f>IF(R18="---","",VLOOKUP(R18,List1678234235[],2,FALSE))</f>
        <v/>
      </c>
      <c r="BU18" s="29" t="s">
        <v>147</v>
      </c>
      <c r="BV18" s="150" t="str">
        <f>IF(Y18="---","",VLOOKUP(Y18,List1678234235[],2,FALSE))</f>
        <v/>
      </c>
      <c r="BW18" s="150" t="str">
        <f>IF(Z18="---","",VLOOKUP(Z18,List1678234235[],2,FALSE))</f>
        <v/>
      </c>
      <c r="BX18" s="150" t="str">
        <f>IF(AA18="---","",VLOOKUP(AA18,List1678234235[],2,FALSE))</f>
        <v/>
      </c>
      <c r="BY18" s="150" t="str">
        <f>IF(AB18="---","",VLOOKUP(AB18,List1678234235[],2,FALSE))</f>
        <v/>
      </c>
      <c r="BZ18" s="150" t="str">
        <f>IF(AC18="---","",VLOOKUP(AC18,List1678234235[],2,FALSE))</f>
        <v/>
      </c>
      <c r="CA18" s="150" t="str">
        <f>IF(AD18="---","",VLOOKUP(AD18,List1678234235[],2,FALSE))</f>
        <v/>
      </c>
      <c r="CB18" s="150" t="str">
        <f>IF(AE18="---","",VLOOKUP(AE18,List1678234235[],2,FALSE))</f>
        <v/>
      </c>
      <c r="CC18" s="150" t="str">
        <f>IF(AF18="---","",VLOOKUP(AF18,List1678234235[],2,FALSE))</f>
        <v/>
      </c>
      <c r="CD18" s="150" t="str">
        <f>IF(AG18="---","",VLOOKUP(AG18,List1678234235[],2,FALSE))</f>
        <v/>
      </c>
      <c r="CE18" s="150" t="str">
        <f>IF(AH18="---","",VLOOKUP(AH18,List1678234235[],2,FALSE))</f>
        <v/>
      </c>
      <c r="CG18" s="1"/>
      <c r="CI18" s="1"/>
      <c r="CK18" s="1"/>
      <c r="CM18" s="1"/>
    </row>
    <row r="19" spans="2:92" s="8" customFormat="1" ht="13.5" customHeight="1">
      <c r="B19" s="263"/>
      <c r="C19" s="271"/>
      <c r="D19" s="270"/>
      <c r="E19" s="196" t="s">
        <v>148</v>
      </c>
      <c r="F19" s="198"/>
      <c r="G19" s="199"/>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VALUE(IF(AX19="---","",VLOOKUP(AX19,List1678234235[],2,FALSE)))</f>
        <v>#VALUE!</v>
      </c>
      <c r="AZ19" s="1" t="str">
        <f t="shared" si="2"/>
        <v>---</v>
      </c>
      <c r="BA19" s="1" t="e">
        <f>VALUE(IF(AZ19="---","",VLOOKUP(AZ19,List1678234235[],2,FALSE)))</f>
        <v>#VALUE!</v>
      </c>
      <c r="BB19" s="1" t="str">
        <f t="shared" si="3"/>
        <v>---</v>
      </c>
      <c r="BC19" s="1" t="str">
        <f t="shared" si="4"/>
        <v>---</v>
      </c>
      <c r="BD19" s="1"/>
      <c r="BE19" s="1"/>
      <c r="BF19" s="1"/>
      <c r="BG19" s="1"/>
      <c r="BH19" s="1"/>
      <c r="BI19" s="29" t="s">
        <v>149</v>
      </c>
      <c r="BJ19" s="150" t="str">
        <f>IF(H19="---","",VLOOKUP(H19,List1678234235[],2,FALSE))</f>
        <v/>
      </c>
      <c r="BK19" s="150" t="str">
        <f>IF(I19="---","",VLOOKUP(I19,List1678234235[],2,FALSE))</f>
        <v/>
      </c>
      <c r="BL19" s="150" t="str">
        <f>IF(J19="---","",VLOOKUP(J19,List1678234235[],2,FALSE))</f>
        <v/>
      </c>
      <c r="BM19" s="150" t="str">
        <f>IF(K19="---","",VLOOKUP(K19,List1678234235[],2,FALSE))</f>
        <v/>
      </c>
      <c r="BN19" s="150" t="str">
        <f>IF(L19="---","",VLOOKUP(L19,List1678234235[],2,FALSE))</f>
        <v/>
      </c>
      <c r="BO19" s="150" t="str">
        <f>IF(M19="---","",VLOOKUP(M19,List1678234235[],2,FALSE))</f>
        <v/>
      </c>
      <c r="BP19" s="150" t="str">
        <f>IF(N19="---","",VLOOKUP(N19,List1678234235[],2,FALSE))</f>
        <v/>
      </c>
      <c r="BQ19" s="150" t="str">
        <f>IF(O19="---","",VLOOKUP(O19,List1678234235[],2,FALSE))</f>
        <v/>
      </c>
      <c r="BR19" s="150" t="str">
        <f>IF(P19="---","",VLOOKUP(P19,List1678234235[],2,FALSE))</f>
        <v/>
      </c>
      <c r="BS19" s="150" t="str">
        <f>IF(Q19="---","",VLOOKUP(Q19,List1678234235[],2,FALSE))</f>
        <v/>
      </c>
      <c r="BT19" s="150" t="str">
        <f>IF(R19="---","",VLOOKUP(R19,List1678234235[],2,FALSE))</f>
        <v/>
      </c>
      <c r="BU19" s="29" t="s">
        <v>149</v>
      </c>
      <c r="BV19" s="150" t="str">
        <f>IF(Y19="---","",VLOOKUP(Y19,List1678234235[],2,FALSE))</f>
        <v/>
      </c>
      <c r="BW19" s="150" t="str">
        <f>IF(Z19="---","",VLOOKUP(Z19,List1678234235[],2,FALSE))</f>
        <v/>
      </c>
      <c r="BX19" s="150" t="str">
        <f>IF(AA19="---","",VLOOKUP(AA19,List1678234235[],2,FALSE))</f>
        <v/>
      </c>
      <c r="BY19" s="150" t="str">
        <f>IF(AB19="---","",VLOOKUP(AB19,List1678234235[],2,FALSE))</f>
        <v/>
      </c>
      <c r="BZ19" s="150" t="str">
        <f>IF(AC19="---","",VLOOKUP(AC19,List1678234235[],2,FALSE))</f>
        <v/>
      </c>
      <c r="CA19" s="150" t="str">
        <f>IF(AD19="---","",VLOOKUP(AD19,List1678234235[],2,FALSE))</f>
        <v/>
      </c>
      <c r="CB19" s="150" t="str">
        <f>IF(AE19="---","",VLOOKUP(AE19,List1678234235[],2,FALSE))</f>
        <v/>
      </c>
      <c r="CC19" s="150" t="str">
        <f>IF(AF19="---","",VLOOKUP(AF19,List1678234235[],2,FALSE))</f>
        <v/>
      </c>
      <c r="CD19" s="150" t="str">
        <f>IF(AG19="---","",VLOOKUP(AG19,List1678234235[],2,FALSE))</f>
        <v/>
      </c>
      <c r="CE19" s="150" t="str">
        <f>IF(AH19="---","",VLOOKUP(AH19,List1678234235[],2,FALSE))</f>
        <v/>
      </c>
      <c r="CG19" s="1"/>
      <c r="CI19" s="1"/>
      <c r="CK19" s="1"/>
      <c r="CM19" s="1"/>
    </row>
    <row r="20" spans="2:92" s="8" customFormat="1" ht="13.5" customHeight="1">
      <c r="B20" s="264"/>
      <c r="C20" s="271"/>
      <c r="D20" s="270"/>
      <c r="E20" s="196" t="s">
        <v>150</v>
      </c>
      <c r="F20" s="198"/>
      <c r="G20" s="199"/>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VALUE(IF(AX20="---","",VLOOKUP(AX20,List1678234235[],2,FALSE)))</f>
        <v>#VALUE!</v>
      </c>
      <c r="AZ20" s="1" t="str">
        <f t="shared" si="2"/>
        <v>---</v>
      </c>
      <c r="BA20" s="1" t="e">
        <f>VALUE(IF(AZ20="---","",VLOOKUP(AZ20,List1678234235[],2,FALSE)))</f>
        <v>#VALUE!</v>
      </c>
      <c r="BB20" s="1" t="str">
        <f t="shared" si="3"/>
        <v>---</v>
      </c>
      <c r="BC20" s="1" t="str">
        <f t="shared" si="4"/>
        <v>---</v>
      </c>
      <c r="BD20" s="1"/>
      <c r="BE20" s="1"/>
      <c r="BF20" s="1"/>
      <c r="BG20" s="1"/>
      <c r="BH20" s="1"/>
      <c r="BI20" s="29" t="s">
        <v>151</v>
      </c>
      <c r="BJ20" s="150" t="str">
        <f>IF(H20="---","",VLOOKUP(H20,List1678234235[],2,FALSE))</f>
        <v/>
      </c>
      <c r="BK20" s="150" t="str">
        <f>IF(I20="---","",VLOOKUP(I20,List1678234235[],2,FALSE))</f>
        <v/>
      </c>
      <c r="BL20" s="150" t="str">
        <f>IF(J20="---","",VLOOKUP(J20,List1678234235[],2,FALSE))</f>
        <v/>
      </c>
      <c r="BM20" s="150" t="str">
        <f>IF(K20="---","",VLOOKUP(K20,List1678234235[],2,FALSE))</f>
        <v/>
      </c>
      <c r="BN20" s="150" t="str">
        <f>IF(L20="---","",VLOOKUP(L20,List1678234235[],2,FALSE))</f>
        <v/>
      </c>
      <c r="BO20" s="150" t="str">
        <f>IF(M20="---","",VLOOKUP(M20,List1678234235[],2,FALSE))</f>
        <v/>
      </c>
      <c r="BP20" s="150" t="str">
        <f>IF(N20="---","",VLOOKUP(N20,List1678234235[],2,FALSE))</f>
        <v/>
      </c>
      <c r="BQ20" s="150" t="str">
        <f>IF(O20="---","",VLOOKUP(O20,List1678234235[],2,FALSE))</f>
        <v/>
      </c>
      <c r="BR20" s="150" t="str">
        <f>IF(P20="---","",VLOOKUP(P20,List1678234235[],2,FALSE))</f>
        <v/>
      </c>
      <c r="BS20" s="150" t="str">
        <f>IF(Q20="---","",VLOOKUP(Q20,List1678234235[],2,FALSE))</f>
        <v/>
      </c>
      <c r="BT20" s="150" t="str">
        <f>IF(R20="---","",VLOOKUP(R20,List1678234235[],2,FALSE))</f>
        <v/>
      </c>
      <c r="BU20" s="29" t="s">
        <v>151</v>
      </c>
      <c r="BV20" s="150" t="str">
        <f>IF(Y20="---","",VLOOKUP(Y20,List1678234235[],2,FALSE))</f>
        <v/>
      </c>
      <c r="BW20" s="150" t="str">
        <f>IF(Z20="---","",VLOOKUP(Z20,List1678234235[],2,FALSE))</f>
        <v/>
      </c>
      <c r="BX20" s="150" t="str">
        <f>IF(AA20="---","",VLOOKUP(AA20,List1678234235[],2,FALSE))</f>
        <v/>
      </c>
      <c r="BY20" s="150" t="str">
        <f>IF(AB20="---","",VLOOKUP(AB20,List1678234235[],2,FALSE))</f>
        <v/>
      </c>
      <c r="BZ20" s="150" t="str">
        <f>IF(AC20="---","",VLOOKUP(AC20,List1678234235[],2,FALSE))</f>
        <v/>
      </c>
      <c r="CA20" s="150" t="str">
        <f>IF(AD20="---","",VLOOKUP(AD20,List1678234235[],2,FALSE))</f>
        <v/>
      </c>
      <c r="CB20" s="150" t="str">
        <f>IF(AE20="---","",VLOOKUP(AE20,List1678234235[],2,FALSE))</f>
        <v/>
      </c>
      <c r="CC20" s="150" t="str">
        <f>IF(AF20="---","",VLOOKUP(AF20,List1678234235[],2,FALSE))</f>
        <v/>
      </c>
      <c r="CD20" s="150" t="str">
        <f>IF(AG20="---","",VLOOKUP(AG20,List1678234235[],2,FALSE))</f>
        <v/>
      </c>
      <c r="CE20" s="150" t="str">
        <f>IF(AH20="---","",VLOOKUP(AH20,List1678234235[],2,FALSE))</f>
        <v/>
      </c>
      <c r="CG20" s="1"/>
      <c r="CI20" s="1"/>
      <c r="CK20" s="1"/>
      <c r="CM20" s="1"/>
    </row>
    <row r="21" spans="2:92" s="8" customFormat="1" ht="13.5" customHeight="1">
      <c r="B21" s="262">
        <v>3</v>
      </c>
      <c r="C21" s="265" t="s">
        <v>152</v>
      </c>
      <c r="D21" s="266"/>
      <c r="E21" s="196" t="s">
        <v>153</v>
      </c>
      <c r="F21" s="198"/>
      <c r="G21" s="199"/>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VALUE(IF(AX21="---","",VLOOKUP(AX21,List1678234235[],2,FALSE)))</f>
        <v>#VALUE!</v>
      </c>
      <c r="AZ21" s="1" t="str">
        <f t="shared" si="2"/>
        <v>---</v>
      </c>
      <c r="BA21" s="1" t="e">
        <f>VALUE(IF(AZ21="---","",VLOOKUP(AZ21,List1678234235[],2,FALSE)))</f>
        <v>#VALUE!</v>
      </c>
      <c r="BB21" s="1" t="str">
        <f t="shared" si="3"/>
        <v>---</v>
      </c>
      <c r="BC21" s="1" t="str">
        <f t="shared" si="4"/>
        <v>---</v>
      </c>
      <c r="BD21" s="1"/>
      <c r="BE21" s="1"/>
      <c r="BF21" s="1"/>
      <c r="BG21" s="1"/>
      <c r="BH21" s="1"/>
      <c r="BI21" s="29" t="s">
        <v>154</v>
      </c>
      <c r="BJ21" s="150" t="str">
        <f>IF(H21="---","",VLOOKUP(H21,List1678234235[],2,FALSE))</f>
        <v/>
      </c>
      <c r="BK21" s="150" t="str">
        <f>IF(I21="---","",VLOOKUP(I21,List1678234235[],2,FALSE))</f>
        <v/>
      </c>
      <c r="BL21" s="150" t="str">
        <f>IF(J21="---","",VLOOKUP(J21,List1678234235[],2,FALSE))</f>
        <v/>
      </c>
      <c r="BM21" s="150" t="str">
        <f>IF(K21="---","",VLOOKUP(K21,List1678234235[],2,FALSE))</f>
        <v/>
      </c>
      <c r="BN21" s="150" t="str">
        <f>IF(L21="---","",VLOOKUP(L21,List1678234235[],2,FALSE))</f>
        <v/>
      </c>
      <c r="BO21" s="150" t="str">
        <f>IF(M21="---","",VLOOKUP(M21,List1678234235[],2,FALSE))</f>
        <v/>
      </c>
      <c r="BP21" s="150" t="str">
        <f>IF(N21="---","",VLOOKUP(N21,List1678234235[],2,FALSE))</f>
        <v/>
      </c>
      <c r="BQ21" s="150" t="str">
        <f>IF(O21="---","",VLOOKUP(O21,List1678234235[],2,FALSE))</f>
        <v/>
      </c>
      <c r="BR21" s="150" t="str">
        <f>IF(P21="---","",VLOOKUP(P21,List1678234235[],2,FALSE))</f>
        <v/>
      </c>
      <c r="BS21" s="150" t="str">
        <f>IF(Q21="---","",VLOOKUP(Q21,List1678234235[],2,FALSE))</f>
        <v/>
      </c>
      <c r="BT21" s="150" t="str">
        <f>IF(R21="---","",VLOOKUP(R21,List1678234235[],2,FALSE))</f>
        <v/>
      </c>
      <c r="BU21" s="29" t="s">
        <v>154</v>
      </c>
      <c r="BV21" s="150" t="str">
        <f>IF(Y21="---","",VLOOKUP(Y21,List1678234235[],2,FALSE))</f>
        <v/>
      </c>
      <c r="BW21" s="150" t="str">
        <f>IF(Z21="---","",VLOOKUP(Z21,List1678234235[],2,FALSE))</f>
        <v/>
      </c>
      <c r="BX21" s="150" t="str">
        <f>IF(AA21="---","",VLOOKUP(AA21,List1678234235[],2,FALSE))</f>
        <v/>
      </c>
      <c r="BY21" s="150" t="str">
        <f>IF(AB21="---","",VLOOKUP(AB21,List1678234235[],2,FALSE))</f>
        <v/>
      </c>
      <c r="BZ21" s="150" t="str">
        <f>IF(AC21="---","",VLOOKUP(AC21,List1678234235[],2,FALSE))</f>
        <v/>
      </c>
      <c r="CA21" s="150" t="str">
        <f>IF(AD21="---","",VLOOKUP(AD21,List1678234235[],2,FALSE))</f>
        <v/>
      </c>
      <c r="CB21" s="150" t="str">
        <f>IF(AE21="---","",VLOOKUP(AE21,List1678234235[],2,FALSE))</f>
        <v/>
      </c>
      <c r="CC21" s="150" t="str">
        <f>IF(AF21="---","",VLOOKUP(AF21,List1678234235[],2,FALSE))</f>
        <v/>
      </c>
      <c r="CD21" s="150" t="str">
        <f>IF(AG21="---","",VLOOKUP(AG21,List1678234235[],2,FALSE))</f>
        <v/>
      </c>
      <c r="CE21" s="150" t="str">
        <f>IF(AH21="---","",VLOOKUP(AH21,List1678234235[],2,FALSE))</f>
        <v/>
      </c>
      <c r="CG21" s="1"/>
      <c r="CI21" s="1"/>
      <c r="CK21" s="1"/>
      <c r="CM21" s="1"/>
    </row>
    <row r="22" spans="2:92" s="8" customFormat="1">
      <c r="B22" s="263"/>
      <c r="C22" s="265"/>
      <c r="D22" s="266"/>
      <c r="E22" s="196" t="s">
        <v>155</v>
      </c>
      <c r="F22" s="198"/>
      <c r="G22" s="199"/>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VALUE(IF(AX22="---","",VLOOKUP(AX22,List1678234235[],2,FALSE)))</f>
        <v>#VALUE!</v>
      </c>
      <c r="AZ22" s="1" t="str">
        <f t="shared" si="2"/>
        <v>---</v>
      </c>
      <c r="BA22" s="1" t="e">
        <f>VALUE(IF(AZ22="---","",VLOOKUP(AZ22,List1678234235[],2,FALSE)))</f>
        <v>#VALUE!</v>
      </c>
      <c r="BB22" s="1" t="str">
        <f t="shared" si="3"/>
        <v>---</v>
      </c>
      <c r="BC22" s="1" t="str">
        <f t="shared" si="4"/>
        <v>---</v>
      </c>
      <c r="BD22" s="1"/>
      <c r="BE22" s="1"/>
      <c r="BF22" s="1"/>
      <c r="BG22" s="1"/>
      <c r="BH22" s="1"/>
      <c r="BI22" s="29" t="s">
        <v>156</v>
      </c>
      <c r="BJ22" s="150" t="str">
        <f>IF(H22="---","",VLOOKUP(H22,List1678234235[],2,FALSE))</f>
        <v/>
      </c>
      <c r="BK22" s="150" t="str">
        <f>IF(I22="---","",VLOOKUP(I22,List1678234235[],2,FALSE))</f>
        <v/>
      </c>
      <c r="BL22" s="150" t="str">
        <f>IF(J22="---","",VLOOKUP(J22,List1678234235[],2,FALSE))</f>
        <v/>
      </c>
      <c r="BM22" s="150" t="str">
        <f>IF(K22="---","",VLOOKUP(K22,List1678234235[],2,FALSE))</f>
        <v/>
      </c>
      <c r="BN22" s="150" t="str">
        <f>IF(L22="---","",VLOOKUP(L22,List1678234235[],2,FALSE))</f>
        <v/>
      </c>
      <c r="BO22" s="150" t="str">
        <f>IF(M22="---","",VLOOKUP(M22,List1678234235[],2,FALSE))</f>
        <v/>
      </c>
      <c r="BP22" s="150" t="str">
        <f>IF(N22="---","",VLOOKUP(N22,List1678234235[],2,FALSE))</f>
        <v/>
      </c>
      <c r="BQ22" s="150" t="str">
        <f>IF(O22="---","",VLOOKUP(O22,List1678234235[],2,FALSE))</f>
        <v/>
      </c>
      <c r="BR22" s="150" t="str">
        <f>IF(P22="---","",VLOOKUP(P22,List1678234235[],2,FALSE))</f>
        <v/>
      </c>
      <c r="BS22" s="150" t="str">
        <f>IF(Q22="---","",VLOOKUP(Q22,List1678234235[],2,FALSE))</f>
        <v/>
      </c>
      <c r="BT22" s="150" t="str">
        <f>IF(R22="---","",VLOOKUP(R22,List1678234235[],2,FALSE))</f>
        <v/>
      </c>
      <c r="BU22" s="29" t="s">
        <v>156</v>
      </c>
      <c r="BV22" s="150" t="str">
        <f>IF(Y22="---","",VLOOKUP(Y22,List1678234235[],2,FALSE))</f>
        <v/>
      </c>
      <c r="BW22" s="150" t="str">
        <f>IF(Z22="---","",VLOOKUP(Z22,List1678234235[],2,FALSE))</f>
        <v/>
      </c>
      <c r="BX22" s="150" t="str">
        <f>IF(AA22="---","",VLOOKUP(AA22,List1678234235[],2,FALSE))</f>
        <v/>
      </c>
      <c r="BY22" s="150" t="str">
        <f>IF(AB22="---","",VLOOKUP(AB22,List1678234235[],2,FALSE))</f>
        <v/>
      </c>
      <c r="BZ22" s="150" t="str">
        <f>IF(AC22="---","",VLOOKUP(AC22,List1678234235[],2,FALSE))</f>
        <v/>
      </c>
      <c r="CA22" s="150" t="str">
        <f>IF(AD22="---","",VLOOKUP(AD22,List1678234235[],2,FALSE))</f>
        <v/>
      </c>
      <c r="CB22" s="150" t="str">
        <f>IF(AE22="---","",VLOOKUP(AE22,List1678234235[],2,FALSE))</f>
        <v/>
      </c>
      <c r="CC22" s="150" t="str">
        <f>IF(AF22="---","",VLOOKUP(AF22,List1678234235[],2,FALSE))</f>
        <v/>
      </c>
      <c r="CD22" s="150" t="str">
        <f>IF(AG22="---","",VLOOKUP(AG22,List1678234235[],2,FALSE))</f>
        <v/>
      </c>
      <c r="CE22" s="150" t="str">
        <f>IF(AH22="---","",VLOOKUP(AH22,List1678234235[],2,FALSE))</f>
        <v/>
      </c>
      <c r="CG22" s="1"/>
      <c r="CI22" s="1"/>
      <c r="CK22" s="1"/>
      <c r="CM22" s="1"/>
    </row>
    <row r="23" spans="2:92" s="8" customFormat="1" ht="13.5" customHeight="1">
      <c r="B23" s="263"/>
      <c r="C23" s="265"/>
      <c r="D23" s="266"/>
      <c r="E23" s="196" t="s">
        <v>157</v>
      </c>
      <c r="F23" s="198"/>
      <c r="G23" s="199"/>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VALUE(IF(AX23="---","",VLOOKUP(AX23,List1678234235[],2,FALSE)))</f>
        <v>#VALUE!</v>
      </c>
      <c r="AZ23" s="1" t="str">
        <f t="shared" si="2"/>
        <v>---</v>
      </c>
      <c r="BA23" s="1" t="e">
        <f>VALUE(IF(AZ23="---","",VLOOKUP(AZ23,List1678234235[],2,FALSE)))</f>
        <v>#VALUE!</v>
      </c>
      <c r="BB23" s="1" t="str">
        <f t="shared" si="3"/>
        <v>---</v>
      </c>
      <c r="BC23" s="1" t="str">
        <f t="shared" si="4"/>
        <v>---</v>
      </c>
      <c r="BD23" s="1"/>
      <c r="BE23" s="1"/>
      <c r="BF23" s="1"/>
      <c r="BG23" s="1"/>
      <c r="BH23" s="1"/>
      <c r="BI23" s="29" t="s">
        <v>158</v>
      </c>
      <c r="BJ23" s="150" t="str">
        <f>IF(H23="---","",VLOOKUP(H23,List1678234235[],2,FALSE))</f>
        <v/>
      </c>
      <c r="BK23" s="150" t="str">
        <f>IF(I23="---","",VLOOKUP(I23,List1678234235[],2,FALSE))</f>
        <v/>
      </c>
      <c r="BL23" s="150" t="str">
        <f>IF(J23="---","",VLOOKUP(J23,List1678234235[],2,FALSE))</f>
        <v/>
      </c>
      <c r="BM23" s="150" t="str">
        <f>IF(K23="---","",VLOOKUP(K23,List1678234235[],2,FALSE))</f>
        <v/>
      </c>
      <c r="BN23" s="150" t="str">
        <f>IF(L23="---","",VLOOKUP(L23,List1678234235[],2,FALSE))</f>
        <v/>
      </c>
      <c r="BO23" s="150" t="str">
        <f>IF(M23="---","",VLOOKUP(M23,List1678234235[],2,FALSE))</f>
        <v/>
      </c>
      <c r="BP23" s="150" t="str">
        <f>IF(N23="---","",VLOOKUP(N23,List1678234235[],2,FALSE))</f>
        <v/>
      </c>
      <c r="BQ23" s="150" t="str">
        <f>IF(O23="---","",VLOOKUP(O23,List1678234235[],2,FALSE))</f>
        <v/>
      </c>
      <c r="BR23" s="150" t="str">
        <f>IF(P23="---","",VLOOKUP(P23,List1678234235[],2,FALSE))</f>
        <v/>
      </c>
      <c r="BS23" s="150" t="str">
        <f>IF(Q23="---","",VLOOKUP(Q23,List1678234235[],2,FALSE))</f>
        <v/>
      </c>
      <c r="BT23" s="150" t="str">
        <f>IF(R23="---","",VLOOKUP(R23,List1678234235[],2,FALSE))</f>
        <v/>
      </c>
      <c r="BU23" s="29" t="s">
        <v>158</v>
      </c>
      <c r="BV23" s="150" t="str">
        <f>IF(Y23="---","",VLOOKUP(Y23,List1678234235[],2,FALSE))</f>
        <v/>
      </c>
      <c r="BW23" s="150" t="str">
        <f>IF(Z23="---","",VLOOKUP(Z23,List1678234235[],2,FALSE))</f>
        <v/>
      </c>
      <c r="BX23" s="150" t="str">
        <f>IF(AA23="---","",VLOOKUP(AA23,List1678234235[],2,FALSE))</f>
        <v/>
      </c>
      <c r="BY23" s="150" t="str">
        <f>IF(AB23="---","",VLOOKUP(AB23,List1678234235[],2,FALSE))</f>
        <v/>
      </c>
      <c r="BZ23" s="150" t="str">
        <f>IF(AC23="---","",VLOOKUP(AC23,List1678234235[],2,FALSE))</f>
        <v/>
      </c>
      <c r="CA23" s="150" t="str">
        <f>IF(AD23="---","",VLOOKUP(AD23,List1678234235[],2,FALSE))</f>
        <v/>
      </c>
      <c r="CB23" s="150" t="str">
        <f>IF(AE23="---","",VLOOKUP(AE23,List1678234235[],2,FALSE))</f>
        <v/>
      </c>
      <c r="CC23" s="150" t="str">
        <f>IF(AF23="---","",VLOOKUP(AF23,List1678234235[],2,FALSE))</f>
        <v/>
      </c>
      <c r="CD23" s="150" t="str">
        <f>IF(AG23="---","",VLOOKUP(AG23,List1678234235[],2,FALSE))</f>
        <v/>
      </c>
      <c r="CE23" s="150" t="str">
        <f>IF(AH23="---","",VLOOKUP(AH23,List1678234235[],2,FALSE))</f>
        <v/>
      </c>
      <c r="CG23" s="1"/>
      <c r="CI23" s="1"/>
      <c r="CK23" s="1"/>
      <c r="CM23" s="1"/>
    </row>
    <row r="24" spans="2:92" s="8" customFormat="1" ht="14.1" customHeight="1">
      <c r="B24" s="263"/>
      <c r="C24" s="265" t="s">
        <v>159</v>
      </c>
      <c r="D24" s="266"/>
      <c r="E24" s="196" t="s">
        <v>160</v>
      </c>
      <c r="F24" s="198"/>
      <c r="G24" s="199"/>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VALUE(IF(AX24="---","",VLOOKUP(AX24,List1678234235[],2,FALSE)))</f>
        <v>#VALUE!</v>
      </c>
      <c r="AZ24" s="1" t="str">
        <f t="shared" si="2"/>
        <v>---</v>
      </c>
      <c r="BA24" s="1" t="e">
        <f>VALUE(IF(AZ24="---","",VLOOKUP(AZ24,List1678234235[],2,FALSE)))</f>
        <v>#VALUE!</v>
      </c>
      <c r="BB24" s="1" t="str">
        <f t="shared" si="3"/>
        <v>---</v>
      </c>
      <c r="BC24" s="1" t="str">
        <f t="shared" si="4"/>
        <v>---</v>
      </c>
      <c r="BD24" s="1"/>
      <c r="BE24" s="1"/>
      <c r="BF24" s="1"/>
      <c r="BG24" s="1"/>
      <c r="BH24" s="1"/>
      <c r="BI24" s="29" t="s">
        <v>161</v>
      </c>
      <c r="BJ24" s="150" t="str">
        <f>IF(H24="---","",VLOOKUP(H24,List1678234235[],2,FALSE))</f>
        <v/>
      </c>
      <c r="BK24" s="150" t="str">
        <f>IF(I24="---","",VLOOKUP(I24,List1678234235[],2,FALSE))</f>
        <v/>
      </c>
      <c r="BL24" s="150" t="str">
        <f>IF(J24="---","",VLOOKUP(J24,List1678234235[],2,FALSE))</f>
        <v/>
      </c>
      <c r="BM24" s="150" t="str">
        <f>IF(K24="---","",VLOOKUP(K24,List1678234235[],2,FALSE))</f>
        <v/>
      </c>
      <c r="BN24" s="150" t="str">
        <f>IF(L24="---","",VLOOKUP(L24,List1678234235[],2,FALSE))</f>
        <v/>
      </c>
      <c r="BO24" s="150" t="str">
        <f>IF(M24="---","",VLOOKUP(M24,List1678234235[],2,FALSE))</f>
        <v/>
      </c>
      <c r="BP24" s="150" t="str">
        <f>IF(N24="---","",VLOOKUP(N24,List1678234235[],2,FALSE))</f>
        <v/>
      </c>
      <c r="BQ24" s="150" t="str">
        <f>IF(O24="---","",VLOOKUP(O24,List1678234235[],2,FALSE))</f>
        <v/>
      </c>
      <c r="BR24" s="150" t="str">
        <f>IF(P24="---","",VLOOKUP(P24,List1678234235[],2,FALSE))</f>
        <v/>
      </c>
      <c r="BS24" s="150" t="str">
        <f>IF(Q24="---","",VLOOKUP(Q24,List1678234235[],2,FALSE))</f>
        <v/>
      </c>
      <c r="BT24" s="150" t="str">
        <f>IF(R24="---","",VLOOKUP(R24,List1678234235[],2,FALSE))</f>
        <v/>
      </c>
      <c r="BU24" s="29" t="s">
        <v>161</v>
      </c>
      <c r="BV24" s="150" t="str">
        <f>IF(Y24="---","",VLOOKUP(Y24,List1678234235[],2,FALSE))</f>
        <v/>
      </c>
      <c r="BW24" s="150" t="str">
        <f>IF(Z24="---","",VLOOKUP(Z24,List1678234235[],2,FALSE))</f>
        <v/>
      </c>
      <c r="BX24" s="150" t="str">
        <f>IF(AA24="---","",VLOOKUP(AA24,List1678234235[],2,FALSE))</f>
        <v/>
      </c>
      <c r="BY24" s="150" t="str">
        <f>IF(AB24="---","",VLOOKUP(AB24,List1678234235[],2,FALSE))</f>
        <v/>
      </c>
      <c r="BZ24" s="150" t="str">
        <f>IF(AC24="---","",VLOOKUP(AC24,List1678234235[],2,FALSE))</f>
        <v/>
      </c>
      <c r="CA24" s="150" t="str">
        <f>IF(AD24="---","",VLOOKUP(AD24,List1678234235[],2,FALSE))</f>
        <v/>
      </c>
      <c r="CB24" s="150" t="str">
        <f>IF(AE24="---","",VLOOKUP(AE24,List1678234235[],2,FALSE))</f>
        <v/>
      </c>
      <c r="CC24" s="150" t="str">
        <f>IF(AF24="---","",VLOOKUP(AF24,List1678234235[],2,FALSE))</f>
        <v/>
      </c>
      <c r="CD24" s="150" t="str">
        <f>IF(AG24="---","",VLOOKUP(AG24,List1678234235[],2,FALSE))</f>
        <v/>
      </c>
      <c r="CE24" s="150" t="str">
        <f>IF(AH24="---","",VLOOKUP(AH24,List1678234235[],2,FALSE))</f>
        <v/>
      </c>
      <c r="CG24" s="1"/>
      <c r="CI24" s="1"/>
      <c r="CK24" s="1"/>
      <c r="CM24" s="1"/>
    </row>
    <row r="25" spans="2:92" s="8" customFormat="1" ht="13.5" customHeight="1">
      <c r="B25" s="263"/>
      <c r="C25" s="265"/>
      <c r="D25" s="266"/>
      <c r="E25" s="196" t="s">
        <v>162</v>
      </c>
      <c r="F25" s="198"/>
      <c r="G25" s="199"/>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VALUE(IF(AX25="---","",VLOOKUP(AX25,List1678234235[],2,FALSE)))</f>
        <v>#VALUE!</v>
      </c>
      <c r="AZ25" s="1" t="str">
        <f t="shared" si="2"/>
        <v>---</v>
      </c>
      <c r="BA25" s="1" t="e">
        <f>VALUE(IF(AZ25="---","",VLOOKUP(AZ25,List1678234235[],2,FALSE)))</f>
        <v>#VALUE!</v>
      </c>
      <c r="BB25" s="1" t="str">
        <f t="shared" si="3"/>
        <v>---</v>
      </c>
      <c r="BC25" s="1" t="str">
        <f t="shared" si="4"/>
        <v>---</v>
      </c>
      <c r="BD25" s="1"/>
      <c r="BE25" s="1"/>
      <c r="BF25" s="1"/>
      <c r="BG25" s="1"/>
      <c r="BH25" s="1"/>
      <c r="BI25" s="29" t="s">
        <v>163</v>
      </c>
      <c r="BJ25" s="150" t="str">
        <f>IF(H25="---","",VLOOKUP(H25,List1678234235[],2,FALSE))</f>
        <v/>
      </c>
      <c r="BK25" s="150" t="str">
        <f>IF(I25="---","",VLOOKUP(I25,List1678234235[],2,FALSE))</f>
        <v/>
      </c>
      <c r="BL25" s="150" t="str">
        <f>IF(J25="---","",VLOOKUP(J25,List1678234235[],2,FALSE))</f>
        <v/>
      </c>
      <c r="BM25" s="150" t="str">
        <f>IF(K25="---","",VLOOKUP(K25,List1678234235[],2,FALSE))</f>
        <v/>
      </c>
      <c r="BN25" s="150" t="str">
        <f>IF(L25="---","",VLOOKUP(L25,List1678234235[],2,FALSE))</f>
        <v/>
      </c>
      <c r="BO25" s="150" t="str">
        <f>IF(M25="---","",VLOOKUP(M25,List1678234235[],2,FALSE))</f>
        <v/>
      </c>
      <c r="BP25" s="150" t="str">
        <f>IF(N25="---","",VLOOKUP(N25,List1678234235[],2,FALSE))</f>
        <v/>
      </c>
      <c r="BQ25" s="150" t="str">
        <f>IF(O25="---","",VLOOKUP(O25,List1678234235[],2,FALSE))</f>
        <v/>
      </c>
      <c r="BR25" s="150" t="str">
        <f>IF(P25="---","",VLOOKUP(P25,List1678234235[],2,FALSE))</f>
        <v/>
      </c>
      <c r="BS25" s="150" t="str">
        <f>IF(Q25="---","",VLOOKUP(Q25,List1678234235[],2,FALSE))</f>
        <v/>
      </c>
      <c r="BT25" s="150" t="str">
        <f>IF(R25="---","",VLOOKUP(R25,List1678234235[],2,FALSE))</f>
        <v/>
      </c>
      <c r="BU25" s="29" t="s">
        <v>163</v>
      </c>
      <c r="BV25" s="150" t="str">
        <f>IF(Y25="---","",VLOOKUP(Y25,List1678234235[],2,FALSE))</f>
        <v/>
      </c>
      <c r="BW25" s="150" t="str">
        <f>IF(Z25="---","",VLOOKUP(Z25,List1678234235[],2,FALSE))</f>
        <v/>
      </c>
      <c r="BX25" s="150" t="str">
        <f>IF(AA25="---","",VLOOKUP(AA25,List1678234235[],2,FALSE))</f>
        <v/>
      </c>
      <c r="BY25" s="150" t="str">
        <f>IF(AB25="---","",VLOOKUP(AB25,List1678234235[],2,FALSE))</f>
        <v/>
      </c>
      <c r="BZ25" s="150" t="str">
        <f>IF(AC25="---","",VLOOKUP(AC25,List1678234235[],2,FALSE))</f>
        <v/>
      </c>
      <c r="CA25" s="150" t="str">
        <f>IF(AD25="---","",VLOOKUP(AD25,List1678234235[],2,FALSE))</f>
        <v/>
      </c>
      <c r="CB25" s="150" t="str">
        <f>IF(AE25="---","",VLOOKUP(AE25,List1678234235[],2,FALSE))</f>
        <v/>
      </c>
      <c r="CC25" s="150" t="str">
        <f>IF(AF25="---","",VLOOKUP(AF25,List1678234235[],2,FALSE))</f>
        <v/>
      </c>
      <c r="CD25" s="150" t="str">
        <f>IF(AG25="---","",VLOOKUP(AG25,List1678234235[],2,FALSE))</f>
        <v/>
      </c>
      <c r="CE25" s="150" t="str">
        <f>IF(AH25="---","",VLOOKUP(AH25,List1678234235[],2,FALSE))</f>
        <v/>
      </c>
      <c r="CG25" s="1"/>
      <c r="CI25" s="1"/>
      <c r="CK25" s="1"/>
      <c r="CM25" s="1"/>
    </row>
    <row r="26" spans="2:92" s="8" customFormat="1" ht="13.5" customHeight="1">
      <c r="B26" s="263"/>
      <c r="C26" s="265"/>
      <c r="D26" s="266"/>
      <c r="E26" s="196" t="s">
        <v>164</v>
      </c>
      <c r="F26" s="198"/>
      <c r="G26" s="199"/>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T27" si="5">IFERROR(IF(I26="---","",IF(Y26="---","Pas d'objectifs fixés",IF(BV26=BK26,"En bonne voie",IF(BV26&gt;BK26,"En retard",IF(BV26&lt;BK26,"En avance"))))),"")</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VALUE(IF(AX26="---","",VLOOKUP(AX26,List1678234235[],2,FALSE)))</f>
        <v>#VALUE!</v>
      </c>
      <c r="AZ26" s="1" t="str">
        <f t="shared" si="2"/>
        <v>---</v>
      </c>
      <c r="BA26" s="1" t="e">
        <f>VALUE(IF(AZ26="---","",VLOOKUP(AZ26,List1678234235[],2,FALSE)))</f>
        <v>#VALUE!</v>
      </c>
      <c r="BB26" s="1" t="str">
        <f t="shared" si="3"/>
        <v>---</v>
      </c>
      <c r="BC26" s="1" t="str">
        <f t="shared" si="4"/>
        <v>---</v>
      </c>
      <c r="BD26" s="1"/>
      <c r="BE26" s="1"/>
      <c r="BF26" s="1"/>
      <c r="BG26" s="1"/>
      <c r="BH26" s="1"/>
      <c r="BI26" s="29" t="s">
        <v>165</v>
      </c>
      <c r="BJ26" s="150" t="str">
        <f>IF(H26="---","",VLOOKUP(H26,List1678234235[],2,FALSE))</f>
        <v/>
      </c>
      <c r="BK26" s="150" t="str">
        <f>IF(I26="---","",VLOOKUP(I26,List1678234235[],2,FALSE))</f>
        <v/>
      </c>
      <c r="BL26" s="150" t="str">
        <f>IF(J26="---","",VLOOKUP(J26,List1678234235[],2,FALSE))</f>
        <v/>
      </c>
      <c r="BM26" s="150" t="str">
        <f>IF(K26="---","",VLOOKUP(K26,List1678234235[],2,FALSE))</f>
        <v/>
      </c>
      <c r="BN26" s="150" t="str">
        <f>IF(L26="---","",VLOOKUP(L26,List1678234235[],2,FALSE))</f>
        <v/>
      </c>
      <c r="BO26" s="150" t="str">
        <f>IF(M26="---","",VLOOKUP(M26,List1678234235[],2,FALSE))</f>
        <v/>
      </c>
      <c r="BP26" s="150" t="str">
        <f>IF(N26="---","",VLOOKUP(N26,List1678234235[],2,FALSE))</f>
        <v/>
      </c>
      <c r="BQ26" s="150" t="str">
        <f>IF(O26="---","",VLOOKUP(O26,List1678234235[],2,FALSE))</f>
        <v/>
      </c>
      <c r="BR26" s="150" t="str">
        <f>IF(P26="---","",VLOOKUP(P26,List1678234235[],2,FALSE))</f>
        <v/>
      </c>
      <c r="BS26" s="150" t="str">
        <f>IF(Q26="---","",VLOOKUP(Q26,List1678234235[],2,FALSE))</f>
        <v/>
      </c>
      <c r="BT26" s="150" t="str">
        <f>IF(R26="---","",VLOOKUP(R26,List1678234235[],2,FALSE))</f>
        <v/>
      </c>
      <c r="BU26" s="29" t="s">
        <v>165</v>
      </c>
      <c r="BV26" s="150" t="str">
        <f>IF(Y26="---","",VLOOKUP(Y26,List1678234235[],2,FALSE))</f>
        <v/>
      </c>
      <c r="BW26" s="150" t="str">
        <f>IF(Z26="---","",VLOOKUP(Z26,List1678234235[],2,FALSE))</f>
        <v/>
      </c>
      <c r="BX26" s="150" t="str">
        <f>IF(AA26="---","",VLOOKUP(AA26,List1678234235[],2,FALSE))</f>
        <v/>
      </c>
      <c r="BY26" s="150" t="str">
        <f>IF(AB26="---","",VLOOKUP(AB26,List1678234235[],2,FALSE))</f>
        <v/>
      </c>
      <c r="BZ26" s="150" t="str">
        <f>IF(AC26="---","",VLOOKUP(AC26,List1678234235[],2,FALSE))</f>
        <v/>
      </c>
      <c r="CA26" s="150" t="str">
        <f>IF(AD26="---","",VLOOKUP(AD26,List1678234235[],2,FALSE))</f>
        <v/>
      </c>
      <c r="CB26" s="150" t="str">
        <f>IF(AE26="---","",VLOOKUP(AE26,List1678234235[],2,FALSE))</f>
        <v/>
      </c>
      <c r="CC26" s="150" t="str">
        <f>IF(AF26="---","",VLOOKUP(AF26,List1678234235[],2,FALSE))</f>
        <v/>
      </c>
      <c r="CD26" s="150" t="str">
        <f>IF(AG26="---","",VLOOKUP(AG26,List1678234235[],2,FALSE))</f>
        <v/>
      </c>
      <c r="CE26" s="150" t="str">
        <f>IF(AH26="---","",VLOOKUP(AH26,List1678234235[],2,FALSE))</f>
        <v/>
      </c>
      <c r="CG26" s="1"/>
      <c r="CI26" s="1"/>
      <c r="CK26" s="1"/>
      <c r="CM26" s="1"/>
    </row>
    <row r="27" spans="2:92" s="8" customFormat="1">
      <c r="B27" s="264"/>
      <c r="C27" s="265"/>
      <c r="D27" s="266"/>
      <c r="E27" s="196" t="s">
        <v>166</v>
      </c>
      <c r="F27" s="198"/>
      <c r="G27" s="199"/>
      <c r="H27" s="25" t="s">
        <v>108</v>
      </c>
      <c r="I27" s="25"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32"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VALUE(IF(AX27="---","",VLOOKUP(AX27,List1678234235[],2,FALSE)))</f>
        <v>#VALUE!</v>
      </c>
      <c r="AZ27" s="1" t="str">
        <f t="shared" si="2"/>
        <v>---</v>
      </c>
      <c r="BA27" s="1" t="e">
        <f>VALUE(IF(AZ27="---","",VLOOKUP(AZ27,List1678234235[],2,FALSE)))</f>
        <v>#VALUE!</v>
      </c>
      <c r="BB27" s="1" t="str">
        <f t="shared" si="3"/>
        <v>---</v>
      </c>
      <c r="BC27" s="1" t="str">
        <f t="shared" si="4"/>
        <v>---</v>
      </c>
      <c r="BD27" s="1"/>
      <c r="BE27" s="1"/>
      <c r="BF27" s="1"/>
      <c r="BG27" s="1"/>
      <c r="BH27" s="1"/>
      <c r="BI27" s="29" t="s">
        <v>167</v>
      </c>
      <c r="BJ27" s="150" t="str">
        <f>IF(H27="---","",VLOOKUP(H27,List1678234235[],2,FALSE))</f>
        <v/>
      </c>
      <c r="BK27" s="150" t="str">
        <f>IF(I27="---","",VLOOKUP(I27,List1678234235[],2,FALSE))</f>
        <v/>
      </c>
      <c r="BL27" s="150" t="str">
        <f>IF(J27="---","",VLOOKUP(J27,List1678234235[],2,FALSE))</f>
        <v/>
      </c>
      <c r="BM27" s="150" t="str">
        <f>IF(K27="---","",VLOOKUP(K27,List1678234235[],2,FALSE))</f>
        <v/>
      </c>
      <c r="BN27" s="150" t="str">
        <f>IF(L27="---","",VLOOKUP(L27,List1678234235[],2,FALSE))</f>
        <v/>
      </c>
      <c r="BO27" s="150" t="str">
        <f>IF(M27="---","",VLOOKUP(M27,List1678234235[],2,FALSE))</f>
        <v/>
      </c>
      <c r="BP27" s="150" t="str">
        <f>IF(N27="---","",VLOOKUP(N27,List1678234235[],2,FALSE))</f>
        <v/>
      </c>
      <c r="BQ27" s="150" t="str">
        <f>IF(O27="---","",VLOOKUP(O27,List1678234235[],2,FALSE))</f>
        <v/>
      </c>
      <c r="BR27" s="150" t="str">
        <f>IF(P27="---","",VLOOKUP(P27,List1678234235[],2,FALSE))</f>
        <v/>
      </c>
      <c r="BS27" s="150" t="str">
        <f>IF(Q27="---","",VLOOKUP(Q27,List1678234235[],2,FALSE))</f>
        <v/>
      </c>
      <c r="BT27" s="150" t="str">
        <f>IF(R27="---","",VLOOKUP(R27,List1678234235[],2,FALSE))</f>
        <v/>
      </c>
      <c r="BU27" s="29" t="s">
        <v>167</v>
      </c>
      <c r="BV27" s="150" t="str">
        <f>IF(Y27="---","",VLOOKUP(Y27,List1678234235[],2,FALSE))</f>
        <v/>
      </c>
      <c r="BW27" s="150" t="str">
        <f>IF(Z27="---","",VLOOKUP(Z27,List1678234235[],2,FALSE))</f>
        <v/>
      </c>
      <c r="BX27" s="150" t="str">
        <f>IF(AA27="---","",VLOOKUP(AA27,List1678234235[],2,FALSE))</f>
        <v/>
      </c>
      <c r="BY27" s="150" t="str">
        <f>IF(AB27="---","",VLOOKUP(AB27,List1678234235[],2,FALSE))</f>
        <v/>
      </c>
      <c r="BZ27" s="150" t="str">
        <f>IF(AC27="---","",VLOOKUP(AC27,List1678234235[],2,FALSE))</f>
        <v/>
      </c>
      <c r="CA27" s="150" t="str">
        <f>IF(AD27="---","",VLOOKUP(AD27,List1678234235[],2,FALSE))</f>
        <v/>
      </c>
      <c r="CB27" s="150" t="str">
        <f>IF(AE27="---","",VLOOKUP(AE27,List1678234235[],2,FALSE))</f>
        <v/>
      </c>
      <c r="CC27" s="150" t="str">
        <f>IF(AF27="---","",VLOOKUP(AF27,List1678234235[],2,FALSE))</f>
        <v/>
      </c>
      <c r="CD27" s="150" t="str">
        <f>IF(AG27="---","",VLOOKUP(AG27,List1678234235[],2,FALSE))</f>
        <v/>
      </c>
      <c r="CE27" s="150" t="str">
        <f>IF(AH27="---","",VLOOKUP(AH27,List1678234235[],2,FALSE))</f>
        <v/>
      </c>
      <c r="CG27" s="1"/>
      <c r="CI27" s="1"/>
      <c r="CK27" s="1"/>
      <c r="CM27" s="1"/>
    </row>
    <row r="28" spans="2:92" s="8" customFormat="1" ht="13.5" customHeight="1">
      <c r="B28" s="267" t="s">
        <v>168</v>
      </c>
      <c r="C28" s="268"/>
      <c r="D28" s="268"/>
      <c r="E28" s="268"/>
      <c r="F28" s="269"/>
      <c r="G28" s="153"/>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1">
        <f t="shared" ref="BJ28:BT28" si="6">COUNTIF(BJ3:BJ27,1)</f>
        <v>0</v>
      </c>
      <c r="BK28" s="151">
        <f t="shared" si="6"/>
        <v>0</v>
      </c>
      <c r="BL28" s="151">
        <f t="shared" si="6"/>
        <v>0</v>
      </c>
      <c r="BM28" s="151">
        <f t="shared" si="6"/>
        <v>0</v>
      </c>
      <c r="BN28" s="151">
        <f t="shared" si="6"/>
        <v>0</v>
      </c>
      <c r="BO28" s="151">
        <f t="shared" si="6"/>
        <v>0</v>
      </c>
      <c r="BP28" s="151">
        <f t="shared" si="6"/>
        <v>0</v>
      </c>
      <c r="BQ28" s="151">
        <f t="shared" si="6"/>
        <v>0</v>
      </c>
      <c r="BR28" s="151">
        <f t="shared" si="6"/>
        <v>0</v>
      </c>
      <c r="BS28" s="151">
        <f t="shared" si="6"/>
        <v>0</v>
      </c>
      <c r="BT28" s="151">
        <f t="shared" si="6"/>
        <v>0</v>
      </c>
      <c r="BU28" s="29" t="s">
        <v>169</v>
      </c>
      <c r="BV28" s="152">
        <f t="shared" ref="BV28:CE28" si="7">COUNTIF(BV3:BV27,1)</f>
        <v>0</v>
      </c>
      <c r="BW28" s="152">
        <f t="shared" si="7"/>
        <v>0</v>
      </c>
      <c r="BX28" s="152">
        <f t="shared" si="7"/>
        <v>0</v>
      </c>
      <c r="BY28" s="152">
        <f t="shared" si="7"/>
        <v>0</v>
      </c>
      <c r="BZ28" s="152">
        <f t="shared" si="7"/>
        <v>0</v>
      </c>
      <c r="CA28" s="152">
        <f t="shared" si="7"/>
        <v>0</v>
      </c>
      <c r="CB28" s="152">
        <f t="shared" si="7"/>
        <v>0</v>
      </c>
      <c r="CC28" s="152">
        <f t="shared" si="7"/>
        <v>0</v>
      </c>
      <c r="CD28" s="152">
        <f t="shared" si="7"/>
        <v>0</v>
      </c>
      <c r="CE28" s="152">
        <f t="shared" si="7"/>
        <v>0</v>
      </c>
      <c r="CG28" s="1"/>
      <c r="CI28" s="1"/>
      <c r="CK28" s="1"/>
      <c r="CM28" s="1"/>
    </row>
    <row r="29" spans="2:92" s="8" customFormat="1" ht="13.5" customHeight="1">
      <c r="B29" s="267" t="s">
        <v>170</v>
      </c>
      <c r="C29" s="268"/>
      <c r="D29" s="268"/>
      <c r="E29" s="268"/>
      <c r="F29" s="269"/>
      <c r="G29" s="153"/>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1">
        <f t="shared" ref="BJ29:BT29" si="8">COUNTIF(BJ3:BJ27,0.5)</f>
        <v>0</v>
      </c>
      <c r="BK29" s="151">
        <f t="shared" si="8"/>
        <v>0</v>
      </c>
      <c r="BL29" s="151">
        <f t="shared" si="8"/>
        <v>0</v>
      </c>
      <c r="BM29" s="151">
        <f t="shared" si="8"/>
        <v>0</v>
      </c>
      <c r="BN29" s="151">
        <f t="shared" si="8"/>
        <v>0</v>
      </c>
      <c r="BO29" s="151">
        <f t="shared" si="8"/>
        <v>0</v>
      </c>
      <c r="BP29" s="151">
        <f t="shared" si="8"/>
        <v>0</v>
      </c>
      <c r="BQ29" s="151">
        <f t="shared" si="8"/>
        <v>0</v>
      </c>
      <c r="BR29" s="151">
        <f t="shared" si="8"/>
        <v>0</v>
      </c>
      <c r="BS29" s="151">
        <f t="shared" si="8"/>
        <v>0</v>
      </c>
      <c r="BT29" s="151">
        <f t="shared" si="8"/>
        <v>0</v>
      </c>
      <c r="BU29" s="29" t="s">
        <v>171</v>
      </c>
      <c r="BV29" s="152">
        <f t="shared" ref="BV29:CE29" si="9">COUNTIF(BV3:BV27,0.5)</f>
        <v>0</v>
      </c>
      <c r="BW29" s="152">
        <f t="shared" si="9"/>
        <v>0</v>
      </c>
      <c r="BX29" s="152">
        <f t="shared" si="9"/>
        <v>0</v>
      </c>
      <c r="BY29" s="152">
        <f t="shared" si="9"/>
        <v>0</v>
      </c>
      <c r="BZ29" s="152">
        <f t="shared" si="9"/>
        <v>0</v>
      </c>
      <c r="CA29" s="152">
        <f t="shared" si="9"/>
        <v>0</v>
      </c>
      <c r="CB29" s="152">
        <f t="shared" si="9"/>
        <v>0</v>
      </c>
      <c r="CC29" s="152">
        <f t="shared" si="9"/>
        <v>0</v>
      </c>
      <c r="CD29" s="152">
        <f t="shared" si="9"/>
        <v>0</v>
      </c>
      <c r="CE29" s="152">
        <f t="shared" si="9"/>
        <v>0</v>
      </c>
      <c r="CG29" s="1"/>
      <c r="CI29" s="1"/>
      <c r="CK29" s="1"/>
      <c r="CM29" s="1"/>
    </row>
    <row r="30" spans="2:92" ht="13.5" customHeight="1">
      <c r="B30" s="267" t="s">
        <v>172</v>
      </c>
      <c r="C30" s="268"/>
      <c r="D30" s="268"/>
      <c r="E30" s="268"/>
      <c r="F30" s="269"/>
      <c r="G30" s="153"/>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1">
        <f t="shared" ref="BJ30:BT30" si="10">COUNTIF(BJ3:BJ27,0)</f>
        <v>0</v>
      </c>
      <c r="BK30" s="151">
        <f t="shared" si="10"/>
        <v>0</v>
      </c>
      <c r="BL30" s="151">
        <f t="shared" si="10"/>
        <v>0</v>
      </c>
      <c r="BM30" s="151">
        <f t="shared" si="10"/>
        <v>0</v>
      </c>
      <c r="BN30" s="151">
        <f t="shared" si="10"/>
        <v>0</v>
      </c>
      <c r="BO30" s="151">
        <f t="shared" si="10"/>
        <v>0</v>
      </c>
      <c r="BP30" s="151">
        <f t="shared" si="10"/>
        <v>0</v>
      </c>
      <c r="BQ30" s="151">
        <f t="shared" si="10"/>
        <v>0</v>
      </c>
      <c r="BR30" s="151">
        <f t="shared" si="10"/>
        <v>0</v>
      </c>
      <c r="BS30" s="151">
        <f t="shared" si="10"/>
        <v>0</v>
      </c>
      <c r="BT30" s="151">
        <f t="shared" si="10"/>
        <v>0</v>
      </c>
      <c r="BU30" s="29" t="s">
        <v>173</v>
      </c>
      <c r="BV30" s="152">
        <f t="shared" ref="BV30:CE30" si="11">COUNTIF(BV3:BV27,0)</f>
        <v>0</v>
      </c>
      <c r="BW30" s="152">
        <f t="shared" si="11"/>
        <v>0</v>
      </c>
      <c r="BX30" s="152">
        <f t="shared" si="11"/>
        <v>0</v>
      </c>
      <c r="BY30" s="152">
        <f t="shared" si="11"/>
        <v>0</v>
      </c>
      <c r="BZ30" s="152">
        <f t="shared" si="11"/>
        <v>0</v>
      </c>
      <c r="CA30" s="152">
        <f t="shared" si="11"/>
        <v>0</v>
      </c>
      <c r="CB30" s="152">
        <f t="shared" si="11"/>
        <v>0</v>
      </c>
      <c r="CC30" s="152">
        <f t="shared" si="11"/>
        <v>0</v>
      </c>
      <c r="CD30" s="152">
        <f t="shared" si="11"/>
        <v>0</v>
      </c>
      <c r="CE30" s="152">
        <f t="shared" si="11"/>
        <v>0</v>
      </c>
    </row>
    <row r="31" spans="2:92" ht="13.5" customHeight="1">
      <c r="B31" s="280" t="s">
        <v>174</v>
      </c>
      <c r="C31" s="281"/>
      <c r="D31" s="281"/>
      <c r="E31" s="281"/>
      <c r="F31" s="282"/>
      <c r="G31" s="154"/>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4.45">
      <c r="B33" s="283" t="s">
        <v>178</v>
      </c>
      <c r="C33" s="28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c r="B34" s="283"/>
      <c r="C34" s="283"/>
      <c r="D34" s="52"/>
      <c r="E34" s="52"/>
      <c r="F34" s="8"/>
      <c r="G34" s="8"/>
      <c r="AA34" s="1"/>
      <c r="AW34" s="49" t="s">
        <v>181</v>
      </c>
      <c r="AX34" s="50">
        <f>COUNTIF(AY9:AY20,BF4)</f>
        <v>0</v>
      </c>
      <c r="AY34" s="50">
        <f>VALUE(COUNTIF(AY9:AY20,BF5))</f>
        <v>0</v>
      </c>
      <c r="AZ34" s="50">
        <f>VALUE(COUNTIF(AY9:AY20,0))</f>
        <v>0</v>
      </c>
      <c r="BA34" s="50" t="e">
        <f>AVERAGEIF(AY9:AY20,"&gt;=0")</f>
        <v>#DIV/0!</v>
      </c>
      <c r="BB34" s="50"/>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84" t="s">
        <v>183</v>
      </c>
      <c r="C35" s="285"/>
      <c r="D35" s="285"/>
      <c r="E35" s="285"/>
      <c r="F35" s="285"/>
      <c r="G35" s="285"/>
      <c r="H35" s="285"/>
      <c r="I35" s="285"/>
      <c r="J35" s="285"/>
      <c r="K35" s="286"/>
      <c r="AA35" s="1"/>
      <c r="AW35" s="49" t="s">
        <v>184</v>
      </c>
      <c r="AX35" s="50">
        <f>COUNTIF(AY21:AY27,BF4)</f>
        <v>0</v>
      </c>
      <c r="AY35" s="50">
        <f>COUNTIF(AY21:AY27,BF5)</f>
        <v>0</v>
      </c>
      <c r="AZ35" s="50">
        <f>VALUE(COUNTIF(AY21:AY27,0))</f>
        <v>0</v>
      </c>
      <c r="BA35" s="50" t="e">
        <f>AVERAGEIF(AY21:AY27,"&gt;=0")</f>
        <v>#DIV/0!</v>
      </c>
      <c r="BB35" s="50"/>
      <c r="BG35" s="8"/>
      <c r="BH35" s="8"/>
      <c r="BI35" s="8"/>
      <c r="BJ35" s="8"/>
      <c r="BK35" s="8"/>
      <c r="BO35" s="1"/>
      <c r="BP35" s="1"/>
      <c r="BQ35" s="1"/>
      <c r="BR35" s="1"/>
      <c r="BS35" s="1"/>
      <c r="BT35" s="1"/>
      <c r="CB35" s="1"/>
    </row>
    <row r="36" spans="1:92" ht="21" customHeight="1">
      <c r="A36" s="8"/>
      <c r="B36" s="287" t="s">
        <v>9</v>
      </c>
      <c r="C36" s="288"/>
      <c r="D36" s="289"/>
      <c r="E36" s="290" t="s">
        <v>10</v>
      </c>
      <c r="F36" s="291"/>
      <c r="G36" s="291"/>
      <c r="H36" s="292"/>
      <c r="I36" s="290" t="s">
        <v>11</v>
      </c>
      <c r="J36" s="291"/>
      <c r="K36" s="292"/>
      <c r="AA36" s="1"/>
      <c r="AW36" s="1" t="s">
        <v>185</v>
      </c>
      <c r="AX36" s="50">
        <f>VALUE(SUM(AX33:AX35))</f>
        <v>0</v>
      </c>
      <c r="AY36" s="50">
        <f>VALUE(SUM(AY33:AY35))</f>
        <v>0</v>
      </c>
      <c r="AZ36" s="50">
        <f>VALUE(SUM(AZ33:AZ35))</f>
        <v>0</v>
      </c>
      <c r="BA36" s="50" t="e">
        <f>AVERAGEIF(AY3:AY27,"&gt;=0")</f>
        <v>#DIV/0!</v>
      </c>
      <c r="BB36" s="50"/>
    </row>
    <row r="37" spans="1:92" ht="22.35" customHeight="1">
      <c r="A37" s="8"/>
      <c r="B37" s="275"/>
      <c r="C37" s="276"/>
      <c r="D37" s="277"/>
      <c r="E37" s="343"/>
      <c r="F37" s="344"/>
      <c r="G37" s="344"/>
      <c r="H37" s="345"/>
      <c r="I37" s="278"/>
      <c r="J37" s="344"/>
      <c r="K37" s="345"/>
      <c r="AW37" s="49" t="s">
        <v>186</v>
      </c>
      <c r="BA37" s="50" t="str">
        <f>IF(ISERROR(AVERAGE(AY21:AY27,AY9:AY20,AY3:AY8)),"",(AVERAGE(AY21:AY27,AY9:AY20,AY3:AY8)))</f>
        <v/>
      </c>
      <c r="BK37" s="8"/>
      <c r="CB37" s="1"/>
    </row>
    <row r="38" spans="1:92">
      <c r="A38" s="8"/>
      <c r="B38" s="8"/>
      <c r="C38" s="8"/>
      <c r="D38" s="8"/>
      <c r="E38" s="8"/>
      <c r="F38" s="8"/>
      <c r="G38" s="8"/>
      <c r="AK38" s="49"/>
      <c r="AX38" s="45" t="s">
        <v>112</v>
      </c>
      <c r="AY38" s="46" t="s">
        <v>116</v>
      </c>
      <c r="AZ38" s="47" t="s">
        <v>119</v>
      </c>
      <c r="BA38" s="1" t="s">
        <v>176</v>
      </c>
      <c r="BK38" s="8"/>
      <c r="CB38" s="1"/>
    </row>
    <row r="39" spans="1:92" ht="19.350000000000001" customHeight="1">
      <c r="B39" s="128" t="s">
        <v>187</v>
      </c>
      <c r="C39" s="54"/>
      <c r="D39" s="55"/>
      <c r="E39" s="55"/>
      <c r="F39" s="55"/>
      <c r="G39" s="55"/>
      <c r="H39" s="55"/>
      <c r="AW39" s="49" t="s">
        <v>188</v>
      </c>
      <c r="AX39" s="50">
        <f>COUNTIF(BA3:BA8,BF4)</f>
        <v>0</v>
      </c>
      <c r="AY39" s="50">
        <f>COUNTIF(BA3:BA8,BF5)</f>
        <v>0</v>
      </c>
      <c r="AZ39" s="50">
        <f>COUNTIF(BA3:BA8,0)</f>
        <v>0</v>
      </c>
      <c r="BA39" s="50" t="e">
        <f>AVERAGEIF(BA3:BA8,"&gt;=0")</f>
        <v>#DIV/0!</v>
      </c>
      <c r="BK39" s="8"/>
      <c r="CB39" s="1"/>
    </row>
    <row r="40" spans="1:92" ht="16.149999999999999">
      <c r="B40" s="279" t="s">
        <v>189</v>
      </c>
      <c r="C40" s="279"/>
      <c r="D40" s="279"/>
      <c r="E40" s="56" t="str">
        <f>_xlfn.IFNA(AX28,"")</f>
        <v/>
      </c>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3" t="s">
        <v>191</v>
      </c>
      <c r="E41" s="124"/>
      <c r="F41" s="125" t="s">
        <v>192</v>
      </c>
      <c r="G41" s="126"/>
      <c r="H41" s="125" t="s">
        <v>193</v>
      </c>
      <c r="I41" s="126"/>
      <c r="J41" s="125" t="s">
        <v>194</v>
      </c>
      <c r="K41" s="127"/>
      <c r="AW41" s="49" t="s">
        <v>195</v>
      </c>
      <c r="AX41" s="50">
        <f>COUNTIF(BA21:BA27,BF4)</f>
        <v>0</v>
      </c>
      <c r="AY41" s="50">
        <f>COUNTIF(BA21:BA27,BF5)</f>
        <v>0</v>
      </c>
      <c r="AZ41" s="50">
        <f>COUNTIF(BA21:BA27,0)</f>
        <v>0</v>
      </c>
      <c r="BA41" s="50" t="e">
        <f>AVERAGEIF(BA21:BA27,"&gt;=0")</f>
        <v>#DIV/0!</v>
      </c>
      <c r="BK41" s="8"/>
      <c r="CB41" s="1"/>
    </row>
    <row r="42" spans="1:92" ht="16.149999999999999">
      <c r="B42" s="88" t="s">
        <v>196</v>
      </c>
      <c r="C42" s="89"/>
      <c r="D42" s="187" t="s">
        <v>197</v>
      </c>
      <c r="E42" s="100"/>
      <c r="F42" s="187" t="s">
        <v>197</v>
      </c>
      <c r="G42" s="104"/>
      <c r="H42" s="187" t="s">
        <v>197</v>
      </c>
      <c r="I42" s="104"/>
      <c r="J42" s="187" t="s">
        <v>197</v>
      </c>
      <c r="K42" s="103"/>
      <c r="AW42" s="1" t="s">
        <v>198</v>
      </c>
      <c r="AX42" s="50">
        <f>SUM(AX39:AX41)</f>
        <v>0</v>
      </c>
      <c r="AY42" s="50">
        <f>SUM(AY39:AY41)</f>
        <v>0</v>
      </c>
      <c r="AZ42" s="50">
        <f>SUM(AZ39:AZ41)</f>
        <v>0</v>
      </c>
      <c r="BA42" s="50"/>
      <c r="BK42" s="8"/>
      <c r="CB42" s="1"/>
    </row>
    <row r="43" spans="1:92" ht="16.149999999999999">
      <c r="B43" s="98" t="str">
        <f>BE4</f>
        <v>≥80</v>
      </c>
      <c r="C43" s="99"/>
      <c r="D43" s="101" t="e">
        <f>IF(AX36=0,NA(),AX36)</f>
        <v>#N/A</v>
      </c>
      <c r="E43" s="101"/>
      <c r="F43" s="101" t="e">
        <f>IF(AX33=0,NA(),AX33)</f>
        <v>#N/A</v>
      </c>
      <c r="G43" s="101"/>
      <c r="H43" s="101" t="e">
        <f>IF(AX34=0,NA(),AX34)</f>
        <v>#N/A</v>
      </c>
      <c r="I43" s="101"/>
      <c r="J43" s="101" t="e">
        <f>IF(AX35=0,NA(),AX35)</f>
        <v>#N/A</v>
      </c>
      <c r="K43" s="101"/>
      <c r="AW43" s="49" t="s">
        <v>199</v>
      </c>
      <c r="AX43" s="50"/>
      <c r="AY43" s="50"/>
      <c r="AZ43" s="50"/>
      <c r="BA43" s="50" t="str">
        <f>IF(ISERROR(AVERAGE(BA21:BA27,BA9:BA20,BA3:BA8)),"",(AVERAGE(BA21:BA27,BA9:BA20,BA3:BA8)))</f>
        <v/>
      </c>
      <c r="BK43" s="8"/>
      <c r="CB43" s="1"/>
    </row>
    <row r="44" spans="1:92" ht="16.149999999999999">
      <c r="B44" s="96" t="str">
        <f>BE5</f>
        <v>60-79</v>
      </c>
      <c r="C44" s="97"/>
      <c r="D44" s="101" t="e">
        <f>IF(AY36=0,NA(),AY36)</f>
        <v>#N/A</v>
      </c>
      <c r="E44" s="101"/>
      <c r="F44" s="101" t="e">
        <f>IF(AY33=0,NA(),AY33)</f>
        <v>#N/A</v>
      </c>
      <c r="G44" s="101"/>
      <c r="H44" s="101" t="e">
        <f>IF(AY34=0,NA(),AY34)</f>
        <v>#N/A</v>
      </c>
      <c r="I44" s="101"/>
      <c r="J44" s="101" t="e">
        <f>IF(AY35=0,NA(),AY35)</f>
        <v>#N/A</v>
      </c>
      <c r="K44" s="101"/>
      <c r="AQ44" s="8"/>
      <c r="BK44" s="8"/>
      <c r="CB44" s="1"/>
    </row>
    <row r="45" spans="1:92" ht="16.149999999999999">
      <c r="B45" s="94" t="str">
        <f>BE6</f>
        <v>&lt;60</v>
      </c>
      <c r="C45" s="95"/>
      <c r="D45" s="101" t="e">
        <f>IF(AZ36=0,NA(),AZ36)</f>
        <v>#N/A</v>
      </c>
      <c r="E45" s="101"/>
      <c r="F45" s="101" t="e">
        <f>IF(AZ33=0,NA(),AZ33)</f>
        <v>#N/A</v>
      </c>
      <c r="G45" s="101"/>
      <c r="H45" s="101" t="e">
        <f>IF(AZ34=0,NA(),AZ34)</f>
        <v>#N/A</v>
      </c>
      <c r="I45" s="101"/>
      <c r="J45" s="101" t="e">
        <f>IF(AZ35=0,NA(),AZ35)</f>
        <v>#N/A</v>
      </c>
      <c r="K45" s="101"/>
      <c r="AQ45" s="8"/>
      <c r="BK45" s="8"/>
      <c r="CB45" s="1"/>
    </row>
    <row r="46" spans="1:92" s="8" customFormat="1" ht="16.149999999999999">
      <c r="B46" s="92" t="s">
        <v>200</v>
      </c>
      <c r="C46" s="93"/>
      <c r="D46" s="90" t="str">
        <f>IFERROR(BA36,"n/a")</f>
        <v>n/a</v>
      </c>
      <c r="E46" s="91"/>
      <c r="F46" s="90" t="str">
        <f>IFERROR(BA33,"n/a")</f>
        <v>n/a</v>
      </c>
      <c r="G46" s="91"/>
      <c r="H46" s="90" t="str">
        <f>IFERROR(BA34,"n/a")</f>
        <v>n/a</v>
      </c>
      <c r="I46" s="91"/>
      <c r="J46" s="90" t="str">
        <f>IFERROR(BA35,"n/a")</f>
        <v>n/a</v>
      </c>
      <c r="K46" s="102"/>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28"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0" t="s">
        <v>202</v>
      </c>
      <c r="F72" s="313"/>
      <c r="G72" s="310" t="s">
        <v>200</v>
      </c>
      <c r="H72" s="311"/>
      <c r="I72" s="311"/>
      <c r="J72" s="311"/>
      <c r="K72" s="312"/>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17"/>
      <c r="D73" s="67"/>
      <c r="E73" s="68"/>
      <c r="F73" s="68" t="s">
        <v>85</v>
      </c>
      <c r="G73" s="68" t="s">
        <v>86</v>
      </c>
      <c r="H73" s="68" t="s">
        <v>87</v>
      </c>
      <c r="I73" s="68" t="s">
        <v>88</v>
      </c>
      <c r="J73" s="68" t="s">
        <v>89</v>
      </c>
      <c r="K73" s="68"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45" customHeight="1">
      <c r="B74" s="108" t="s">
        <v>203</v>
      </c>
      <c r="C74" s="116"/>
      <c r="D74" s="109"/>
      <c r="E74" s="69" t="s">
        <v>204</v>
      </c>
      <c r="F74" s="69" t="str">
        <f>_xlfn.IFNA(S86,"")</f>
        <v/>
      </c>
      <c r="G74" s="69" t="str">
        <f>_xlfn.IFNA(S87,"")</f>
        <v/>
      </c>
      <c r="H74" s="69" t="str">
        <f>_xlfn.IFNA(S88,"")</f>
        <v/>
      </c>
      <c r="I74" s="69" t="str">
        <f>_xlfn.IFNA(S89,"")</f>
        <v/>
      </c>
      <c r="J74" s="69" t="str">
        <f>_xlfn.IFNA(S90,"")</f>
        <v/>
      </c>
      <c r="K74" s="69"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0"/>
      <c r="C75" s="118"/>
      <c r="D75" s="111"/>
      <c r="E75" s="70" t="s">
        <v>79</v>
      </c>
      <c r="F75" s="71"/>
      <c r="G75" s="71" t="str">
        <f>_xlfn.IFNA(R87,"")</f>
        <v/>
      </c>
      <c r="H75" s="71" t="str">
        <f>_xlfn.IFNA(R88,"")</f>
        <v/>
      </c>
      <c r="I75" s="71" t="str">
        <f>_xlfn.IFNA(R89,"")</f>
        <v/>
      </c>
      <c r="J75" s="71" t="str">
        <f>_xlfn.IFNA(R90,"")</f>
        <v/>
      </c>
      <c r="K75" s="71"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08" t="s">
        <v>205</v>
      </c>
      <c r="C76" s="116"/>
      <c r="D76" s="109"/>
      <c r="E76" s="72" t="s">
        <v>204</v>
      </c>
      <c r="F76" s="69" t="str">
        <f>_xlfn.IFNA(U86,"")</f>
        <v/>
      </c>
      <c r="G76" s="69" t="str">
        <f>_xlfn.IFNA(U87,"")</f>
        <v/>
      </c>
      <c r="H76" s="69" t="str">
        <f>_xlfn.IFNA(U88,"")</f>
        <v/>
      </c>
      <c r="I76" s="69" t="str">
        <f>_xlfn.IFNA(U89,"")</f>
        <v/>
      </c>
      <c r="J76" s="69" t="str">
        <f>_xlfn.IFNA(U90,"")</f>
        <v/>
      </c>
      <c r="K76" s="69"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0"/>
      <c r="C77" s="118"/>
      <c r="D77" s="111"/>
      <c r="E77" s="70" t="s">
        <v>79</v>
      </c>
      <c r="F77" s="71"/>
      <c r="G77" s="71" t="str">
        <f>_xlfn.IFNA(T87,"")</f>
        <v/>
      </c>
      <c r="H77" s="71" t="str">
        <f>_xlfn.IFNA(T88,"")</f>
        <v/>
      </c>
      <c r="I77" s="71" t="str">
        <f>_xlfn.IFNA(T89,"")</f>
        <v/>
      </c>
      <c r="J77" s="71" t="str">
        <f>_xlfn.IFNA(T90,"")</f>
        <v/>
      </c>
      <c r="K77" s="71"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08" t="s">
        <v>206</v>
      </c>
      <c r="C78" s="116"/>
      <c r="D78" s="109"/>
      <c r="E78" s="72" t="s">
        <v>204</v>
      </c>
      <c r="F78" s="69" t="str">
        <f>_xlfn.IFNA(W86,"")</f>
        <v/>
      </c>
      <c r="G78" s="69" t="str">
        <f>_xlfn.IFNA(W87,"")</f>
        <v/>
      </c>
      <c r="H78" s="69" t="str">
        <f>_xlfn.IFNA(W88,"")</f>
        <v/>
      </c>
      <c r="I78" s="69" t="str">
        <f>_xlfn.IFNA(W89,"")</f>
        <v/>
      </c>
      <c r="J78" s="69" t="str">
        <f>_xlfn.IFNA(W90,"")</f>
        <v/>
      </c>
      <c r="K78" s="69" t="str">
        <f>_xlfn.IFNA(W91,"")</f>
        <v/>
      </c>
      <c r="AA78" s="1"/>
      <c r="AM78" s="8"/>
      <c r="AN78" s="8"/>
    </row>
    <row r="79" spans="2:91" ht="17.45" customHeight="1">
      <c r="B79" s="110"/>
      <c r="C79" s="116"/>
      <c r="D79" s="115"/>
      <c r="E79" s="70" t="s">
        <v>79</v>
      </c>
      <c r="F79" s="71"/>
      <c r="G79" s="71" t="str">
        <f>_xlfn.IFNA(V87,"")</f>
        <v/>
      </c>
      <c r="H79" s="71" t="str">
        <f>_xlfn.IFNA(V88,"")</f>
        <v/>
      </c>
      <c r="I79" s="71" t="str">
        <f>_xlfn.IFNA(V89,"")</f>
        <v/>
      </c>
      <c r="J79" s="71" t="str">
        <f>_xlfn.IFNA(V90,"")</f>
        <v/>
      </c>
      <c r="K79" s="71" t="str">
        <f>_xlfn.IFNA(V91,"")</f>
        <v/>
      </c>
      <c r="AA79" s="1"/>
      <c r="AM79" s="8"/>
      <c r="AN79" s="8"/>
    </row>
    <row r="80" spans="2:91" ht="17.45" customHeight="1">
      <c r="B80" s="105" t="s">
        <v>191</v>
      </c>
      <c r="C80" s="119"/>
      <c r="D80" s="122"/>
      <c r="E80" s="121" t="s">
        <v>204</v>
      </c>
      <c r="F80" s="69" t="str">
        <f>_xlfn.IFNA(Q86,"")</f>
        <v/>
      </c>
      <c r="G80" s="69" t="str">
        <f>_xlfn.IFNA(Q87,"")</f>
        <v/>
      </c>
      <c r="H80" s="69" t="str">
        <f>_xlfn.IFNA(Q88,"")</f>
        <v/>
      </c>
      <c r="I80" s="69" t="str">
        <f>_xlfn.IFNA(Q89,"")</f>
        <v/>
      </c>
      <c r="J80" s="69" t="str">
        <f>_xlfn.IFNA(Q90,"")</f>
        <v/>
      </c>
      <c r="K80" s="69" t="str">
        <f>_xlfn.IFNA(Q91,"")</f>
        <v/>
      </c>
      <c r="AA80" s="1"/>
      <c r="AM80" s="8"/>
      <c r="AN80" s="8"/>
    </row>
    <row r="81" spans="2:91" ht="17.45" customHeight="1">
      <c r="B81" s="106"/>
      <c r="C81" s="120"/>
      <c r="D81" s="119"/>
      <c r="E81" s="70" t="s">
        <v>79</v>
      </c>
      <c r="F81" s="73"/>
      <c r="G81" s="73" t="str">
        <f>_xlfn.IFNA(P87,"")</f>
        <v/>
      </c>
      <c r="H81" s="73" t="str">
        <f>_xlfn.IFNA(P88,"")</f>
        <v/>
      </c>
      <c r="I81" s="73" t="str">
        <f>_xlfn.IFNA(P89,"")</f>
        <v/>
      </c>
      <c r="J81" s="73" t="str">
        <f>_xlfn.IFNA(P90,"")</f>
        <v/>
      </c>
      <c r="K81" s="73" t="str">
        <f>_xlfn.IFNA(P91,"")</f>
        <v/>
      </c>
      <c r="AA81" s="1"/>
      <c r="AM81" s="8"/>
      <c r="AN81" s="8"/>
      <c r="AO81" s="8"/>
      <c r="AP81" s="8"/>
      <c r="AQ81" s="8"/>
    </row>
    <row r="82" spans="2:91">
      <c r="AA82" s="1"/>
      <c r="AM82" s="8"/>
      <c r="AN82" s="8"/>
      <c r="AO82" s="8"/>
      <c r="AP82" s="8"/>
      <c r="AQ82" s="8"/>
    </row>
    <row r="83" spans="2:91" ht="15" customHeight="1">
      <c r="AA83" s="1"/>
      <c r="AM83" s="8"/>
      <c r="AN83" s="8"/>
      <c r="AO83" s="8"/>
      <c r="AP83" s="8"/>
      <c r="AQ83" s="8"/>
    </row>
    <row r="84" spans="2:91" ht="23.25" customHeight="1">
      <c r="O84" s="293" t="s">
        <v>207</v>
      </c>
      <c r="P84" s="293"/>
      <c r="Q84" s="293"/>
      <c r="R84" s="293"/>
      <c r="S84" s="293"/>
      <c r="T84" s="293"/>
      <c r="U84" s="293"/>
      <c r="V84" s="293"/>
      <c r="W84" s="293"/>
      <c r="AA84" s="1"/>
    </row>
    <row r="85" spans="2:91">
      <c r="O85" s="74" t="s">
        <v>82</v>
      </c>
      <c r="P85" s="74" t="s">
        <v>208</v>
      </c>
      <c r="Q85" s="74" t="s">
        <v>209</v>
      </c>
      <c r="R85" s="74" t="s">
        <v>210</v>
      </c>
      <c r="S85" s="74" t="s">
        <v>211</v>
      </c>
      <c r="T85" s="74" t="s">
        <v>212</v>
      </c>
      <c r="U85" s="75" t="s">
        <v>213</v>
      </c>
      <c r="V85" s="74" t="s">
        <v>214</v>
      </c>
      <c r="W85" s="74" t="s">
        <v>215</v>
      </c>
    </row>
    <row r="86" spans="2:91">
      <c r="O86" s="74" t="s">
        <v>85</v>
      </c>
      <c r="P86" s="76"/>
      <c r="Q86" s="77" t="e">
        <f>IF(BJ31="",NA(),BJ31)</f>
        <v>#N/A</v>
      </c>
      <c r="R86" s="78"/>
      <c r="S86" s="77" t="e">
        <f>IF(BJ32="",NA(),BJ32)</f>
        <v>#N/A</v>
      </c>
      <c r="T86" s="78"/>
      <c r="U86" s="77" t="e">
        <f>IF(BJ33="",NA(),BJ33)</f>
        <v>#N/A</v>
      </c>
      <c r="V86" s="78"/>
      <c r="W86" s="77" t="e">
        <f>IF(BJ34="",NA(),BJ34)</f>
        <v>#N/A</v>
      </c>
    </row>
    <row r="87" spans="2:91">
      <c r="O87" s="74" t="s">
        <v>86</v>
      </c>
      <c r="P87" s="79" t="e">
        <f>IF(BV31="",NA(),BV31)</f>
        <v>#N/A</v>
      </c>
      <c r="Q87" s="77" t="e">
        <f>IF(BK31="",NA(),BK31)</f>
        <v>#N/A</v>
      </c>
      <c r="R87" s="79" t="e">
        <f>IF(BV32="",NA(),BV32)</f>
        <v>#N/A</v>
      </c>
      <c r="S87" s="77" t="e">
        <f>IF(BK32="",NA(),BK32)</f>
        <v>#N/A</v>
      </c>
      <c r="T87" s="79" t="e">
        <f>IF(BV33="",NA(),BV33)</f>
        <v>#N/A</v>
      </c>
      <c r="U87" s="77" t="e">
        <f>IF(BK33="",NA(),BK33)</f>
        <v>#N/A</v>
      </c>
      <c r="V87" s="79" t="e">
        <f>IF(BV34="",NA(),BV34)</f>
        <v>#N/A</v>
      </c>
      <c r="W87" s="77" t="e">
        <f>IF(BK34="",NA(),BK34)</f>
        <v>#N/A</v>
      </c>
    </row>
    <row r="88" spans="2:91">
      <c r="O88" s="74" t="s">
        <v>87</v>
      </c>
      <c r="P88" s="79" t="e">
        <f>IF(BW31="",NA(),BW31)</f>
        <v>#N/A</v>
      </c>
      <c r="Q88" s="77" t="e">
        <f>IF(BL31="",NA(),BL31)</f>
        <v>#N/A</v>
      </c>
      <c r="R88" s="79" t="e">
        <f>IF(BW32="",NA(),BW32)</f>
        <v>#N/A</v>
      </c>
      <c r="S88" s="77" t="e">
        <f>IF(BL32="",NA(),BL32)</f>
        <v>#N/A</v>
      </c>
      <c r="T88" s="79" t="e">
        <f>IF(BW33="",NA(),BW33)</f>
        <v>#N/A</v>
      </c>
      <c r="U88" s="77" t="e">
        <f>IF(BL33="",NA(),BL33)</f>
        <v>#N/A</v>
      </c>
      <c r="V88" s="79" t="e">
        <f>IF(BW34="",NA(),BW34)</f>
        <v>#N/A</v>
      </c>
      <c r="W88" s="77" t="e">
        <f>IF(BL34="",NA(),BL34)</f>
        <v>#N/A</v>
      </c>
    </row>
    <row r="89" spans="2:91">
      <c r="O89" s="74" t="s">
        <v>88</v>
      </c>
      <c r="P89" s="79" t="e">
        <f>IF(BX31="",NA(),BX31)</f>
        <v>#N/A</v>
      </c>
      <c r="Q89" s="77" t="e">
        <f>IF(BM31="",NA(),BM31)</f>
        <v>#N/A</v>
      </c>
      <c r="R89" s="80" t="e">
        <f>IF(BX32="",NA(),BX32)</f>
        <v>#N/A</v>
      </c>
      <c r="S89" s="77" t="e">
        <f>IF(BM32="",NA(),BM32)</f>
        <v>#N/A</v>
      </c>
      <c r="T89" s="80" t="e">
        <f>IF(BX33="",NA(),BX33)</f>
        <v>#N/A</v>
      </c>
      <c r="U89" s="77" t="e">
        <f>IF(BM33="",NA(),BM33)</f>
        <v>#N/A</v>
      </c>
      <c r="V89" s="80" t="e">
        <f>IF(BX34="",NA(),BX34)</f>
        <v>#N/A</v>
      </c>
      <c r="W89" s="77" t="e">
        <f>IF(BM34="",NA(),BM34)</f>
        <v>#N/A</v>
      </c>
    </row>
    <row r="90" spans="2:91">
      <c r="O90" s="74" t="s">
        <v>89</v>
      </c>
      <c r="P90" s="79" t="e">
        <f>IF(BY31="",NA(),BY31)</f>
        <v>#N/A</v>
      </c>
      <c r="Q90" s="77" t="e">
        <f>IF(BN31="",NA(),BN31)</f>
        <v>#N/A</v>
      </c>
      <c r="R90" s="80" t="e">
        <f>IF(BY32="",NA(),BY32)</f>
        <v>#N/A</v>
      </c>
      <c r="S90" s="77" t="e">
        <f>IF(BN32="",NA(),BN32)</f>
        <v>#N/A</v>
      </c>
      <c r="T90" s="80" t="e">
        <f>IF(BY33="",NA(),BY33)</f>
        <v>#N/A</v>
      </c>
      <c r="U90" s="77" t="e">
        <f>IF(BN33="",NA(),BN33)</f>
        <v>#N/A</v>
      </c>
      <c r="V90" s="80" t="e">
        <f>IF(BY34="",NA(),BY34)</f>
        <v>#N/A</v>
      </c>
      <c r="W90" s="77" t="e">
        <f>IF(BN34="",NA(),BN34)</f>
        <v>#N/A</v>
      </c>
    </row>
    <row r="91" spans="2:91">
      <c r="O91" s="74" t="s">
        <v>90</v>
      </c>
      <c r="P91" s="79" t="e">
        <f>IF(BZ31="",NA(),BZ31)</f>
        <v>#N/A</v>
      </c>
      <c r="Q91" s="77" t="e">
        <f>IF(BO31="",NA(),BO31)</f>
        <v>#N/A</v>
      </c>
      <c r="R91" s="80" t="e">
        <f>IF(BZ32="",NA(),BZ32)</f>
        <v>#N/A</v>
      </c>
      <c r="S91" s="77" t="e">
        <f>IF(BO32="",NA(),BO32)</f>
        <v>#N/A</v>
      </c>
      <c r="T91" s="80" t="e">
        <f>IF(BZ33="",NA(),BZ33)</f>
        <v>#N/A</v>
      </c>
      <c r="U91" s="77" t="e">
        <f>IF(BO33="",NA(),BO33)</f>
        <v>#N/A</v>
      </c>
      <c r="V91" s="80" t="e">
        <f>IF(BZ34="",NA(),BZ34)</f>
        <v>#N/A</v>
      </c>
      <c r="W91" s="77" t="e">
        <f>IF(BO34="",NA(),BO34)</f>
        <v>#N/A</v>
      </c>
    </row>
    <row r="92" spans="2:91">
      <c r="O92" s="74" t="s">
        <v>91</v>
      </c>
      <c r="P92" s="79" t="e">
        <f>IF(CA31="",NA(),CA31)</f>
        <v>#N/A</v>
      </c>
      <c r="Q92" s="77" t="e">
        <f>IF(BP31="",NA(),BP31)</f>
        <v>#N/A</v>
      </c>
      <c r="R92" s="80" t="e">
        <f>IF(CA32="",NA(),CA32)</f>
        <v>#N/A</v>
      </c>
      <c r="S92" s="77" t="e">
        <f>IF(BP32="",NA(),BP32)</f>
        <v>#N/A</v>
      </c>
      <c r="T92" s="80" t="e">
        <f>IF(CA33="",NA(),CA33)</f>
        <v>#N/A</v>
      </c>
      <c r="U92" s="77" t="e">
        <f>IF(BP33="",NA(),BP33)</f>
        <v>#N/A</v>
      </c>
      <c r="V92" s="80" t="e">
        <f>IF(CA34="",NA(),CA34)</f>
        <v>#N/A</v>
      </c>
      <c r="W92" s="77" t="e">
        <f>IF(BP34="",NA(),BP34)</f>
        <v>#N/A</v>
      </c>
    </row>
    <row r="93" spans="2:91">
      <c r="O93" s="74" t="s">
        <v>92</v>
      </c>
      <c r="P93" s="79" t="e">
        <f>IF(CB31="",NA(),CB31)</f>
        <v>#N/A</v>
      </c>
      <c r="Q93" s="77" t="e">
        <f>IF(BQ31="",NA(),BQ31)</f>
        <v>#N/A</v>
      </c>
      <c r="R93" s="80" t="e">
        <f>IF(CB32="",NA(),CB32)</f>
        <v>#N/A</v>
      </c>
      <c r="S93" s="77" t="e">
        <f>IF(BQ32="",NA(),BQ32)</f>
        <v>#N/A</v>
      </c>
      <c r="T93" s="80" t="e">
        <f>IF(CB33="",NA(),CB33)</f>
        <v>#N/A</v>
      </c>
      <c r="U93" s="77" t="e">
        <f>IF(BQ33="",NA(),BQ33)</f>
        <v>#N/A</v>
      </c>
      <c r="V93" s="80" t="e">
        <f>IF(CB34="",NA(),CB34)</f>
        <v>#N/A</v>
      </c>
      <c r="W93" s="77" t="e">
        <f>IF(BQ34="",NA(),BQ34)</f>
        <v>#N/A</v>
      </c>
    </row>
    <row r="94" spans="2:91" s="8" customFormat="1">
      <c r="B94" s="1"/>
      <c r="C94" s="1"/>
      <c r="D94" s="1"/>
      <c r="E94" s="1"/>
      <c r="F94" s="1"/>
      <c r="G94" s="1"/>
      <c r="O94" s="74" t="s">
        <v>93</v>
      </c>
      <c r="P94" s="79" t="e">
        <f>IF(CC31="",NA(),CC31)</f>
        <v>#N/A</v>
      </c>
      <c r="Q94" s="77" t="e">
        <f>IF(BR31="",NA(),BR31)</f>
        <v>#N/A</v>
      </c>
      <c r="R94" s="80" t="e">
        <f>IF(CC32="",NA(),CC32)</f>
        <v>#N/A</v>
      </c>
      <c r="S94" s="77" t="e">
        <f>IF(BR32="",NA(),BR32)</f>
        <v>#N/A</v>
      </c>
      <c r="T94" s="80" t="e">
        <f>IF(CC33="",NA(),CC33)</f>
        <v>#N/A</v>
      </c>
      <c r="U94" s="77" t="e">
        <f>IF(BR33="",NA(),BR33)</f>
        <v>#N/A</v>
      </c>
      <c r="V94" s="80" t="e">
        <f>IF(CC34="",NA(),CC34)</f>
        <v>#N/A</v>
      </c>
      <c r="W94" s="77"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4" t="s">
        <v>94</v>
      </c>
      <c r="P95" s="79" t="e">
        <f>IF(CD31="",NA(),CD31)</f>
        <v>#N/A</v>
      </c>
      <c r="Q95" s="77" t="e">
        <f>IF(BS31="",NA(),BS31)</f>
        <v>#N/A</v>
      </c>
      <c r="R95" s="80" t="e">
        <f>IF(CD32="",NA(),CD32)</f>
        <v>#N/A</v>
      </c>
      <c r="S95" s="77" t="e">
        <f>IF(BS32="",NA(),BS32)</f>
        <v>#N/A</v>
      </c>
      <c r="T95" s="80" t="e">
        <f>IF(CD33="",NA(),CD33)</f>
        <v>#N/A</v>
      </c>
      <c r="U95" s="77" t="e">
        <f>IF(BS33="",NA(),BS33)</f>
        <v>#N/A</v>
      </c>
      <c r="V95" s="80" t="e">
        <f>IF(CD34="",NA(),CD34)</f>
        <v>#N/A</v>
      </c>
      <c r="W95" s="77"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4" t="s">
        <v>95</v>
      </c>
      <c r="P96" s="79" t="e">
        <f>IF(CE31="",NA(),BWK31)</f>
        <v>#N/A</v>
      </c>
      <c r="Q96" s="77" t="e">
        <f>IF(BT31="",NA(),BT31)</f>
        <v>#N/A</v>
      </c>
      <c r="R96" s="80" t="e">
        <f>IF(CE32="",NA(),CE32)</f>
        <v>#N/A</v>
      </c>
      <c r="S96" s="77" t="e">
        <f>IF(BT32="",NA(),BT32)</f>
        <v>#N/A</v>
      </c>
      <c r="T96" s="80" t="e">
        <f>IF(CE33="",NA(),CE33)</f>
        <v>#N/A</v>
      </c>
      <c r="U96" s="77" t="e">
        <f>IF(BT33="",NA(),BT33)</f>
        <v>#N/A</v>
      </c>
      <c r="V96" s="80" t="e">
        <f>IF(CE34="",NA(),CE34)</f>
        <v>#N/A</v>
      </c>
      <c r="W96" s="77"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8.60000000000000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84.75" customHeight="1">
      <c r="B110" s="81" t="s">
        <v>42</v>
      </c>
      <c r="C110" s="305" t="s">
        <v>43</v>
      </c>
      <c r="D110" s="306"/>
      <c r="E110" s="307" t="s">
        <v>44</v>
      </c>
      <c r="F110" s="308"/>
      <c r="G110" s="309"/>
      <c r="H110" s="188" t="s">
        <v>217</v>
      </c>
      <c r="I110" s="188" t="s">
        <v>218</v>
      </c>
      <c r="J110" s="188" t="s">
        <v>219</v>
      </c>
      <c r="K110" s="81" t="s">
        <v>220</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149999999999999">
      <c r="B111" s="294">
        <v>1</v>
      </c>
      <c r="C111" s="298" t="s">
        <v>106</v>
      </c>
      <c r="D111" s="299"/>
      <c r="E111" s="192" t="s">
        <v>107</v>
      </c>
      <c r="F111" s="193"/>
      <c r="G111" s="194"/>
      <c r="H111" s="82" t="str">
        <f t="shared" ref="H111:H116" si="22">AZ3</f>
        <v>---</v>
      </c>
      <c r="I111" s="82" t="str">
        <f t="shared" ref="I111:I116" si="23">AX3</f>
        <v>---</v>
      </c>
      <c r="J111" s="82" t="str">
        <f t="shared" ref="J111:J116" si="24">BB3</f>
        <v>---</v>
      </c>
      <c r="K111" s="82" t="str">
        <f t="shared" ref="K111:K116" si="25">RIGHT(BC3,7)</f>
        <v>---</v>
      </c>
      <c r="M111" s="1"/>
      <c r="N111" s="1"/>
      <c r="O111" s="1"/>
      <c r="P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c r="B112" s="295"/>
      <c r="C112" s="300"/>
      <c r="D112" s="301"/>
      <c r="E112" s="192" t="s">
        <v>110</v>
      </c>
      <c r="F112" s="193"/>
      <c r="G112" s="195"/>
      <c r="H112" s="82" t="str">
        <f t="shared" si="22"/>
        <v>---</v>
      </c>
      <c r="I112" s="82" t="str">
        <f t="shared" si="23"/>
        <v>---</v>
      </c>
      <c r="J112" s="82" t="str">
        <f t="shared" si="24"/>
        <v>---</v>
      </c>
      <c r="K112" s="82" t="str">
        <f t="shared" si="25"/>
        <v>---</v>
      </c>
      <c r="M112" s="1"/>
      <c r="N112" s="1"/>
      <c r="O112" s="1"/>
      <c r="P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c r="B113" s="296"/>
      <c r="C113" s="302" t="s">
        <v>113</v>
      </c>
      <c r="D113" s="299"/>
      <c r="E113" s="196" t="s">
        <v>114</v>
      </c>
      <c r="F113" s="193"/>
      <c r="G113" s="195"/>
      <c r="H113" s="82" t="str">
        <f t="shared" si="22"/>
        <v>---</v>
      </c>
      <c r="I113" s="82" t="str">
        <f t="shared" si="23"/>
        <v>---</v>
      </c>
      <c r="J113" s="82" t="str">
        <f t="shared" si="24"/>
        <v>---</v>
      </c>
      <c r="K113" s="82" t="str">
        <f t="shared" si="25"/>
        <v>---</v>
      </c>
      <c r="M113" s="1"/>
      <c r="N113" s="1"/>
      <c r="O113" s="1"/>
      <c r="P113" s="1"/>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c r="B114" s="296"/>
      <c r="C114" s="303"/>
      <c r="D114" s="304"/>
      <c r="E114" s="196" t="s">
        <v>117</v>
      </c>
      <c r="F114" s="193"/>
      <c r="G114" s="195"/>
      <c r="H114" s="82" t="str">
        <f t="shared" si="22"/>
        <v>---</v>
      </c>
      <c r="I114" s="82" t="str">
        <f t="shared" si="23"/>
        <v>---</v>
      </c>
      <c r="J114" s="82" t="str">
        <f t="shared" si="24"/>
        <v>---</v>
      </c>
      <c r="K114" s="82"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c r="B115" s="296"/>
      <c r="C115" s="303"/>
      <c r="D115" s="304"/>
      <c r="E115" s="196" t="s">
        <v>120</v>
      </c>
      <c r="F115" s="193"/>
      <c r="G115" s="195"/>
      <c r="H115" s="82" t="str">
        <f t="shared" si="22"/>
        <v>---</v>
      </c>
      <c r="I115" s="82" t="str">
        <f t="shared" si="23"/>
        <v>---</v>
      </c>
      <c r="J115" s="82" t="str">
        <f t="shared" si="24"/>
        <v>---</v>
      </c>
      <c r="K115" s="82"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c r="B116" s="297"/>
      <c r="C116" s="300"/>
      <c r="D116" s="301"/>
      <c r="E116" s="196" t="s">
        <v>122</v>
      </c>
      <c r="F116" s="193"/>
      <c r="G116" s="195"/>
      <c r="H116" s="82" t="str">
        <f t="shared" si="22"/>
        <v>---</v>
      </c>
      <c r="I116" s="82" t="str">
        <f t="shared" si="23"/>
        <v>---</v>
      </c>
      <c r="J116" s="82" t="str">
        <f t="shared" si="24"/>
        <v>---</v>
      </c>
      <c r="K116" s="82"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c r="B117" s="296"/>
      <c r="C117" s="265" t="s">
        <v>124</v>
      </c>
      <c r="D117" s="270"/>
      <c r="E117" s="196" t="s">
        <v>125</v>
      </c>
      <c r="F117" s="193"/>
      <c r="G117" s="195"/>
      <c r="H117" s="82" t="str">
        <f t="shared" ref="H117:H135" si="26">AZ9</f>
        <v>---</v>
      </c>
      <c r="I117" s="82" t="str">
        <f t="shared" ref="I117:I135" si="27">AX9</f>
        <v>---</v>
      </c>
      <c r="J117" s="82" t="str">
        <f t="shared" ref="J117:J135" si="28">BB9</f>
        <v>---</v>
      </c>
      <c r="K117" s="82" t="str">
        <f t="shared" ref="K117:K135" si="29">RIGHT(BC9,7)</f>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c r="B118" s="296"/>
      <c r="C118" s="271"/>
      <c r="D118" s="270"/>
      <c r="E118" s="196" t="s">
        <v>127</v>
      </c>
      <c r="F118" s="193"/>
      <c r="G118" s="195"/>
      <c r="H118" s="82" t="str">
        <f t="shared" si="26"/>
        <v>---</v>
      </c>
      <c r="I118" s="82" t="str">
        <f t="shared" si="27"/>
        <v>---</v>
      </c>
      <c r="J118" s="82" t="str">
        <f t="shared" si="28"/>
        <v>---</v>
      </c>
      <c r="K118" s="82" t="str">
        <f t="shared" si="29"/>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c r="B119" s="296"/>
      <c r="C119" s="271"/>
      <c r="D119" s="270"/>
      <c r="E119" s="196" t="s">
        <v>129</v>
      </c>
      <c r="F119" s="193"/>
      <c r="G119" s="195"/>
      <c r="H119" s="82" t="str">
        <f t="shared" si="26"/>
        <v>---</v>
      </c>
      <c r="I119" s="82" t="str">
        <f t="shared" si="27"/>
        <v>---</v>
      </c>
      <c r="J119" s="82" t="str">
        <f t="shared" si="28"/>
        <v>---</v>
      </c>
      <c r="K119" s="82" t="str">
        <f t="shared" si="29"/>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c r="B120" s="296"/>
      <c r="C120" s="265" t="s">
        <v>227</v>
      </c>
      <c r="D120" s="270"/>
      <c r="E120" s="196" t="s">
        <v>132</v>
      </c>
      <c r="F120" s="193"/>
      <c r="G120" s="195"/>
      <c r="H120" s="82" t="str">
        <f t="shared" si="26"/>
        <v>---</v>
      </c>
      <c r="I120" s="82" t="str">
        <f t="shared" si="27"/>
        <v>---</v>
      </c>
      <c r="J120" s="82" t="str">
        <f t="shared" si="28"/>
        <v>---</v>
      </c>
      <c r="K120" s="82" t="str">
        <f t="shared" si="29"/>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c r="B121" s="296"/>
      <c r="C121" s="271"/>
      <c r="D121" s="270"/>
      <c r="E121" s="196" t="s">
        <v>134</v>
      </c>
      <c r="F121" s="193"/>
      <c r="G121" s="195"/>
      <c r="H121" s="82" t="str">
        <f t="shared" si="26"/>
        <v>---</v>
      </c>
      <c r="I121" s="82" t="str">
        <f t="shared" si="27"/>
        <v>---</v>
      </c>
      <c r="J121" s="82" t="str">
        <f t="shared" si="28"/>
        <v>---</v>
      </c>
      <c r="K121" s="82" t="str">
        <f t="shared" si="29"/>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c r="B122" s="296"/>
      <c r="C122" s="271"/>
      <c r="D122" s="270"/>
      <c r="E122" s="196" t="s">
        <v>136</v>
      </c>
      <c r="F122" s="193"/>
      <c r="G122" s="195"/>
      <c r="H122" s="82" t="str">
        <f t="shared" si="26"/>
        <v>---</v>
      </c>
      <c r="I122" s="82" t="str">
        <f t="shared" si="27"/>
        <v>---</v>
      </c>
      <c r="J122" s="82" t="str">
        <f t="shared" si="28"/>
        <v>---</v>
      </c>
      <c r="K122" s="82" t="str">
        <f t="shared" si="29"/>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c r="B123" s="296"/>
      <c r="C123" s="271" t="s">
        <v>138</v>
      </c>
      <c r="D123" s="270"/>
      <c r="E123" s="196" t="s">
        <v>139</v>
      </c>
      <c r="F123" s="193"/>
      <c r="G123" s="195"/>
      <c r="H123" s="82" t="str">
        <f t="shared" si="26"/>
        <v>---</v>
      </c>
      <c r="I123" s="82" t="str">
        <f t="shared" si="27"/>
        <v>---</v>
      </c>
      <c r="J123" s="82" t="str">
        <f t="shared" si="28"/>
        <v>---</v>
      </c>
      <c r="K123" s="82" t="str">
        <f t="shared" si="29"/>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c r="B124" s="296"/>
      <c r="C124" s="271"/>
      <c r="D124" s="270"/>
      <c r="E124" s="196" t="s">
        <v>141</v>
      </c>
      <c r="F124" s="193"/>
      <c r="G124" s="195"/>
      <c r="H124" s="82" t="str">
        <f t="shared" si="26"/>
        <v>---</v>
      </c>
      <c r="I124" s="82" t="str">
        <f t="shared" si="27"/>
        <v>---</v>
      </c>
      <c r="J124" s="82" t="str">
        <f t="shared" si="28"/>
        <v>---</v>
      </c>
      <c r="K124" s="82" t="str">
        <f t="shared" si="29"/>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c r="B125" s="296"/>
      <c r="C125" s="271"/>
      <c r="D125" s="270"/>
      <c r="E125" s="196" t="s">
        <v>143</v>
      </c>
      <c r="F125" s="193"/>
      <c r="G125" s="195"/>
      <c r="H125" s="82" t="str">
        <f t="shared" si="26"/>
        <v>---</v>
      </c>
      <c r="I125" s="82" t="str">
        <f t="shared" si="27"/>
        <v>---</v>
      </c>
      <c r="J125" s="82" t="str">
        <f t="shared" si="28"/>
        <v>---</v>
      </c>
      <c r="K125" s="82" t="str">
        <f t="shared" si="29"/>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c r="B126" s="296"/>
      <c r="C126" s="271" t="s">
        <v>145</v>
      </c>
      <c r="D126" s="270"/>
      <c r="E126" s="196" t="s">
        <v>146</v>
      </c>
      <c r="F126" s="193"/>
      <c r="G126" s="195"/>
      <c r="H126" s="82" t="str">
        <f t="shared" si="26"/>
        <v>---</v>
      </c>
      <c r="I126" s="82" t="str">
        <f t="shared" si="27"/>
        <v>---</v>
      </c>
      <c r="J126" s="82" t="str">
        <f t="shared" si="28"/>
        <v>---</v>
      </c>
      <c r="K126" s="82" t="str">
        <f t="shared" si="29"/>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c r="B127" s="296"/>
      <c r="C127" s="271"/>
      <c r="D127" s="270"/>
      <c r="E127" s="196" t="s">
        <v>148</v>
      </c>
      <c r="F127" s="193"/>
      <c r="G127" s="195"/>
      <c r="H127" s="82" t="str">
        <f t="shared" si="26"/>
        <v>---</v>
      </c>
      <c r="I127" s="82" t="str">
        <f t="shared" si="27"/>
        <v>---</v>
      </c>
      <c r="J127" s="82" t="str">
        <f t="shared" si="28"/>
        <v>---</v>
      </c>
      <c r="K127" s="82" t="str">
        <f t="shared" si="29"/>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c r="B128" s="297"/>
      <c r="C128" s="271"/>
      <c r="D128" s="270"/>
      <c r="E128" s="196" t="s">
        <v>150</v>
      </c>
      <c r="F128" s="193"/>
      <c r="G128" s="195"/>
      <c r="H128" s="82" t="str">
        <f t="shared" si="26"/>
        <v>---</v>
      </c>
      <c r="I128" s="82" t="str">
        <f t="shared" si="27"/>
        <v>---</v>
      </c>
      <c r="J128" s="82" t="str">
        <f t="shared" si="28"/>
        <v>---</v>
      </c>
      <c r="K128" s="82" t="str">
        <f t="shared" si="29"/>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c r="B129" s="323">
        <v>3</v>
      </c>
      <c r="C129" s="302" t="s">
        <v>221</v>
      </c>
      <c r="D129" s="299"/>
      <c r="E129" s="196" t="s">
        <v>153</v>
      </c>
      <c r="F129" s="193"/>
      <c r="G129" s="195"/>
      <c r="H129" s="82" t="str">
        <f t="shared" si="26"/>
        <v>---</v>
      </c>
      <c r="I129" s="82" t="str">
        <f t="shared" si="27"/>
        <v>---</v>
      </c>
      <c r="J129" s="82" t="str">
        <f t="shared" si="28"/>
        <v>---</v>
      </c>
      <c r="K129" s="82" t="str">
        <f t="shared" si="29"/>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c r="B130" s="296"/>
      <c r="C130" s="303"/>
      <c r="D130" s="304"/>
      <c r="E130" s="196" t="s">
        <v>155</v>
      </c>
      <c r="F130" s="193"/>
      <c r="G130" s="195"/>
      <c r="H130" s="82" t="str">
        <f t="shared" si="26"/>
        <v>---</v>
      </c>
      <c r="I130" s="82" t="str">
        <f t="shared" si="27"/>
        <v>---</v>
      </c>
      <c r="J130" s="82" t="str">
        <f t="shared" si="28"/>
        <v>---</v>
      </c>
      <c r="K130" s="82" t="str">
        <f t="shared" si="29"/>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c r="B131" s="296"/>
      <c r="C131" s="303"/>
      <c r="D131" s="304"/>
      <c r="E131" s="196" t="s">
        <v>157</v>
      </c>
      <c r="F131" s="193"/>
      <c r="G131" s="195"/>
      <c r="H131" s="82" t="str">
        <f t="shared" si="26"/>
        <v>---</v>
      </c>
      <c r="I131" s="82" t="str">
        <f t="shared" si="27"/>
        <v>---</v>
      </c>
      <c r="J131" s="82" t="str">
        <f t="shared" si="28"/>
        <v>---</v>
      </c>
      <c r="K131" s="82" t="str">
        <f t="shared" si="29"/>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c r="B132" s="296"/>
      <c r="C132" s="302" t="s">
        <v>222</v>
      </c>
      <c r="D132" s="299"/>
      <c r="E132" s="196" t="s">
        <v>160</v>
      </c>
      <c r="F132" s="193"/>
      <c r="G132" s="195"/>
      <c r="H132" s="82" t="str">
        <f t="shared" si="26"/>
        <v>---</v>
      </c>
      <c r="I132" s="82" t="str">
        <f t="shared" si="27"/>
        <v>---</v>
      </c>
      <c r="J132" s="82" t="str">
        <f t="shared" si="28"/>
        <v>---</v>
      </c>
      <c r="K132" s="82" t="str">
        <f t="shared" si="29"/>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c r="B133" s="296"/>
      <c r="C133" s="303"/>
      <c r="D133" s="304"/>
      <c r="E133" s="196" t="s">
        <v>162</v>
      </c>
      <c r="F133" s="193"/>
      <c r="G133" s="195"/>
      <c r="H133" s="82" t="str">
        <f t="shared" si="26"/>
        <v>---</v>
      </c>
      <c r="I133" s="82" t="str">
        <f t="shared" si="27"/>
        <v>---</v>
      </c>
      <c r="J133" s="82" t="str">
        <f t="shared" si="28"/>
        <v>---</v>
      </c>
      <c r="K133" s="82" t="str">
        <f t="shared" si="29"/>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c r="B134" s="296"/>
      <c r="C134" s="303"/>
      <c r="D134" s="304"/>
      <c r="E134" s="196" t="s">
        <v>164</v>
      </c>
      <c r="F134" s="193"/>
      <c r="G134" s="195"/>
      <c r="H134" s="82" t="str">
        <f t="shared" si="26"/>
        <v>---</v>
      </c>
      <c r="I134" s="82" t="str">
        <f t="shared" si="27"/>
        <v>---</v>
      </c>
      <c r="J134" s="82" t="str">
        <f t="shared" si="28"/>
        <v>---</v>
      </c>
      <c r="K134" s="82" t="str">
        <f t="shared" si="29"/>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c r="B135" s="297"/>
      <c r="C135" s="300"/>
      <c r="D135" s="301"/>
      <c r="E135" s="196" t="s">
        <v>223</v>
      </c>
      <c r="F135" s="193"/>
      <c r="G135" s="197"/>
      <c r="H135" s="82" t="str">
        <f t="shared" si="26"/>
        <v>---</v>
      </c>
      <c r="I135" s="82" t="str">
        <f t="shared" si="27"/>
        <v>---</v>
      </c>
      <c r="J135" s="82" t="str">
        <f t="shared" si="28"/>
        <v>---</v>
      </c>
      <c r="K135" s="82" t="str">
        <f t="shared" si="29"/>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75" customHeight="1">
      <c r="B136" s="324" t="s">
        <v>168</v>
      </c>
      <c r="C136" s="325"/>
      <c r="D136" s="325"/>
      <c r="E136" s="325"/>
      <c r="F136" s="325"/>
      <c r="G136" s="326"/>
      <c r="H136" s="83">
        <f>AX42</f>
        <v>0</v>
      </c>
      <c r="I136" s="83">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75" customHeight="1">
      <c r="B137" s="324" t="s">
        <v>170</v>
      </c>
      <c r="C137" s="325"/>
      <c r="D137" s="325"/>
      <c r="E137" s="325"/>
      <c r="F137" s="325"/>
      <c r="G137" s="326"/>
      <c r="H137" s="83">
        <f>AY42</f>
        <v>0</v>
      </c>
      <c r="I137" s="83">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75" customHeight="1">
      <c r="B138" s="327" t="s">
        <v>172</v>
      </c>
      <c r="C138" s="328"/>
      <c r="D138" s="328"/>
      <c r="E138" s="328"/>
      <c r="F138" s="328"/>
      <c r="G138" s="329"/>
      <c r="H138" s="83">
        <f>AZ42</f>
        <v>0</v>
      </c>
      <c r="I138" s="83">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149999999999999">
      <c r="B139" s="84"/>
      <c r="C139" s="112"/>
      <c r="D139" s="113" t="s">
        <v>224</v>
      </c>
      <c r="E139" s="114"/>
      <c r="F139" s="85"/>
      <c r="G139" s="86"/>
      <c r="H139" s="87" t="str">
        <f>BA43</f>
        <v/>
      </c>
      <c r="I139" s="87"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4" t="s">
        <v>225</v>
      </c>
      <c r="C141" s="315"/>
      <c r="D141" s="315"/>
      <c r="E141" s="315"/>
      <c r="F141" s="315"/>
      <c r="G141" s="315"/>
      <c r="H141" s="315"/>
      <c r="I141" s="315"/>
      <c r="J141" s="315"/>
      <c r="K141" s="316"/>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17"/>
      <c r="C142" s="318"/>
      <c r="D142" s="318"/>
      <c r="E142" s="318"/>
      <c r="F142" s="318"/>
      <c r="G142" s="318"/>
      <c r="H142" s="318"/>
      <c r="I142" s="318"/>
      <c r="J142" s="318"/>
      <c r="K142" s="319"/>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17"/>
      <c r="C143" s="318"/>
      <c r="D143" s="318"/>
      <c r="E143" s="318"/>
      <c r="F143" s="318"/>
      <c r="G143" s="318"/>
      <c r="H143" s="318"/>
      <c r="I143" s="318"/>
      <c r="J143" s="318"/>
      <c r="K143" s="319"/>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17"/>
      <c r="C144" s="318"/>
      <c r="D144" s="318"/>
      <c r="E144" s="318"/>
      <c r="F144" s="318"/>
      <c r="G144" s="318"/>
      <c r="H144" s="318"/>
      <c r="I144" s="318"/>
      <c r="J144" s="318"/>
      <c r="K144" s="319"/>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17"/>
      <c r="C145" s="318"/>
      <c r="D145" s="318"/>
      <c r="E145" s="318"/>
      <c r="F145" s="318"/>
      <c r="G145" s="318"/>
      <c r="H145" s="318"/>
      <c r="I145" s="318"/>
      <c r="J145" s="318"/>
      <c r="K145" s="319"/>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17"/>
      <c r="C146" s="318"/>
      <c r="D146" s="318"/>
      <c r="E146" s="318"/>
      <c r="F146" s="318"/>
      <c r="G146" s="318"/>
      <c r="H146" s="318"/>
      <c r="I146" s="318"/>
      <c r="J146" s="318"/>
      <c r="K146" s="319"/>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17"/>
      <c r="C147" s="318"/>
      <c r="D147" s="318"/>
      <c r="E147" s="318"/>
      <c r="F147" s="318"/>
      <c r="G147" s="318"/>
      <c r="H147" s="318"/>
      <c r="I147" s="318"/>
      <c r="J147" s="318"/>
      <c r="K147" s="319"/>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17"/>
      <c r="C148" s="318"/>
      <c r="D148" s="318"/>
      <c r="E148" s="318"/>
      <c r="F148" s="318"/>
      <c r="G148" s="318"/>
      <c r="H148" s="318"/>
      <c r="I148" s="318"/>
      <c r="J148" s="318"/>
      <c r="K148" s="319"/>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17"/>
      <c r="C149" s="318"/>
      <c r="D149" s="318"/>
      <c r="E149" s="318"/>
      <c r="F149" s="318"/>
      <c r="G149" s="318"/>
      <c r="H149" s="318"/>
      <c r="I149" s="318"/>
      <c r="J149" s="318"/>
      <c r="K149" s="319"/>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17"/>
      <c r="C150" s="318"/>
      <c r="D150" s="318"/>
      <c r="E150" s="318"/>
      <c r="F150" s="318"/>
      <c r="G150" s="318"/>
      <c r="H150" s="318"/>
      <c r="I150" s="318"/>
      <c r="J150" s="318"/>
      <c r="K150" s="319"/>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17"/>
      <c r="C151" s="318"/>
      <c r="D151" s="318"/>
      <c r="E151" s="318"/>
      <c r="F151" s="318"/>
      <c r="G151" s="318"/>
      <c r="H151" s="318"/>
      <c r="I151" s="318"/>
      <c r="J151" s="318"/>
      <c r="K151" s="319"/>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17"/>
      <c r="C152" s="318"/>
      <c r="D152" s="318"/>
      <c r="E152" s="318"/>
      <c r="F152" s="318"/>
      <c r="G152" s="318"/>
      <c r="H152" s="318"/>
      <c r="I152" s="318"/>
      <c r="J152" s="318"/>
      <c r="K152" s="319"/>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17"/>
      <c r="C153" s="318"/>
      <c r="D153" s="318"/>
      <c r="E153" s="318"/>
      <c r="F153" s="318"/>
      <c r="G153" s="318"/>
      <c r="H153" s="318"/>
      <c r="I153" s="318"/>
      <c r="J153" s="318"/>
      <c r="K153" s="319"/>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17"/>
      <c r="C154" s="318"/>
      <c r="D154" s="318"/>
      <c r="E154" s="318"/>
      <c r="F154" s="318"/>
      <c r="G154" s="318"/>
      <c r="H154" s="318"/>
      <c r="I154" s="318"/>
      <c r="J154" s="318"/>
      <c r="K154" s="319"/>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0"/>
      <c r="C155" s="321"/>
      <c r="D155" s="321"/>
      <c r="E155" s="321"/>
      <c r="F155" s="321"/>
      <c r="G155" s="321"/>
      <c r="H155" s="321"/>
      <c r="I155" s="321"/>
      <c r="J155" s="321"/>
      <c r="K155" s="322"/>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6">
    <mergeCell ref="E72:F72"/>
    <mergeCell ref="G72:K72"/>
    <mergeCell ref="B141:K155"/>
    <mergeCell ref="B129:B135"/>
    <mergeCell ref="C129:D131"/>
    <mergeCell ref="C132:D135"/>
    <mergeCell ref="B136:G136"/>
    <mergeCell ref="B137:G137"/>
    <mergeCell ref="B138:G138"/>
    <mergeCell ref="O84:W84"/>
    <mergeCell ref="B111:B116"/>
    <mergeCell ref="C111:D112"/>
    <mergeCell ref="C113:D116"/>
    <mergeCell ref="B117:B128"/>
    <mergeCell ref="C117:D119"/>
    <mergeCell ref="C120:D122"/>
    <mergeCell ref="C123:D125"/>
    <mergeCell ref="C126:D128"/>
    <mergeCell ref="C110:D110"/>
    <mergeCell ref="E110:G110"/>
    <mergeCell ref="B37:D37"/>
    <mergeCell ref="E37:H37"/>
    <mergeCell ref="I37:K37"/>
    <mergeCell ref="B40:D40"/>
    <mergeCell ref="B30:F30"/>
    <mergeCell ref="B31:F31"/>
    <mergeCell ref="B33:C34"/>
    <mergeCell ref="B35:K35"/>
    <mergeCell ref="B36:D36"/>
    <mergeCell ref="E36:H36"/>
    <mergeCell ref="I36:K36"/>
    <mergeCell ref="C2:D2"/>
    <mergeCell ref="E2:G2"/>
    <mergeCell ref="B3:B8"/>
    <mergeCell ref="C3:D4"/>
    <mergeCell ref="C5:D8"/>
    <mergeCell ref="B9:B20"/>
    <mergeCell ref="C9:D11"/>
    <mergeCell ref="C12:D14"/>
    <mergeCell ref="C15:D17"/>
    <mergeCell ref="C18:D20"/>
    <mergeCell ref="B21:B27"/>
    <mergeCell ref="C21:D23"/>
    <mergeCell ref="C24:D27"/>
    <mergeCell ref="B28:F28"/>
    <mergeCell ref="B29:F29"/>
  </mergeCells>
  <conditionalFormatting sqref="D43:D45 F43:F45 H43:H45 J43:J45">
    <cfRule type="containsErrors" dxfId="89" priority="11">
      <formula>ISERROR(D43)</formula>
    </cfRule>
  </conditionalFormatting>
  <conditionalFormatting sqref="H111:I135">
    <cfRule type="containsText" dxfId="88" priority="1" operator="containsText" text="error">
      <formula>NOT(ISERROR(SEARCH("error",H111)))</formula>
    </cfRule>
  </conditionalFormatting>
  <conditionalFormatting sqref="H3:Q3">
    <cfRule type="containsText" dxfId="87" priority="5" operator="containsText" text="*80">
      <formula>NOT(ISERROR(SEARCH("*80",H3)))</formula>
    </cfRule>
    <cfRule type="containsText" dxfId="86" priority="6" operator="containsText" text="60-79">
      <formula>NOT(ISERROR(SEARCH("60-79",H3)))</formula>
    </cfRule>
    <cfRule type="containsText" dxfId="85" priority="7" operator="containsText" text="&lt;60">
      <formula>NOT(ISERROR(SEARCH("&lt;60",H3)))</formula>
    </cfRule>
  </conditionalFormatting>
  <conditionalFormatting sqref="I111:K135 H111:H139">
    <cfRule type="containsText" dxfId="84" priority="2" operator="containsText" text="80">
      <formula>NOT(ISERROR(SEARCH("80",H111)))</formula>
    </cfRule>
    <cfRule type="containsText" dxfId="83" priority="3" operator="containsText" text="60-79">
      <formula>NOT(ISERROR(SEARCH("60-79",H111)))</formula>
    </cfRule>
    <cfRule type="containsText" dxfId="82" priority="4" operator="containsText" text="&lt;60">
      <formula>NOT(ISERROR(SEARCH("&lt;60",H111)))</formula>
    </cfRule>
  </conditionalFormatting>
  <conditionalFormatting sqref="R3:R27 Y3:AH27 AK3:AT27 AV3:AV27 BJ3:BT27 BV3:CE27 J4:K8 L4:L21 H4:I27 M4:Q27 K9:K21 J9:J24 K22:L24 J25:L27">
    <cfRule type="containsText" dxfId="81" priority="8" operator="containsText" text="*80">
      <formula>NOT(ISERROR(SEARCH("*80",H3)))</formula>
    </cfRule>
    <cfRule type="containsText" dxfId="80" priority="9" operator="containsText" text="60-79">
      <formula>NOT(ISERROR(SEARCH("60-79",H3)))</formula>
    </cfRule>
    <cfRule type="containsText" dxfId="79" priority="10" operator="containsText" text="&lt;60">
      <formula>NOT(ISERROR(SEARCH("&lt;60",H3)))</formula>
    </cfRule>
  </conditionalFormatting>
  <dataValidations count="2">
    <dataValidation type="list" allowBlank="1" showInputMessage="1" showErrorMessage="1" errorTitle="Error in entry" error="Please use list items only." sqref="H3:R27 Y3:AH27" xr:uid="{3610A74B-8CB8-4E50-83D6-B9EFD52AC5E1}">
      <formula1>ValidDepts</formula1>
    </dataValidation>
    <dataValidation allowBlank="1" showInputMessage="1" showErrorMessage="1" errorTitle="Error in entry" error="Please use list items only." sqref="BL37:BV58 BJ35:BT35 BJ28:BT31 BV28:CE31 AK3:AT30 AU113:BE137" xr:uid="{54F11974-E765-4E13-9577-D7F4FD6E925B}"/>
  </dataValidations>
  <pageMargins left="0.70866141732283472" right="0.70866141732283472" top="0.74803149606299213" bottom="0.74803149606299213" header="0.31496062992125984" footer="0.31496062992125984"/>
  <pageSetup paperSize="9" fitToHeight="0" orientation="portrait" r:id="rId1"/>
  <rowBreaks count="1" manualBreakCount="1">
    <brk id="108"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ECEC-C109-4179-8898-F383C5D77F0F}">
  <sheetPr>
    <pageSetUpPr fitToPage="1"/>
  </sheetPr>
  <dimension ref="A1:CN173"/>
  <sheetViews>
    <sheetView showGridLines="0" zoomScale="70" zoomScaleNormal="70" zoomScaleSheetLayoutView="80" zoomScalePageLayoutView="25" workbookViewId="0">
      <selection activeCell="Y52" sqref="Y52"/>
    </sheetView>
  </sheetViews>
  <sheetFormatPr defaultColWidth="0" defaultRowHeight="13.9"/>
  <cols>
    <col min="1" max="1" width="1.42578125" style="1" customWidth="1"/>
    <col min="2" max="2" width="11" style="1" customWidth="1"/>
    <col min="3" max="6" width="10.5703125" style="1" customWidth="1"/>
    <col min="7" max="7" width="22.42578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9" width="10.5703125" style="1" customWidth="1"/>
    <col min="30" max="34" width="10.5703125" style="8" hidden="1" customWidth="1"/>
    <col min="35" max="35" width="2.85546875" style="8" customWidth="1"/>
    <col min="36" max="36" width="5.42578125" style="8"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8" hidden="1" customWidth="1"/>
    <col min="65" max="65" width="11.42578125" style="8" hidden="1" customWidth="1"/>
    <col min="66" max="68" width="8.570312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42578125" style="8" hidden="1" customWidth="1"/>
    <col min="87" max="87" width="8.85546875" style="1" hidden="1" customWidth="1"/>
    <col min="88" max="88" width="8.5703125" style="8" hidden="1" customWidth="1"/>
    <col min="89" max="89" width="8.85546875" style="1" hidden="1" customWidth="1"/>
    <col min="90" max="90" width="8.5703125" style="8" hidden="1" customWidth="1"/>
    <col min="91" max="91" width="8.85546875" style="1" hidden="1" customWidth="1"/>
    <col min="92" max="92" width="8.5703125" style="8" hidden="1" customWidth="1"/>
    <col min="93" max="16384" width="8.85546875" style="1" hidden="1"/>
  </cols>
  <sheetData>
    <row r="1" spans="2:92" ht="7.35" customHeigh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c r="B2" s="12" t="s">
        <v>42</v>
      </c>
      <c r="C2" s="272" t="s">
        <v>43</v>
      </c>
      <c r="D2" s="273"/>
      <c r="E2" s="272" t="s">
        <v>44</v>
      </c>
      <c r="F2" s="274"/>
      <c r="G2" s="273"/>
      <c r="H2" s="132" t="s">
        <v>45</v>
      </c>
      <c r="I2" s="132" t="s">
        <v>46</v>
      </c>
      <c r="J2" s="134" t="s">
        <v>47</v>
      </c>
      <c r="K2" s="139" t="s">
        <v>48</v>
      </c>
      <c r="L2" s="135" t="s">
        <v>49</v>
      </c>
      <c r="M2" s="13" t="s">
        <v>50</v>
      </c>
      <c r="N2" s="13" t="s">
        <v>51</v>
      </c>
      <c r="O2" s="13" t="s">
        <v>52</v>
      </c>
      <c r="P2" s="13" t="s">
        <v>53</v>
      </c>
      <c r="Q2" s="13" t="s">
        <v>54</v>
      </c>
      <c r="R2" s="14" t="s">
        <v>55</v>
      </c>
      <c r="Y2" s="133" t="s">
        <v>56</v>
      </c>
      <c r="Z2" s="137" t="s">
        <v>57</v>
      </c>
      <c r="AA2" s="140" t="s">
        <v>58</v>
      </c>
      <c r="AB2" s="136" t="s">
        <v>59</v>
      </c>
      <c r="AC2" s="138"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c r="B3" s="262">
        <v>1</v>
      </c>
      <c r="C3" s="271" t="s">
        <v>106</v>
      </c>
      <c r="D3" s="270"/>
      <c r="E3" s="196" t="s">
        <v>107</v>
      </c>
      <c r="F3" s="198"/>
      <c r="G3" s="199"/>
      <c r="H3" s="25"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32" t="s">
        <v>108</v>
      </c>
      <c r="AD3" s="23" t="s">
        <v>108</v>
      </c>
      <c r="AE3" s="23" t="s">
        <v>108</v>
      </c>
      <c r="AF3" s="23" t="s">
        <v>108</v>
      </c>
      <c r="AG3" s="23" t="s">
        <v>108</v>
      </c>
      <c r="AH3" s="23" t="s">
        <v>108</v>
      </c>
      <c r="AK3" s="27" t="str">
        <f t="shared" ref="AK3:AT25" si="0">IFERROR(IF(I3="---","",IF(Y3="---","Pas d'objectifs fixés",IF(BV3=BK3,"En bonne voie",IF(BV3&gt;BK3,"En retard",IF(BV3&lt;BK3,"En avance"))))),"")</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VALUE(IF(AX3="---","",VLOOKUP(AX3,List167823423[],2,FALSE)))</f>
        <v>#VALUE!</v>
      </c>
      <c r="AZ3" s="1" t="str">
        <f t="shared" ref="AZ3:AZ27" si="2">_xlfn.IFNA(LOOKUP(2,1/(H3:Q3&lt;&gt;"---"),X3:AF3),"---")</f>
        <v>---</v>
      </c>
      <c r="BA3" s="1" t="e">
        <f>VALUE(IF(AZ3="---","",VLOOKUP(AZ3,List167823423[],2,FALSE)))</f>
        <v>#VALUE!</v>
      </c>
      <c r="BB3" s="1" t="str">
        <f t="shared" ref="BB3:BB27" si="3">_xlfn.IFNA(LOOKUP(2,1/(AK3:AT3&lt;&gt;""),AK3:AT3),"---")</f>
        <v>---</v>
      </c>
      <c r="BC3" s="1" t="str">
        <f t="shared" ref="BC3:BC27" si="4">_xlfn.IFNA(LOOKUP(2,1/(H3:R3&lt;&gt;"---"),H$2:R$2),"---")</f>
        <v>---</v>
      </c>
      <c r="BE3" s="31" t="s">
        <v>108</v>
      </c>
      <c r="BI3" s="29" t="s">
        <v>109</v>
      </c>
      <c r="BJ3" s="150" t="str">
        <f>IF(H3="---","",VLOOKUP(H3,List167823423[],2,FALSE))</f>
        <v/>
      </c>
      <c r="BK3" s="150" t="str">
        <f>IF(I3="---","",VLOOKUP(I3,List167823423[],2,FALSE))</f>
        <v/>
      </c>
      <c r="BL3" s="150" t="str">
        <f>IF(J3="---","",VLOOKUP(J3,List167823423[],2,FALSE))</f>
        <v/>
      </c>
      <c r="BM3" s="150" t="str">
        <f>IF(K3="---","",VLOOKUP(K3,List167823423[],2,FALSE))</f>
        <v/>
      </c>
      <c r="BN3" s="150" t="str">
        <f>IF(L3="---","",VLOOKUP(L3,List167823423[],2,FALSE))</f>
        <v/>
      </c>
      <c r="BO3" s="150" t="str">
        <f>IF(M3="---","",VLOOKUP(M3,List167823423[],2,FALSE))</f>
        <v/>
      </c>
      <c r="BP3" s="150" t="str">
        <f>IF(N3="---","",VLOOKUP(N3,List167823423[],2,FALSE))</f>
        <v/>
      </c>
      <c r="BQ3" s="150" t="str">
        <f>IF(O3="---","",VLOOKUP(O3,List167823423[],2,FALSE))</f>
        <v/>
      </c>
      <c r="BR3" s="150" t="str">
        <f>IF(P3="---","",VLOOKUP(P3,List167823423[],2,FALSE))</f>
        <v/>
      </c>
      <c r="BS3" s="150" t="str">
        <f>IF(Q3="---","",VLOOKUP(Q3,List167823423[],2,FALSE))</f>
        <v/>
      </c>
      <c r="BT3" s="150" t="str">
        <f>IF(R3="---","",VLOOKUP(R3,List167823423[],2,FALSE))</f>
        <v/>
      </c>
      <c r="BU3" s="29" t="s">
        <v>109</v>
      </c>
      <c r="BV3" s="150" t="str">
        <f>IF(Y3="---","",VLOOKUP(Y3,List167823423[],2,FALSE))</f>
        <v/>
      </c>
      <c r="BW3" s="150" t="str">
        <f>IF(Z3="---","",VLOOKUP(Z3,List167823423[],2,FALSE))</f>
        <v/>
      </c>
      <c r="BX3" s="150" t="str">
        <f>IF(AA3="---","",VLOOKUP(AA3,List167823423[],2,FALSE))</f>
        <v/>
      </c>
      <c r="BY3" s="150" t="str">
        <f>IF(AB3="---","",VLOOKUP(AB3,List167823423[],2,FALSE))</f>
        <v/>
      </c>
      <c r="BZ3" s="150" t="str">
        <f>IF(AC3="---","",VLOOKUP(AC3,List167823423[],2,FALSE))</f>
        <v/>
      </c>
      <c r="CA3" s="150" t="str">
        <f>IF(AD3="---","",VLOOKUP(AD3,List167823423[],2,FALSE))</f>
        <v/>
      </c>
      <c r="CB3" s="150" t="str">
        <f>IF(AE3="---","",VLOOKUP(AE3,List167823423[],2,FALSE))</f>
        <v/>
      </c>
      <c r="CC3" s="150" t="str">
        <f>IF(AF3="---","",VLOOKUP(AF3,List167823423[],2,FALSE))</f>
        <v/>
      </c>
      <c r="CD3" s="150" t="str">
        <f>IF(AG3="---","",VLOOKUP(AG3,List167823423[],2,FALSE))</f>
        <v/>
      </c>
      <c r="CE3" s="150" t="str">
        <f>IF(AH3="---","",VLOOKUP(AH3,List167823423[],2,FALSE))</f>
        <v/>
      </c>
    </row>
    <row r="4" spans="2:92" ht="13.5" customHeight="1">
      <c r="B4" s="263"/>
      <c r="C4" s="271"/>
      <c r="D4" s="270"/>
      <c r="E4" s="196" t="s">
        <v>110</v>
      </c>
      <c r="F4" s="198"/>
      <c r="G4" s="199"/>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VALUE(IF(AX4="---","",VLOOKUP(AX4,List167823423[],2,FALSE)))</f>
        <v>#VALUE!</v>
      </c>
      <c r="AZ4" s="1" t="str">
        <f t="shared" si="2"/>
        <v>---</v>
      </c>
      <c r="BA4" s="1" t="e">
        <f>VALUE(IF(AZ4="---","",VLOOKUP(AZ4,List167823423[],2,FALSE)))</f>
        <v>#VALUE!</v>
      </c>
      <c r="BB4" s="1" t="str">
        <f t="shared" si="3"/>
        <v>---</v>
      </c>
      <c r="BC4" s="1" t="str">
        <f t="shared" si="4"/>
        <v>---</v>
      </c>
      <c r="BE4" s="33" t="s">
        <v>112</v>
      </c>
      <c r="BF4" s="1">
        <v>1</v>
      </c>
      <c r="BI4" s="29" t="s">
        <v>111</v>
      </c>
      <c r="BJ4" s="150" t="str">
        <f>IF(H4="---","",VLOOKUP(H4,List167823423[],2,FALSE))</f>
        <v/>
      </c>
      <c r="BK4" s="150" t="str">
        <f>IF(I4="---","",VLOOKUP(I4,List167823423[],2,FALSE))</f>
        <v/>
      </c>
      <c r="BL4" s="150" t="str">
        <f>IF(J4="---","",VLOOKUP(J4,List167823423[],2,FALSE))</f>
        <v/>
      </c>
      <c r="BM4" s="150" t="str">
        <f>IF(K4="---","",VLOOKUP(K4,List167823423[],2,FALSE))</f>
        <v/>
      </c>
      <c r="BN4" s="150" t="str">
        <f>IF(L4="---","",VLOOKUP(L4,List167823423[],2,FALSE))</f>
        <v/>
      </c>
      <c r="BO4" s="150" t="str">
        <f>IF(M4="---","",VLOOKUP(M4,List167823423[],2,FALSE))</f>
        <v/>
      </c>
      <c r="BP4" s="150" t="str">
        <f>IF(N4="---","",VLOOKUP(N4,List167823423[],2,FALSE))</f>
        <v/>
      </c>
      <c r="BQ4" s="150" t="str">
        <f>IF(O4="---","",VLOOKUP(O4,List167823423[],2,FALSE))</f>
        <v/>
      </c>
      <c r="BR4" s="150" t="str">
        <f>IF(P4="---","",VLOOKUP(P4,List167823423[],2,FALSE))</f>
        <v/>
      </c>
      <c r="BS4" s="150" t="str">
        <f>IF(Q4="---","",VLOOKUP(Q4,List167823423[],2,FALSE))</f>
        <v/>
      </c>
      <c r="BT4" s="150" t="str">
        <f>IF(R4="---","",VLOOKUP(R4,List167823423[],2,FALSE))</f>
        <v/>
      </c>
      <c r="BU4" s="29" t="s">
        <v>111</v>
      </c>
      <c r="BV4" s="150" t="str">
        <f>IF(Y4="---","",VLOOKUP(Y4,List167823423[],2,FALSE))</f>
        <v/>
      </c>
      <c r="BW4" s="150" t="str">
        <f>IF(Z4="---","",VLOOKUP(Z4,List167823423[],2,FALSE))</f>
        <v/>
      </c>
      <c r="BX4" s="150" t="str">
        <f>IF(AA4="---","",VLOOKUP(AA4,List167823423[],2,FALSE))</f>
        <v/>
      </c>
      <c r="BY4" s="150" t="str">
        <f>IF(AB4="---","",VLOOKUP(AB4,List167823423[],2,FALSE))</f>
        <v/>
      </c>
      <c r="BZ4" s="150" t="str">
        <f>IF(AC4="---","",VLOOKUP(AC4,List167823423[],2,FALSE))</f>
        <v/>
      </c>
      <c r="CA4" s="150" t="str">
        <f>IF(AD4="---","",VLOOKUP(AD4,List167823423[],2,FALSE))</f>
        <v/>
      </c>
      <c r="CB4" s="150" t="str">
        <f>IF(AE4="---","",VLOOKUP(AE4,List167823423[],2,FALSE))</f>
        <v/>
      </c>
      <c r="CC4" s="150" t="str">
        <f>IF(AF4="---","",VLOOKUP(AF4,List167823423[],2,FALSE))</f>
        <v/>
      </c>
      <c r="CD4" s="150" t="str">
        <f>IF(AG4="---","",VLOOKUP(AG4,List167823423[],2,FALSE))</f>
        <v/>
      </c>
      <c r="CE4" s="150" t="str">
        <f>IF(AH4="---","",VLOOKUP(AH4,List167823423[],2,FALSE))</f>
        <v/>
      </c>
    </row>
    <row r="5" spans="2:92" ht="13.5" customHeight="1">
      <c r="B5" s="263"/>
      <c r="C5" s="265" t="s">
        <v>113</v>
      </c>
      <c r="D5" s="270"/>
      <c r="E5" s="196" t="s">
        <v>114</v>
      </c>
      <c r="F5" s="198"/>
      <c r="G5" s="199"/>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VALUE(IF(AX5="---","",VLOOKUP(AX5,List167823423[],2,FALSE)))</f>
        <v>#VALUE!</v>
      </c>
      <c r="AZ5" s="1" t="str">
        <f t="shared" si="2"/>
        <v>---</v>
      </c>
      <c r="BA5" s="1" t="e">
        <f>VALUE(IF(AZ5="---","",VLOOKUP(AZ5,List167823423[],2,FALSE)))</f>
        <v>#VALUE!</v>
      </c>
      <c r="BB5" s="1" t="str">
        <f t="shared" si="3"/>
        <v>---</v>
      </c>
      <c r="BC5" s="1" t="str">
        <f t="shared" si="4"/>
        <v>---</v>
      </c>
      <c r="BE5" s="34" t="s">
        <v>116</v>
      </c>
      <c r="BF5" s="1">
        <v>0.5</v>
      </c>
      <c r="BI5" s="29" t="s">
        <v>115</v>
      </c>
      <c r="BJ5" s="150" t="str">
        <f>IF(H5="---","",VLOOKUP(H5,List167823423[],2,FALSE))</f>
        <v/>
      </c>
      <c r="BK5" s="150" t="str">
        <f>IF(I5="---","",VLOOKUP(I5,List167823423[],2,FALSE))</f>
        <v/>
      </c>
      <c r="BL5" s="150" t="str">
        <f>IF(J5="---","",VLOOKUP(J5,List167823423[],2,FALSE))</f>
        <v/>
      </c>
      <c r="BM5" s="150" t="str">
        <f>IF(K5="---","",VLOOKUP(K5,List167823423[],2,FALSE))</f>
        <v/>
      </c>
      <c r="BN5" s="150" t="str">
        <f>IF(L5="---","",VLOOKUP(L5,List167823423[],2,FALSE))</f>
        <v/>
      </c>
      <c r="BO5" s="150" t="str">
        <f>IF(M5="---","",VLOOKUP(M5,List167823423[],2,FALSE))</f>
        <v/>
      </c>
      <c r="BP5" s="150" t="str">
        <f>IF(N5="---","",VLOOKUP(N5,List167823423[],2,FALSE))</f>
        <v/>
      </c>
      <c r="BQ5" s="150" t="str">
        <f>IF(O5="---","",VLOOKUP(O5,List167823423[],2,FALSE))</f>
        <v/>
      </c>
      <c r="BR5" s="150" t="str">
        <f>IF(P5="---","",VLOOKUP(P5,List167823423[],2,FALSE))</f>
        <v/>
      </c>
      <c r="BS5" s="150" t="str">
        <f>IF(Q5="---","",VLOOKUP(Q5,List167823423[],2,FALSE))</f>
        <v/>
      </c>
      <c r="BT5" s="150" t="str">
        <f>IF(R5="---","",VLOOKUP(R5,List167823423[],2,FALSE))</f>
        <v/>
      </c>
      <c r="BU5" s="29" t="s">
        <v>115</v>
      </c>
      <c r="BV5" s="150" t="str">
        <f>IF(Y5="---","",VLOOKUP(Y5,List167823423[],2,FALSE))</f>
        <v/>
      </c>
      <c r="BW5" s="150" t="str">
        <f>IF(Z5="---","",VLOOKUP(Z5,List167823423[],2,FALSE))</f>
        <v/>
      </c>
      <c r="BX5" s="150" t="str">
        <f>IF(AA5="---","",VLOOKUP(AA5,List167823423[],2,FALSE))</f>
        <v/>
      </c>
      <c r="BY5" s="150" t="str">
        <f>IF(AB5="---","",VLOOKUP(AB5,List167823423[],2,FALSE))</f>
        <v/>
      </c>
      <c r="BZ5" s="150" t="str">
        <f>IF(AC5="---","",VLOOKUP(AC5,List167823423[],2,FALSE))</f>
        <v/>
      </c>
      <c r="CA5" s="150" t="str">
        <f>IF(AD5="---","",VLOOKUP(AD5,List167823423[],2,FALSE))</f>
        <v/>
      </c>
      <c r="CB5" s="150" t="str">
        <f>IF(AE5="---","",VLOOKUP(AE5,List167823423[],2,FALSE))</f>
        <v/>
      </c>
      <c r="CC5" s="150" t="str">
        <f>IF(AF5="---","",VLOOKUP(AF5,List167823423[],2,FALSE))</f>
        <v/>
      </c>
      <c r="CD5" s="150" t="str">
        <f>IF(AG5="---","",VLOOKUP(AG5,List167823423[],2,FALSE))</f>
        <v/>
      </c>
      <c r="CE5" s="150" t="str">
        <f>IF(AH5="---","",VLOOKUP(AH5,List167823423[],2,FALSE))</f>
        <v/>
      </c>
    </row>
    <row r="6" spans="2:92" ht="13.5" customHeight="1">
      <c r="B6" s="263"/>
      <c r="C6" s="271"/>
      <c r="D6" s="270"/>
      <c r="E6" s="196" t="s">
        <v>117</v>
      </c>
      <c r="F6" s="198"/>
      <c r="G6" s="199"/>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VALUE(IF(AX6="---","",VLOOKUP(AX6,List167823423[],2,FALSE)))</f>
        <v>#VALUE!</v>
      </c>
      <c r="AZ6" s="1" t="str">
        <f t="shared" si="2"/>
        <v>---</v>
      </c>
      <c r="BA6" s="1" t="e">
        <f>VALUE(IF(AZ6="---","",VLOOKUP(AZ6,List167823423[],2,FALSE)))</f>
        <v>#VALUE!</v>
      </c>
      <c r="BB6" s="1" t="str">
        <f t="shared" si="3"/>
        <v>---</v>
      </c>
      <c r="BC6" s="1" t="str">
        <f t="shared" si="4"/>
        <v>---</v>
      </c>
      <c r="BE6" s="35" t="s">
        <v>119</v>
      </c>
      <c r="BF6" s="1">
        <v>0</v>
      </c>
      <c r="BI6" s="29" t="s">
        <v>118</v>
      </c>
      <c r="BJ6" s="150" t="str">
        <f>IF(H6="---","",VLOOKUP(H6,List167823423[],2,FALSE))</f>
        <v/>
      </c>
      <c r="BK6" s="150" t="str">
        <f>IF(I6="---","",VLOOKUP(I6,List167823423[],2,FALSE))</f>
        <v/>
      </c>
      <c r="BL6" s="150" t="str">
        <f>IF(J6="---","",VLOOKUP(J6,List167823423[],2,FALSE))</f>
        <v/>
      </c>
      <c r="BM6" s="150" t="str">
        <f>IF(K6="---","",VLOOKUP(K6,List167823423[],2,FALSE))</f>
        <v/>
      </c>
      <c r="BN6" s="150" t="str">
        <f>IF(L6="---","",VLOOKUP(L6,List167823423[],2,FALSE))</f>
        <v/>
      </c>
      <c r="BO6" s="150" t="str">
        <f>IF(M6="---","",VLOOKUP(M6,List167823423[],2,FALSE))</f>
        <v/>
      </c>
      <c r="BP6" s="150" t="str">
        <f>IF(N6="---","",VLOOKUP(N6,List167823423[],2,FALSE))</f>
        <v/>
      </c>
      <c r="BQ6" s="150" t="str">
        <f>IF(O6="---","",VLOOKUP(O6,List167823423[],2,FALSE))</f>
        <v/>
      </c>
      <c r="BR6" s="150" t="str">
        <f>IF(P6="---","",VLOOKUP(P6,List167823423[],2,FALSE))</f>
        <v/>
      </c>
      <c r="BS6" s="150" t="str">
        <f>IF(Q6="---","",VLOOKUP(Q6,List167823423[],2,FALSE))</f>
        <v/>
      </c>
      <c r="BT6" s="150" t="str">
        <f>IF(R6="---","",VLOOKUP(R6,List167823423[],2,FALSE))</f>
        <v/>
      </c>
      <c r="BU6" s="29" t="s">
        <v>118</v>
      </c>
      <c r="BV6" s="150" t="str">
        <f>IF(Y6="---","",VLOOKUP(Y6,List167823423[],2,FALSE))</f>
        <v/>
      </c>
      <c r="BW6" s="150" t="str">
        <f>IF(Z6="---","",VLOOKUP(Z6,List167823423[],2,FALSE))</f>
        <v/>
      </c>
      <c r="BX6" s="150" t="str">
        <f>IF(AA6="---","",VLOOKUP(AA6,List167823423[],2,FALSE))</f>
        <v/>
      </c>
      <c r="BY6" s="150" t="str">
        <f>IF(AB6="---","",VLOOKUP(AB6,List167823423[],2,FALSE))</f>
        <v/>
      </c>
      <c r="BZ6" s="150" t="str">
        <f>IF(AC6="---","",VLOOKUP(AC6,List167823423[],2,FALSE))</f>
        <v/>
      </c>
      <c r="CA6" s="150" t="str">
        <f>IF(AD6="---","",VLOOKUP(AD6,List167823423[],2,FALSE))</f>
        <v/>
      </c>
      <c r="CB6" s="150" t="str">
        <f>IF(AE6="---","",VLOOKUP(AE6,List167823423[],2,FALSE))</f>
        <v/>
      </c>
      <c r="CC6" s="150" t="str">
        <f>IF(AF6="---","",VLOOKUP(AF6,List167823423[],2,FALSE))</f>
        <v/>
      </c>
      <c r="CD6" s="150" t="str">
        <f>IF(AG6="---","",VLOOKUP(AG6,List167823423[],2,FALSE))</f>
        <v/>
      </c>
      <c r="CE6" s="150" t="str">
        <f>IF(AH6="---","",VLOOKUP(AH6,List167823423[],2,FALSE))</f>
        <v/>
      </c>
    </row>
    <row r="7" spans="2:92" ht="13.5" customHeight="1">
      <c r="B7" s="263"/>
      <c r="C7" s="271"/>
      <c r="D7" s="270"/>
      <c r="E7" s="196" t="s">
        <v>120</v>
      </c>
      <c r="F7" s="198"/>
      <c r="G7" s="199"/>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VALUE(IF(AX7="---","",VLOOKUP(AX7,List167823423[],2,FALSE)))</f>
        <v>#VALUE!</v>
      </c>
      <c r="AZ7" s="1" t="str">
        <f t="shared" si="2"/>
        <v>---</v>
      </c>
      <c r="BA7" s="1" t="e">
        <f>VALUE(IF(AZ7="---","",VLOOKUP(AZ7,List167823423[],2,FALSE)))</f>
        <v>#VALUE!</v>
      </c>
      <c r="BB7" s="1" t="str">
        <f t="shared" si="3"/>
        <v>---</v>
      </c>
      <c r="BC7" s="1" t="str">
        <f t="shared" si="4"/>
        <v>---</v>
      </c>
      <c r="BI7" s="29" t="s">
        <v>121</v>
      </c>
      <c r="BJ7" s="150" t="str">
        <f>IF(H7="---","",VLOOKUP(H7,List167823423[],2,FALSE))</f>
        <v/>
      </c>
      <c r="BK7" s="150" t="str">
        <f>IF(I7="---","",VLOOKUP(I7,List167823423[],2,FALSE))</f>
        <v/>
      </c>
      <c r="BL7" s="150" t="str">
        <f>IF(J7="---","",VLOOKUP(J7,List167823423[],2,FALSE))</f>
        <v/>
      </c>
      <c r="BM7" s="150" t="str">
        <f>IF(K7="---","",VLOOKUP(K7,List167823423[],2,FALSE))</f>
        <v/>
      </c>
      <c r="BN7" s="150" t="str">
        <f>IF(L7="---","",VLOOKUP(L7,List167823423[],2,FALSE))</f>
        <v/>
      </c>
      <c r="BO7" s="150" t="str">
        <f>IF(M7="---","",VLOOKUP(M7,List167823423[],2,FALSE))</f>
        <v/>
      </c>
      <c r="BP7" s="150" t="str">
        <f>IF(N7="---","",VLOOKUP(N7,List167823423[],2,FALSE))</f>
        <v/>
      </c>
      <c r="BQ7" s="150" t="str">
        <f>IF(O7="---","",VLOOKUP(O7,List167823423[],2,FALSE))</f>
        <v/>
      </c>
      <c r="BR7" s="150" t="str">
        <f>IF(P7="---","",VLOOKUP(P7,List167823423[],2,FALSE))</f>
        <v/>
      </c>
      <c r="BS7" s="150" t="str">
        <f>IF(Q7="---","",VLOOKUP(Q7,List167823423[],2,FALSE))</f>
        <v/>
      </c>
      <c r="BT7" s="150" t="str">
        <f>IF(R7="---","",VLOOKUP(R7,List167823423[],2,FALSE))</f>
        <v/>
      </c>
      <c r="BU7" s="29" t="s">
        <v>121</v>
      </c>
      <c r="BV7" s="150" t="str">
        <f>IF(Y7="---","",VLOOKUP(Y7,List167823423[],2,FALSE))</f>
        <v/>
      </c>
      <c r="BW7" s="150" t="str">
        <f>IF(Z7="---","",VLOOKUP(Z7,List167823423[],2,FALSE))</f>
        <v/>
      </c>
      <c r="BX7" s="150" t="str">
        <f>IF(AA7="---","",VLOOKUP(AA7,List167823423[],2,FALSE))</f>
        <v/>
      </c>
      <c r="BY7" s="150" t="str">
        <f>IF(AB7="---","",VLOOKUP(AB7,List167823423[],2,FALSE))</f>
        <v/>
      </c>
      <c r="BZ7" s="150" t="str">
        <f>IF(AC7="---","",VLOOKUP(AC7,List167823423[],2,FALSE))</f>
        <v/>
      </c>
      <c r="CA7" s="150" t="str">
        <f>IF(AD7="---","",VLOOKUP(AD7,List167823423[],2,FALSE))</f>
        <v/>
      </c>
      <c r="CB7" s="150" t="str">
        <f>IF(AE7="---","",VLOOKUP(AE7,List167823423[],2,FALSE))</f>
        <v/>
      </c>
      <c r="CC7" s="150" t="str">
        <f>IF(AF7="---","",VLOOKUP(AF7,List167823423[],2,FALSE))</f>
        <v/>
      </c>
      <c r="CD7" s="150" t="str">
        <f>IF(AG7="---","",VLOOKUP(AG7,List167823423[],2,FALSE))</f>
        <v/>
      </c>
      <c r="CE7" s="150" t="str">
        <f>IF(AH7="---","",VLOOKUP(AH7,List167823423[],2,FALSE))</f>
        <v/>
      </c>
    </row>
    <row r="8" spans="2:92" ht="13.5" customHeight="1">
      <c r="B8" s="264"/>
      <c r="C8" s="271"/>
      <c r="D8" s="270"/>
      <c r="E8" s="196" t="s">
        <v>122</v>
      </c>
      <c r="F8" s="198"/>
      <c r="G8" s="199"/>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VALUE(IF(AX8="---","",VLOOKUP(AX8,List167823423[],2,FALSE)))</f>
        <v>#VALUE!</v>
      </c>
      <c r="AZ8" s="1" t="str">
        <f t="shared" si="2"/>
        <v>---</v>
      </c>
      <c r="BA8" s="1" t="e">
        <f>VALUE(IF(AZ8="---","",VLOOKUP(AZ8,List167823423[],2,FALSE)))</f>
        <v>#VALUE!</v>
      </c>
      <c r="BB8" s="1" t="str">
        <f t="shared" si="3"/>
        <v>---</v>
      </c>
      <c r="BC8" s="1" t="str">
        <f t="shared" si="4"/>
        <v>---</v>
      </c>
      <c r="BI8" s="29" t="s">
        <v>123</v>
      </c>
      <c r="BJ8" s="150" t="str">
        <f>IF(H8="---","",VLOOKUP(H8,List167823423[],2,FALSE))</f>
        <v/>
      </c>
      <c r="BK8" s="150" t="str">
        <f>IF(I8="---","",VLOOKUP(I8,List167823423[],2,FALSE))</f>
        <v/>
      </c>
      <c r="BL8" s="150" t="str">
        <f>IF(J8="---","",VLOOKUP(J8,List167823423[],2,FALSE))</f>
        <v/>
      </c>
      <c r="BM8" s="150" t="str">
        <f>IF(K8="---","",VLOOKUP(K8,List167823423[],2,FALSE))</f>
        <v/>
      </c>
      <c r="BN8" s="150" t="str">
        <f>IF(L8="---","",VLOOKUP(L8,List167823423[],2,FALSE))</f>
        <v/>
      </c>
      <c r="BO8" s="150" t="str">
        <f>IF(M8="---","",VLOOKUP(M8,List167823423[],2,FALSE))</f>
        <v/>
      </c>
      <c r="BP8" s="150" t="str">
        <f>IF(N8="---","",VLOOKUP(N8,List167823423[],2,FALSE))</f>
        <v/>
      </c>
      <c r="BQ8" s="150" t="str">
        <f>IF(O8="---","",VLOOKUP(O8,List167823423[],2,FALSE))</f>
        <v/>
      </c>
      <c r="BR8" s="150" t="str">
        <f>IF(P8="---","",VLOOKUP(P8,List167823423[],2,FALSE))</f>
        <v/>
      </c>
      <c r="BS8" s="150" t="str">
        <f>IF(Q8="---","",VLOOKUP(Q8,List167823423[],2,FALSE))</f>
        <v/>
      </c>
      <c r="BT8" s="150" t="str">
        <f>IF(R8="---","",VLOOKUP(R8,List167823423[],2,FALSE))</f>
        <v/>
      </c>
      <c r="BU8" s="29" t="s">
        <v>123</v>
      </c>
      <c r="BV8" s="150" t="str">
        <f>IF(Y8="---","",VLOOKUP(Y8,List167823423[],2,FALSE))</f>
        <v/>
      </c>
      <c r="BW8" s="150" t="str">
        <f>IF(Z8="---","",VLOOKUP(Z8,List167823423[],2,FALSE))</f>
        <v/>
      </c>
      <c r="BX8" s="150" t="str">
        <f>IF(AA8="---","",VLOOKUP(AA8,List167823423[],2,FALSE))</f>
        <v/>
      </c>
      <c r="BY8" s="150" t="str">
        <f>IF(AB8="---","",VLOOKUP(AB8,List167823423[],2,FALSE))</f>
        <v/>
      </c>
      <c r="BZ8" s="150" t="str">
        <f>IF(AC8="---","",VLOOKUP(AC8,List167823423[],2,FALSE))</f>
        <v/>
      </c>
      <c r="CA8" s="150" t="str">
        <f>IF(AD8="---","",VLOOKUP(AD8,List167823423[],2,FALSE))</f>
        <v/>
      </c>
      <c r="CB8" s="150" t="str">
        <f>IF(AE8="---","",VLOOKUP(AE8,List167823423[],2,FALSE))</f>
        <v/>
      </c>
      <c r="CC8" s="150" t="str">
        <f>IF(AF8="---","",VLOOKUP(AF8,List167823423[],2,FALSE))</f>
        <v/>
      </c>
      <c r="CD8" s="150" t="str">
        <f>IF(AG8="---","",VLOOKUP(AG8,List167823423[],2,FALSE))</f>
        <v/>
      </c>
      <c r="CE8" s="150" t="str">
        <f>IF(AH8="---","",VLOOKUP(AH8,List167823423[],2,FALSE))</f>
        <v/>
      </c>
    </row>
    <row r="9" spans="2:92" ht="13.5" customHeight="1">
      <c r="B9" s="263">
        <v>2</v>
      </c>
      <c r="C9" s="265" t="s">
        <v>124</v>
      </c>
      <c r="D9" s="270"/>
      <c r="E9" s="196" t="s">
        <v>125</v>
      </c>
      <c r="F9" s="198"/>
      <c r="G9" s="199"/>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VALUE(IF(AX9="---","",VLOOKUP(AX9,List167823423[],2,FALSE)))</f>
        <v>#VALUE!</v>
      </c>
      <c r="AZ9" s="1" t="str">
        <f t="shared" si="2"/>
        <v>---</v>
      </c>
      <c r="BA9" s="1" t="e">
        <f>VALUE(IF(AZ9="---","",VLOOKUP(AZ9,List167823423[],2,FALSE)))</f>
        <v>#VALUE!</v>
      </c>
      <c r="BB9" s="1" t="str">
        <f t="shared" si="3"/>
        <v>---</v>
      </c>
      <c r="BC9" s="1" t="str">
        <f t="shared" si="4"/>
        <v>---</v>
      </c>
      <c r="BI9" s="29" t="s">
        <v>126</v>
      </c>
      <c r="BJ9" s="150" t="str">
        <f>IF(H9="---","",VLOOKUP(H9,List167823423[],2,FALSE))</f>
        <v/>
      </c>
      <c r="BK9" s="150" t="str">
        <f>IF(I9="---","",VLOOKUP(I9,List167823423[],2,FALSE))</f>
        <v/>
      </c>
      <c r="BL9" s="150" t="str">
        <f>IF(J9="---","",VLOOKUP(J9,List167823423[],2,FALSE))</f>
        <v/>
      </c>
      <c r="BM9" s="150" t="str">
        <f>IF(K9="---","",VLOOKUP(K9,List167823423[],2,FALSE))</f>
        <v/>
      </c>
      <c r="BN9" s="150" t="str">
        <f>IF(L9="---","",VLOOKUP(L9,List167823423[],2,FALSE))</f>
        <v/>
      </c>
      <c r="BO9" s="150" t="str">
        <f>IF(M9="---","",VLOOKUP(M9,List167823423[],2,FALSE))</f>
        <v/>
      </c>
      <c r="BP9" s="150" t="str">
        <f>IF(N9="---","",VLOOKUP(N9,List167823423[],2,FALSE))</f>
        <v/>
      </c>
      <c r="BQ9" s="150" t="str">
        <f>IF(O9="---","",VLOOKUP(O9,List167823423[],2,FALSE))</f>
        <v/>
      </c>
      <c r="BR9" s="150" t="str">
        <f>IF(P9="---","",VLOOKUP(P9,List167823423[],2,FALSE))</f>
        <v/>
      </c>
      <c r="BS9" s="150" t="str">
        <f>IF(Q9="---","",VLOOKUP(Q9,List167823423[],2,FALSE))</f>
        <v/>
      </c>
      <c r="BT9" s="150" t="str">
        <f>IF(R9="---","",VLOOKUP(R9,List167823423[],2,FALSE))</f>
        <v/>
      </c>
      <c r="BU9" s="29" t="s">
        <v>126</v>
      </c>
      <c r="BV9" s="150" t="str">
        <f>IF(Y9="---","",VLOOKUP(Y9,List167823423[],2,FALSE))</f>
        <v/>
      </c>
      <c r="BW9" s="150" t="str">
        <f>IF(Z9="---","",VLOOKUP(Z9,List167823423[],2,FALSE))</f>
        <v/>
      </c>
      <c r="BX9" s="150" t="str">
        <f>IF(AA9="---","",VLOOKUP(AA9,List167823423[],2,FALSE))</f>
        <v/>
      </c>
      <c r="BY9" s="150" t="str">
        <f>IF(AB9="---","",VLOOKUP(AB9,List167823423[],2,FALSE))</f>
        <v/>
      </c>
      <c r="BZ9" s="150" t="str">
        <f>IF(AC9="---","",VLOOKUP(AC9,List167823423[],2,FALSE))</f>
        <v/>
      </c>
      <c r="CA9" s="150" t="str">
        <f>IF(AD9="---","",VLOOKUP(AD9,List167823423[],2,FALSE))</f>
        <v/>
      </c>
      <c r="CB9" s="150" t="str">
        <f>IF(AE9="---","",VLOOKUP(AE9,List167823423[],2,FALSE))</f>
        <v/>
      </c>
      <c r="CC9" s="150" t="str">
        <f>IF(AF9="---","",VLOOKUP(AF9,List167823423[],2,FALSE))</f>
        <v/>
      </c>
      <c r="CD9" s="150" t="str">
        <f>IF(AG9="---","",VLOOKUP(AG9,List167823423[],2,FALSE))</f>
        <v/>
      </c>
      <c r="CE9" s="150" t="str">
        <f>IF(AH9="---","",VLOOKUP(AH9,List167823423[],2,FALSE))</f>
        <v/>
      </c>
    </row>
    <row r="10" spans="2:92" ht="13.5" customHeight="1">
      <c r="B10" s="263"/>
      <c r="C10" s="271"/>
      <c r="D10" s="270"/>
      <c r="E10" s="196" t="s">
        <v>127</v>
      </c>
      <c r="F10" s="198"/>
      <c r="G10" s="199"/>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VALUE(IF(AX10="---","",VLOOKUP(AX10,List167823423[],2,FALSE)))</f>
        <v>#VALUE!</v>
      </c>
      <c r="AZ10" s="1" t="str">
        <f t="shared" si="2"/>
        <v>---</v>
      </c>
      <c r="BA10" s="1" t="e">
        <f>VALUE(IF(AZ10="---","",VLOOKUP(AZ10,List167823423[],2,FALSE)))</f>
        <v>#VALUE!</v>
      </c>
      <c r="BB10" s="1" t="str">
        <f t="shared" si="3"/>
        <v>---</v>
      </c>
      <c r="BC10" s="1" t="str">
        <f t="shared" si="4"/>
        <v>---</v>
      </c>
      <c r="BI10" s="29" t="s">
        <v>128</v>
      </c>
      <c r="BJ10" s="150" t="str">
        <f>IF(H10="---","",VLOOKUP(H10,List167823423[],2,FALSE))</f>
        <v/>
      </c>
      <c r="BK10" s="150" t="str">
        <f>IF(I10="---","",VLOOKUP(I10,List167823423[],2,FALSE))</f>
        <v/>
      </c>
      <c r="BL10" s="150" t="str">
        <f>IF(J10="---","",VLOOKUP(J10,List167823423[],2,FALSE))</f>
        <v/>
      </c>
      <c r="BM10" s="150" t="str">
        <f>IF(K10="---","",VLOOKUP(K10,List167823423[],2,FALSE))</f>
        <v/>
      </c>
      <c r="BN10" s="150" t="str">
        <f>IF(L10="---","",VLOOKUP(L10,List167823423[],2,FALSE))</f>
        <v/>
      </c>
      <c r="BO10" s="150" t="str">
        <f>IF(M10="---","",VLOOKUP(M10,List167823423[],2,FALSE))</f>
        <v/>
      </c>
      <c r="BP10" s="150" t="str">
        <f>IF(N10="---","",VLOOKUP(N10,List167823423[],2,FALSE))</f>
        <v/>
      </c>
      <c r="BQ10" s="150" t="str">
        <f>IF(O10="---","",VLOOKUP(O10,List167823423[],2,FALSE))</f>
        <v/>
      </c>
      <c r="BR10" s="150" t="str">
        <f>IF(P10="---","",VLOOKUP(P10,List167823423[],2,FALSE))</f>
        <v/>
      </c>
      <c r="BS10" s="150" t="str">
        <f>IF(Q10="---","",VLOOKUP(Q10,List167823423[],2,FALSE))</f>
        <v/>
      </c>
      <c r="BT10" s="150" t="str">
        <f>IF(R10="---","",VLOOKUP(R10,List167823423[],2,FALSE))</f>
        <v/>
      </c>
      <c r="BU10" s="29" t="s">
        <v>128</v>
      </c>
      <c r="BV10" s="150" t="str">
        <f>IF(Y10="---","",VLOOKUP(Y10,List167823423[],2,FALSE))</f>
        <v/>
      </c>
      <c r="BW10" s="150" t="str">
        <f>IF(Z10="---","",VLOOKUP(Z10,List167823423[],2,FALSE))</f>
        <v/>
      </c>
      <c r="BX10" s="150" t="str">
        <f>IF(AA10="---","",VLOOKUP(AA10,List167823423[],2,FALSE))</f>
        <v/>
      </c>
      <c r="BY10" s="150" t="str">
        <f>IF(AB10="---","",VLOOKUP(AB10,List167823423[],2,FALSE))</f>
        <v/>
      </c>
      <c r="BZ10" s="150" t="str">
        <f>IF(AC10="---","",VLOOKUP(AC10,List167823423[],2,FALSE))</f>
        <v/>
      </c>
      <c r="CA10" s="150" t="str">
        <f>IF(AD10="---","",VLOOKUP(AD10,List167823423[],2,FALSE))</f>
        <v/>
      </c>
      <c r="CB10" s="150" t="str">
        <f>IF(AE10="---","",VLOOKUP(AE10,List167823423[],2,FALSE))</f>
        <v/>
      </c>
      <c r="CC10" s="150" t="str">
        <f>IF(AF10="---","",VLOOKUP(AF10,List167823423[],2,FALSE))</f>
        <v/>
      </c>
      <c r="CD10" s="150" t="str">
        <f>IF(AG10="---","",VLOOKUP(AG10,List167823423[],2,FALSE))</f>
        <v/>
      </c>
      <c r="CE10" s="150" t="str">
        <f>IF(AH10="---","",VLOOKUP(AH10,List167823423[],2,FALSE))</f>
        <v/>
      </c>
    </row>
    <row r="11" spans="2:92" ht="13.5" customHeight="1">
      <c r="B11" s="263"/>
      <c r="C11" s="271"/>
      <c r="D11" s="270"/>
      <c r="E11" s="196" t="s">
        <v>129</v>
      </c>
      <c r="F11" s="198"/>
      <c r="G11" s="199"/>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VALUE(IF(AX11="---","",VLOOKUP(AX11,List167823423[],2,FALSE)))</f>
        <v>#VALUE!</v>
      </c>
      <c r="AZ11" s="1" t="str">
        <f t="shared" si="2"/>
        <v>---</v>
      </c>
      <c r="BA11" s="1" t="e">
        <f>VALUE(IF(AZ11="---","",VLOOKUP(AZ11,List167823423[],2,FALSE)))</f>
        <v>#VALUE!</v>
      </c>
      <c r="BB11" s="1" t="str">
        <f t="shared" si="3"/>
        <v>---</v>
      </c>
      <c r="BC11" s="1" t="str">
        <f t="shared" si="4"/>
        <v>---</v>
      </c>
      <c r="BI11" s="29" t="s">
        <v>130</v>
      </c>
      <c r="BJ11" s="150" t="str">
        <f>IF(H11="---","",VLOOKUP(H11,List167823423[],2,FALSE))</f>
        <v/>
      </c>
      <c r="BK11" s="150" t="str">
        <f>IF(I11="---","",VLOOKUP(I11,List167823423[],2,FALSE))</f>
        <v/>
      </c>
      <c r="BL11" s="150" t="str">
        <f>IF(J11="---","",VLOOKUP(J11,List167823423[],2,FALSE))</f>
        <v/>
      </c>
      <c r="BM11" s="150" t="str">
        <f>IF(K11="---","",VLOOKUP(K11,List167823423[],2,FALSE))</f>
        <v/>
      </c>
      <c r="BN11" s="150" t="str">
        <f>IF(L11="---","",VLOOKUP(L11,List167823423[],2,FALSE))</f>
        <v/>
      </c>
      <c r="BO11" s="150" t="str">
        <f>IF(M11="---","",VLOOKUP(M11,List167823423[],2,FALSE))</f>
        <v/>
      </c>
      <c r="BP11" s="150" t="str">
        <f>IF(N11="---","",VLOOKUP(N11,List167823423[],2,FALSE))</f>
        <v/>
      </c>
      <c r="BQ11" s="150" t="str">
        <f>IF(O11="---","",VLOOKUP(O11,List167823423[],2,FALSE))</f>
        <v/>
      </c>
      <c r="BR11" s="150" t="str">
        <f>IF(P11="---","",VLOOKUP(P11,List167823423[],2,FALSE))</f>
        <v/>
      </c>
      <c r="BS11" s="150" t="str">
        <f>IF(Q11="---","",VLOOKUP(Q11,List167823423[],2,FALSE))</f>
        <v/>
      </c>
      <c r="BT11" s="150" t="str">
        <f>IF(R11="---","",VLOOKUP(R11,List167823423[],2,FALSE))</f>
        <v/>
      </c>
      <c r="BU11" s="29" t="s">
        <v>130</v>
      </c>
      <c r="BV11" s="150" t="str">
        <f>IF(Y11="---","",VLOOKUP(Y11,List167823423[],2,FALSE))</f>
        <v/>
      </c>
      <c r="BW11" s="150" t="str">
        <f>IF(Z11="---","",VLOOKUP(Z11,List167823423[],2,FALSE))</f>
        <v/>
      </c>
      <c r="BX11" s="150" t="str">
        <f>IF(AA11="---","",VLOOKUP(AA11,List167823423[],2,FALSE))</f>
        <v/>
      </c>
      <c r="BY11" s="150" t="str">
        <f>IF(AB11="---","",VLOOKUP(AB11,List167823423[],2,FALSE))</f>
        <v/>
      </c>
      <c r="BZ11" s="150" t="str">
        <f>IF(AC11="---","",VLOOKUP(AC11,List167823423[],2,FALSE))</f>
        <v/>
      </c>
      <c r="CA11" s="150" t="str">
        <f>IF(AD11="---","",VLOOKUP(AD11,List167823423[],2,FALSE))</f>
        <v/>
      </c>
      <c r="CB11" s="150" t="str">
        <f>IF(AE11="---","",VLOOKUP(AE11,List167823423[],2,FALSE))</f>
        <v/>
      </c>
      <c r="CC11" s="150" t="str">
        <f>IF(AF11="---","",VLOOKUP(AF11,List167823423[],2,FALSE))</f>
        <v/>
      </c>
      <c r="CD11" s="150" t="str">
        <f>IF(AG11="---","",VLOOKUP(AG11,List167823423[],2,FALSE))</f>
        <v/>
      </c>
      <c r="CE11" s="150" t="str">
        <f>IF(AH11="---","",VLOOKUP(AH11,List167823423[],2,FALSE))</f>
        <v/>
      </c>
    </row>
    <row r="12" spans="2:92" ht="13.5" customHeight="1">
      <c r="B12" s="263"/>
      <c r="C12" s="265" t="s">
        <v>227</v>
      </c>
      <c r="D12" s="270"/>
      <c r="E12" s="196" t="s">
        <v>132</v>
      </c>
      <c r="F12" s="198"/>
      <c r="G12" s="199"/>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VALUE(IF(AX12="---","",VLOOKUP(AX12,List167823423[],2,FALSE)))</f>
        <v>#VALUE!</v>
      </c>
      <c r="AZ12" s="1" t="str">
        <f t="shared" si="2"/>
        <v>---</v>
      </c>
      <c r="BA12" s="1" t="e">
        <f>VALUE(IF(AZ12="---","",VLOOKUP(AZ12,List167823423[],2,FALSE)))</f>
        <v>#VALUE!</v>
      </c>
      <c r="BB12" s="1" t="str">
        <f t="shared" si="3"/>
        <v>---</v>
      </c>
      <c r="BC12" s="1" t="str">
        <f t="shared" si="4"/>
        <v>---</v>
      </c>
      <c r="BI12" s="29" t="s">
        <v>133</v>
      </c>
      <c r="BJ12" s="150" t="str">
        <f>IF(H12="---","",VLOOKUP(H12,List167823423[],2,FALSE))</f>
        <v/>
      </c>
      <c r="BK12" s="150" t="str">
        <f>IF(I12="---","",VLOOKUP(I12,List167823423[],2,FALSE))</f>
        <v/>
      </c>
      <c r="BL12" s="150" t="str">
        <f>IF(J12="---","",VLOOKUP(J12,List167823423[],2,FALSE))</f>
        <v/>
      </c>
      <c r="BM12" s="150" t="str">
        <f>IF(K12="---","",VLOOKUP(K12,List167823423[],2,FALSE))</f>
        <v/>
      </c>
      <c r="BN12" s="150" t="str">
        <f>IF(L12="---","",VLOOKUP(L12,List167823423[],2,FALSE))</f>
        <v/>
      </c>
      <c r="BO12" s="150" t="str">
        <f>IF(M12="---","",VLOOKUP(M12,List167823423[],2,FALSE))</f>
        <v/>
      </c>
      <c r="BP12" s="150" t="str">
        <f>IF(N12="---","",VLOOKUP(N12,List167823423[],2,FALSE))</f>
        <v/>
      </c>
      <c r="BQ12" s="150" t="str">
        <f>IF(O12="---","",VLOOKUP(O12,List167823423[],2,FALSE))</f>
        <v/>
      </c>
      <c r="BR12" s="150" t="str">
        <f>IF(P12="---","",VLOOKUP(P12,List167823423[],2,FALSE))</f>
        <v/>
      </c>
      <c r="BS12" s="150" t="str">
        <f>IF(Q12="---","",VLOOKUP(Q12,List167823423[],2,FALSE))</f>
        <v/>
      </c>
      <c r="BT12" s="150" t="str">
        <f>IF(R12="---","",VLOOKUP(R12,List167823423[],2,FALSE))</f>
        <v/>
      </c>
      <c r="BU12" s="29" t="s">
        <v>133</v>
      </c>
      <c r="BV12" s="150" t="str">
        <f>IF(Y12="---","",VLOOKUP(Y12,List167823423[],2,FALSE))</f>
        <v/>
      </c>
      <c r="BW12" s="150" t="str">
        <f>IF(Z12="---","",VLOOKUP(Z12,List167823423[],2,FALSE))</f>
        <v/>
      </c>
      <c r="BX12" s="150" t="str">
        <f>IF(AA12="---","",VLOOKUP(AA12,List167823423[],2,FALSE))</f>
        <v/>
      </c>
      <c r="BY12" s="150" t="str">
        <f>IF(AB12="---","",VLOOKUP(AB12,List167823423[],2,FALSE))</f>
        <v/>
      </c>
      <c r="BZ12" s="150" t="str">
        <f>IF(AC12="---","",VLOOKUP(AC12,List167823423[],2,FALSE))</f>
        <v/>
      </c>
      <c r="CA12" s="150" t="str">
        <f>IF(AD12="---","",VLOOKUP(AD12,List167823423[],2,FALSE))</f>
        <v/>
      </c>
      <c r="CB12" s="150" t="str">
        <f>IF(AE12="---","",VLOOKUP(AE12,List167823423[],2,FALSE))</f>
        <v/>
      </c>
      <c r="CC12" s="150" t="str">
        <f>IF(AF12="---","",VLOOKUP(AF12,List167823423[],2,FALSE))</f>
        <v/>
      </c>
      <c r="CD12" s="150" t="str">
        <f>IF(AG12="---","",VLOOKUP(AG12,List167823423[],2,FALSE))</f>
        <v/>
      </c>
      <c r="CE12" s="150" t="str">
        <f>IF(AH12="---","",VLOOKUP(AH12,List167823423[],2,FALSE))</f>
        <v/>
      </c>
    </row>
    <row r="13" spans="2:92" ht="13.5" customHeight="1">
      <c r="B13" s="263"/>
      <c r="C13" s="271"/>
      <c r="D13" s="270"/>
      <c r="E13" s="196" t="s">
        <v>134</v>
      </c>
      <c r="F13" s="198"/>
      <c r="G13" s="199"/>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VALUE(IF(AX13="---","",VLOOKUP(AX13,List167823423[],2,FALSE)))</f>
        <v>#VALUE!</v>
      </c>
      <c r="AZ13" s="1" t="str">
        <f t="shared" si="2"/>
        <v>---</v>
      </c>
      <c r="BA13" s="1" t="e">
        <f>VALUE(IF(AZ13="---","",VLOOKUP(AZ13,List167823423[],2,FALSE)))</f>
        <v>#VALUE!</v>
      </c>
      <c r="BB13" s="1" t="str">
        <f t="shared" si="3"/>
        <v>---</v>
      </c>
      <c r="BC13" s="1" t="str">
        <f t="shared" si="4"/>
        <v>---</v>
      </c>
      <c r="BI13" s="29" t="s">
        <v>135</v>
      </c>
      <c r="BJ13" s="150" t="str">
        <f>IF(H13="---","",VLOOKUP(H13,List167823423[],2,FALSE))</f>
        <v/>
      </c>
      <c r="BK13" s="150" t="str">
        <f>IF(I13="---","",VLOOKUP(I13,List167823423[],2,FALSE))</f>
        <v/>
      </c>
      <c r="BL13" s="150" t="str">
        <f>IF(J13="---","",VLOOKUP(J13,List167823423[],2,FALSE))</f>
        <v/>
      </c>
      <c r="BM13" s="150" t="str">
        <f>IF(K13="---","",VLOOKUP(K13,List167823423[],2,FALSE))</f>
        <v/>
      </c>
      <c r="BN13" s="150" t="str">
        <f>IF(L13="---","",VLOOKUP(L13,List167823423[],2,FALSE))</f>
        <v/>
      </c>
      <c r="BO13" s="150" t="str">
        <f>IF(M13="---","",VLOOKUP(M13,List167823423[],2,FALSE))</f>
        <v/>
      </c>
      <c r="BP13" s="150" t="str">
        <f>IF(N13="---","",VLOOKUP(N13,List167823423[],2,FALSE))</f>
        <v/>
      </c>
      <c r="BQ13" s="150" t="str">
        <f>IF(O13="---","",VLOOKUP(O13,List167823423[],2,FALSE))</f>
        <v/>
      </c>
      <c r="BR13" s="150" t="str">
        <f>IF(P13="---","",VLOOKUP(P13,List167823423[],2,FALSE))</f>
        <v/>
      </c>
      <c r="BS13" s="150" t="str">
        <f>IF(Q13="---","",VLOOKUP(Q13,List167823423[],2,FALSE))</f>
        <v/>
      </c>
      <c r="BT13" s="150" t="str">
        <f>IF(R13="---","",VLOOKUP(R13,List167823423[],2,FALSE))</f>
        <v/>
      </c>
      <c r="BU13" s="29" t="s">
        <v>135</v>
      </c>
      <c r="BV13" s="150" t="str">
        <f>IF(Y13="---","",VLOOKUP(Y13,List167823423[],2,FALSE))</f>
        <v/>
      </c>
      <c r="BW13" s="150" t="str">
        <f>IF(Z13="---","",VLOOKUP(Z13,List167823423[],2,FALSE))</f>
        <v/>
      </c>
      <c r="BX13" s="150" t="str">
        <f>IF(AA13="---","",VLOOKUP(AA13,List167823423[],2,FALSE))</f>
        <v/>
      </c>
      <c r="BY13" s="150" t="str">
        <f>IF(AB13="---","",VLOOKUP(AB13,List167823423[],2,FALSE))</f>
        <v/>
      </c>
      <c r="BZ13" s="150" t="str">
        <f>IF(AC13="---","",VLOOKUP(AC13,List167823423[],2,FALSE))</f>
        <v/>
      </c>
      <c r="CA13" s="150" t="str">
        <f>IF(AD13="---","",VLOOKUP(AD13,List167823423[],2,FALSE))</f>
        <v/>
      </c>
      <c r="CB13" s="150" t="str">
        <f>IF(AE13="---","",VLOOKUP(AE13,List167823423[],2,FALSE))</f>
        <v/>
      </c>
      <c r="CC13" s="150" t="str">
        <f>IF(AF13="---","",VLOOKUP(AF13,List167823423[],2,FALSE))</f>
        <v/>
      </c>
      <c r="CD13" s="150" t="str">
        <f>IF(AG13="---","",VLOOKUP(AG13,List167823423[],2,FALSE))</f>
        <v/>
      </c>
      <c r="CE13" s="150" t="str">
        <f>IF(AH13="---","",VLOOKUP(AH13,List167823423[],2,FALSE))</f>
        <v/>
      </c>
    </row>
    <row r="14" spans="2:92" s="8" customFormat="1" ht="13.5" customHeight="1">
      <c r="B14" s="263"/>
      <c r="C14" s="271"/>
      <c r="D14" s="270"/>
      <c r="E14" s="196" t="s">
        <v>136</v>
      </c>
      <c r="F14" s="198"/>
      <c r="G14" s="199"/>
      <c r="H14" s="25" t="s">
        <v>108</v>
      </c>
      <c r="I14" s="25" t="s">
        <v>108</v>
      </c>
      <c r="J14" s="25" t="s">
        <v>108</v>
      </c>
      <c r="K14" s="25" t="s">
        <v>108</v>
      </c>
      <c r="L14" s="25" t="s">
        <v>108</v>
      </c>
      <c r="M14" s="25"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VALUE(IF(AX14="---","",VLOOKUP(AX14,List167823423[],2,FALSE)))</f>
        <v>#VALUE!</v>
      </c>
      <c r="AZ14" s="1" t="str">
        <f t="shared" si="2"/>
        <v>---</v>
      </c>
      <c r="BA14" s="1" t="e">
        <f>VALUE(IF(AZ14="---","",VLOOKUP(AZ14,List167823423[],2,FALSE)))</f>
        <v>#VALUE!</v>
      </c>
      <c r="BB14" s="1" t="str">
        <f t="shared" si="3"/>
        <v>---</v>
      </c>
      <c r="BC14" s="1" t="str">
        <f t="shared" si="4"/>
        <v>---</v>
      </c>
      <c r="BD14" s="1"/>
      <c r="BE14" s="1"/>
      <c r="BF14" s="1"/>
      <c r="BG14" s="1"/>
      <c r="BH14" s="1"/>
      <c r="BI14" s="29" t="s">
        <v>137</v>
      </c>
      <c r="BJ14" s="150" t="str">
        <f>IF(H14="---","",VLOOKUP(H14,List167823423[],2,FALSE))</f>
        <v/>
      </c>
      <c r="BK14" s="150" t="str">
        <f>IF(I14="---","",VLOOKUP(I14,List167823423[],2,FALSE))</f>
        <v/>
      </c>
      <c r="BL14" s="150" t="str">
        <f>IF(J14="---","",VLOOKUP(J14,List167823423[],2,FALSE))</f>
        <v/>
      </c>
      <c r="BM14" s="150" t="str">
        <f>IF(K14="---","",VLOOKUP(K14,List167823423[],2,FALSE))</f>
        <v/>
      </c>
      <c r="BN14" s="150" t="str">
        <f>IF(L14="---","",VLOOKUP(L14,List167823423[],2,FALSE))</f>
        <v/>
      </c>
      <c r="BO14" s="150" t="str">
        <f>IF(M14="---","",VLOOKUP(M14,List167823423[],2,FALSE))</f>
        <v/>
      </c>
      <c r="BP14" s="150" t="str">
        <f>IF(N14="---","",VLOOKUP(N14,List167823423[],2,FALSE))</f>
        <v/>
      </c>
      <c r="BQ14" s="150" t="str">
        <f>IF(O14="---","",VLOOKUP(O14,List167823423[],2,FALSE))</f>
        <v/>
      </c>
      <c r="BR14" s="150" t="str">
        <f>IF(P14="---","",VLOOKUP(P14,List167823423[],2,FALSE))</f>
        <v/>
      </c>
      <c r="BS14" s="150" t="str">
        <f>IF(Q14="---","",VLOOKUP(Q14,List167823423[],2,FALSE))</f>
        <v/>
      </c>
      <c r="BT14" s="150" t="str">
        <f>IF(R14="---","",VLOOKUP(R14,List167823423[],2,FALSE))</f>
        <v/>
      </c>
      <c r="BU14" s="29" t="s">
        <v>137</v>
      </c>
      <c r="BV14" s="150" t="str">
        <f>IF(Y14="---","",VLOOKUP(Y14,List167823423[],2,FALSE))</f>
        <v/>
      </c>
      <c r="BW14" s="150" t="str">
        <f>IF(Z14="---","",VLOOKUP(Z14,List167823423[],2,FALSE))</f>
        <v/>
      </c>
      <c r="BX14" s="150" t="str">
        <f>IF(AA14="---","",VLOOKUP(AA14,List167823423[],2,FALSE))</f>
        <v/>
      </c>
      <c r="BY14" s="150" t="str">
        <f>IF(AB14="---","",VLOOKUP(AB14,List167823423[],2,FALSE))</f>
        <v/>
      </c>
      <c r="BZ14" s="150" t="str">
        <f>IF(AC14="---","",VLOOKUP(AC14,List167823423[],2,FALSE))</f>
        <v/>
      </c>
      <c r="CA14" s="150" t="str">
        <f>IF(AD14="---","",VLOOKUP(AD14,List167823423[],2,FALSE))</f>
        <v/>
      </c>
      <c r="CB14" s="150" t="str">
        <f>IF(AE14="---","",VLOOKUP(AE14,List167823423[],2,FALSE))</f>
        <v/>
      </c>
      <c r="CC14" s="150" t="str">
        <f>IF(AF14="---","",VLOOKUP(AF14,List167823423[],2,FALSE))</f>
        <v/>
      </c>
      <c r="CD14" s="150" t="str">
        <f>IF(AG14="---","",VLOOKUP(AG14,List167823423[],2,FALSE))</f>
        <v/>
      </c>
      <c r="CE14" s="150" t="str">
        <f>IF(AH14="---","",VLOOKUP(AH14,List167823423[],2,FALSE))</f>
        <v/>
      </c>
      <c r="CG14" s="1"/>
      <c r="CI14" s="1"/>
      <c r="CK14" s="1"/>
      <c r="CM14" s="1"/>
    </row>
    <row r="15" spans="2:92" s="8" customFormat="1" ht="13.5" customHeight="1">
      <c r="B15" s="263"/>
      <c r="C15" s="271" t="s">
        <v>138</v>
      </c>
      <c r="D15" s="270"/>
      <c r="E15" s="196" t="s">
        <v>139</v>
      </c>
      <c r="F15" s="198"/>
      <c r="G15" s="199"/>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VALUE(IF(AX15="---","",VLOOKUP(AX15,List167823423[],2,FALSE)))</f>
        <v>#VALUE!</v>
      </c>
      <c r="AZ15" s="1" t="str">
        <f t="shared" si="2"/>
        <v>---</v>
      </c>
      <c r="BA15" s="1" t="e">
        <f>VALUE(IF(AZ15="---","",VLOOKUP(AZ15,List167823423[],2,FALSE)))</f>
        <v>#VALUE!</v>
      </c>
      <c r="BB15" s="1" t="str">
        <f t="shared" si="3"/>
        <v>---</v>
      </c>
      <c r="BC15" s="1" t="str">
        <f t="shared" si="4"/>
        <v>---</v>
      </c>
      <c r="BD15" s="1"/>
      <c r="BE15" s="1"/>
      <c r="BF15" s="1"/>
      <c r="BG15" s="1"/>
      <c r="BH15" s="1"/>
      <c r="BI15" s="29" t="s">
        <v>140</v>
      </c>
      <c r="BJ15" s="150" t="str">
        <f>IF(H15="---","",VLOOKUP(H15,List167823423[],2,FALSE))</f>
        <v/>
      </c>
      <c r="BK15" s="150" t="str">
        <f>IF(I15="---","",VLOOKUP(I15,List167823423[],2,FALSE))</f>
        <v/>
      </c>
      <c r="BL15" s="150" t="str">
        <f>IF(J15="---","",VLOOKUP(J15,List167823423[],2,FALSE))</f>
        <v/>
      </c>
      <c r="BM15" s="150" t="str">
        <f>IF(K15="---","",VLOOKUP(K15,List167823423[],2,FALSE))</f>
        <v/>
      </c>
      <c r="BN15" s="150" t="str">
        <f>IF(L15="---","",VLOOKUP(L15,List167823423[],2,FALSE))</f>
        <v/>
      </c>
      <c r="BO15" s="150" t="str">
        <f>IF(M15="---","",VLOOKUP(M15,List167823423[],2,FALSE))</f>
        <v/>
      </c>
      <c r="BP15" s="150" t="str">
        <f>IF(N15="---","",VLOOKUP(N15,List167823423[],2,FALSE))</f>
        <v/>
      </c>
      <c r="BQ15" s="150" t="str">
        <f>IF(O15="---","",VLOOKUP(O15,List167823423[],2,FALSE))</f>
        <v/>
      </c>
      <c r="BR15" s="150" t="str">
        <f>IF(P15="---","",VLOOKUP(P15,List167823423[],2,FALSE))</f>
        <v/>
      </c>
      <c r="BS15" s="150" t="str">
        <f>IF(Q15="---","",VLOOKUP(Q15,List167823423[],2,FALSE))</f>
        <v/>
      </c>
      <c r="BT15" s="150" t="str">
        <f>IF(R15="---","",VLOOKUP(R15,List167823423[],2,FALSE))</f>
        <v/>
      </c>
      <c r="BU15" s="29" t="s">
        <v>140</v>
      </c>
      <c r="BV15" s="150" t="str">
        <f>IF(Y15="---","",VLOOKUP(Y15,List167823423[],2,FALSE))</f>
        <v/>
      </c>
      <c r="BW15" s="150" t="str">
        <f>IF(Z15="---","",VLOOKUP(Z15,List167823423[],2,FALSE))</f>
        <v/>
      </c>
      <c r="BX15" s="150" t="str">
        <f>IF(AA15="---","",VLOOKUP(AA15,List167823423[],2,FALSE))</f>
        <v/>
      </c>
      <c r="BY15" s="150" t="str">
        <f>IF(AB15="---","",VLOOKUP(AB15,List167823423[],2,FALSE))</f>
        <v/>
      </c>
      <c r="BZ15" s="150" t="str">
        <f>IF(AC15="---","",VLOOKUP(AC15,List167823423[],2,FALSE))</f>
        <v/>
      </c>
      <c r="CA15" s="150" t="str">
        <f>IF(AD15="---","",VLOOKUP(AD15,List167823423[],2,FALSE))</f>
        <v/>
      </c>
      <c r="CB15" s="150" t="str">
        <f>IF(AE15="---","",VLOOKUP(AE15,List167823423[],2,FALSE))</f>
        <v/>
      </c>
      <c r="CC15" s="150" t="str">
        <f>IF(AF15="---","",VLOOKUP(AF15,List167823423[],2,FALSE))</f>
        <v/>
      </c>
      <c r="CD15" s="150" t="str">
        <f>IF(AG15="---","",VLOOKUP(AG15,List167823423[],2,FALSE))</f>
        <v/>
      </c>
      <c r="CE15" s="150" t="str">
        <f>IF(AH15="---","",VLOOKUP(AH15,List167823423[],2,FALSE))</f>
        <v/>
      </c>
      <c r="CG15" s="1"/>
      <c r="CI15" s="1"/>
      <c r="CK15" s="1"/>
      <c r="CM15" s="1"/>
    </row>
    <row r="16" spans="2:92" s="8" customFormat="1" ht="13.5" customHeight="1">
      <c r="B16" s="263"/>
      <c r="C16" s="271"/>
      <c r="D16" s="270"/>
      <c r="E16" s="196" t="s">
        <v>141</v>
      </c>
      <c r="F16" s="198"/>
      <c r="G16" s="199"/>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VALUE(IF(AX16="---","",VLOOKUP(AX16,List167823423[],2,FALSE)))</f>
        <v>#VALUE!</v>
      </c>
      <c r="AZ16" s="1" t="str">
        <f t="shared" si="2"/>
        <v>---</v>
      </c>
      <c r="BA16" s="1" t="e">
        <f>VALUE(IF(AZ16="---","",VLOOKUP(AZ16,List167823423[],2,FALSE)))</f>
        <v>#VALUE!</v>
      </c>
      <c r="BB16" s="1" t="str">
        <f t="shared" si="3"/>
        <v>---</v>
      </c>
      <c r="BC16" s="1" t="str">
        <f t="shared" si="4"/>
        <v>---</v>
      </c>
      <c r="BD16" s="1"/>
      <c r="BE16" s="1"/>
      <c r="BF16" s="1"/>
      <c r="BG16" s="1"/>
      <c r="BH16" s="1"/>
      <c r="BI16" s="29" t="s">
        <v>142</v>
      </c>
      <c r="BJ16" s="150" t="str">
        <f>IF(H16="---","",VLOOKUP(H16,List167823423[],2,FALSE))</f>
        <v/>
      </c>
      <c r="BK16" s="150" t="str">
        <f>IF(I16="---","",VLOOKUP(I16,List167823423[],2,FALSE))</f>
        <v/>
      </c>
      <c r="BL16" s="150" t="str">
        <f>IF(J16="---","",VLOOKUP(J16,List167823423[],2,FALSE))</f>
        <v/>
      </c>
      <c r="BM16" s="150" t="str">
        <f>IF(K16="---","",VLOOKUP(K16,List167823423[],2,FALSE))</f>
        <v/>
      </c>
      <c r="BN16" s="150" t="str">
        <f>IF(L16="---","",VLOOKUP(L16,List167823423[],2,FALSE))</f>
        <v/>
      </c>
      <c r="BO16" s="150" t="str">
        <f>IF(M16="---","",VLOOKUP(M16,List167823423[],2,FALSE))</f>
        <v/>
      </c>
      <c r="BP16" s="150" t="str">
        <f>IF(N16="---","",VLOOKUP(N16,List167823423[],2,FALSE))</f>
        <v/>
      </c>
      <c r="BQ16" s="150" t="str">
        <f>IF(O16="---","",VLOOKUP(O16,List167823423[],2,FALSE))</f>
        <v/>
      </c>
      <c r="BR16" s="150" t="str">
        <f>IF(P16="---","",VLOOKUP(P16,List167823423[],2,FALSE))</f>
        <v/>
      </c>
      <c r="BS16" s="150" t="str">
        <f>IF(Q16="---","",VLOOKUP(Q16,List167823423[],2,FALSE))</f>
        <v/>
      </c>
      <c r="BT16" s="150" t="str">
        <f>IF(R16="---","",VLOOKUP(R16,List167823423[],2,FALSE))</f>
        <v/>
      </c>
      <c r="BU16" s="29" t="s">
        <v>142</v>
      </c>
      <c r="BV16" s="150" t="str">
        <f>IF(Y16="---","",VLOOKUP(Y16,List167823423[],2,FALSE))</f>
        <v/>
      </c>
      <c r="BW16" s="150" t="str">
        <f>IF(Z16="---","",VLOOKUP(Z16,List167823423[],2,FALSE))</f>
        <v/>
      </c>
      <c r="BX16" s="150" t="str">
        <f>IF(AA16="---","",VLOOKUP(AA16,List167823423[],2,FALSE))</f>
        <v/>
      </c>
      <c r="BY16" s="150" t="str">
        <f>IF(AB16="---","",VLOOKUP(AB16,List167823423[],2,FALSE))</f>
        <v/>
      </c>
      <c r="BZ16" s="150" t="str">
        <f>IF(AC16="---","",VLOOKUP(AC16,List167823423[],2,FALSE))</f>
        <v/>
      </c>
      <c r="CA16" s="150" t="str">
        <f>IF(AD16="---","",VLOOKUP(AD16,List167823423[],2,FALSE))</f>
        <v/>
      </c>
      <c r="CB16" s="150" t="str">
        <f>IF(AE16="---","",VLOOKUP(AE16,List167823423[],2,FALSE))</f>
        <v/>
      </c>
      <c r="CC16" s="150" t="str">
        <f>IF(AF16="---","",VLOOKUP(AF16,List167823423[],2,FALSE))</f>
        <v/>
      </c>
      <c r="CD16" s="150" t="str">
        <f>IF(AG16="---","",VLOOKUP(AG16,List167823423[],2,FALSE))</f>
        <v/>
      </c>
      <c r="CE16" s="150" t="str">
        <f>IF(AH16="---","",VLOOKUP(AH16,List167823423[],2,FALSE))</f>
        <v/>
      </c>
      <c r="CG16" s="1"/>
      <c r="CI16" s="1"/>
      <c r="CK16" s="1"/>
      <c r="CM16" s="1"/>
    </row>
    <row r="17" spans="2:92" s="8" customFormat="1" ht="13.5" customHeight="1">
      <c r="B17" s="263"/>
      <c r="C17" s="271"/>
      <c r="D17" s="270"/>
      <c r="E17" s="196" t="s">
        <v>143</v>
      </c>
      <c r="F17" s="198"/>
      <c r="G17" s="199"/>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VALUE(IF(AX17="---","",VLOOKUP(AX17,List167823423[],2,FALSE)))</f>
        <v>#VALUE!</v>
      </c>
      <c r="AZ17" s="1" t="str">
        <f t="shared" si="2"/>
        <v>---</v>
      </c>
      <c r="BA17" s="1" t="e">
        <f>VALUE(IF(AZ17="---","",VLOOKUP(AZ17,List167823423[],2,FALSE)))</f>
        <v>#VALUE!</v>
      </c>
      <c r="BB17" s="1" t="str">
        <f t="shared" si="3"/>
        <v>---</v>
      </c>
      <c r="BC17" s="1" t="str">
        <f t="shared" si="4"/>
        <v>---</v>
      </c>
      <c r="BD17" s="1"/>
      <c r="BE17" s="1"/>
      <c r="BF17" s="1"/>
      <c r="BG17" s="1"/>
      <c r="BH17" s="1"/>
      <c r="BI17" s="29" t="s">
        <v>144</v>
      </c>
      <c r="BJ17" s="150" t="str">
        <f>IF(H17="---","",VLOOKUP(H17,List167823423[],2,FALSE))</f>
        <v/>
      </c>
      <c r="BK17" s="150" t="str">
        <f>IF(I17="---","",VLOOKUP(I17,List167823423[],2,FALSE))</f>
        <v/>
      </c>
      <c r="BL17" s="150" t="str">
        <f>IF(J17="---","",VLOOKUP(J17,List167823423[],2,FALSE))</f>
        <v/>
      </c>
      <c r="BM17" s="150" t="str">
        <f>IF(K17="---","",VLOOKUP(K17,List167823423[],2,FALSE))</f>
        <v/>
      </c>
      <c r="BN17" s="150" t="str">
        <f>IF(L17="---","",VLOOKUP(L17,List167823423[],2,FALSE))</f>
        <v/>
      </c>
      <c r="BO17" s="150" t="str">
        <f>IF(M17="---","",VLOOKUP(M17,List167823423[],2,FALSE))</f>
        <v/>
      </c>
      <c r="BP17" s="150" t="str">
        <f>IF(N17="---","",VLOOKUP(N17,List167823423[],2,FALSE))</f>
        <v/>
      </c>
      <c r="BQ17" s="150" t="str">
        <f>IF(O17="---","",VLOOKUP(O17,List167823423[],2,FALSE))</f>
        <v/>
      </c>
      <c r="BR17" s="150" t="str">
        <f>IF(P17="---","",VLOOKUP(P17,List167823423[],2,FALSE))</f>
        <v/>
      </c>
      <c r="BS17" s="150" t="str">
        <f>IF(Q17="---","",VLOOKUP(Q17,List167823423[],2,FALSE))</f>
        <v/>
      </c>
      <c r="BT17" s="150" t="str">
        <f>IF(R17="---","",VLOOKUP(R17,List167823423[],2,FALSE))</f>
        <v/>
      </c>
      <c r="BU17" s="29" t="s">
        <v>144</v>
      </c>
      <c r="BV17" s="150" t="str">
        <f>IF(Y17="---","",VLOOKUP(Y17,List167823423[],2,FALSE))</f>
        <v/>
      </c>
      <c r="BW17" s="150" t="str">
        <f>IF(Z17="---","",VLOOKUP(Z17,List167823423[],2,FALSE))</f>
        <v/>
      </c>
      <c r="BX17" s="150" t="str">
        <f>IF(AA17="---","",VLOOKUP(AA17,List167823423[],2,FALSE))</f>
        <v/>
      </c>
      <c r="BY17" s="150" t="str">
        <f>IF(AB17="---","",VLOOKUP(AB17,List167823423[],2,FALSE))</f>
        <v/>
      </c>
      <c r="BZ17" s="150" t="str">
        <f>IF(AC17="---","",VLOOKUP(AC17,List167823423[],2,FALSE))</f>
        <v/>
      </c>
      <c r="CA17" s="150" t="str">
        <f>IF(AD17="---","",VLOOKUP(AD17,List167823423[],2,FALSE))</f>
        <v/>
      </c>
      <c r="CB17" s="150" t="str">
        <f>IF(AE17="---","",VLOOKUP(AE17,List167823423[],2,FALSE))</f>
        <v/>
      </c>
      <c r="CC17" s="150" t="str">
        <f>IF(AF17="---","",VLOOKUP(AF17,List167823423[],2,FALSE))</f>
        <v/>
      </c>
      <c r="CD17" s="150" t="str">
        <f>IF(AG17="---","",VLOOKUP(AG17,List167823423[],2,FALSE))</f>
        <v/>
      </c>
      <c r="CE17" s="150" t="str">
        <f>IF(AH17="---","",VLOOKUP(AH17,List167823423[],2,FALSE))</f>
        <v/>
      </c>
      <c r="CG17" s="1"/>
      <c r="CI17" s="1"/>
      <c r="CK17" s="1"/>
      <c r="CM17" s="1"/>
    </row>
    <row r="18" spans="2:92" s="8" customFormat="1" ht="13.5" customHeight="1">
      <c r="B18" s="263"/>
      <c r="C18" s="271" t="s">
        <v>145</v>
      </c>
      <c r="D18" s="270"/>
      <c r="E18" s="196" t="s">
        <v>146</v>
      </c>
      <c r="F18" s="198"/>
      <c r="G18" s="199"/>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VALUE(IF(AX18="---","",VLOOKUP(AX18,List167823423[],2,FALSE)))</f>
        <v>#VALUE!</v>
      </c>
      <c r="AZ18" s="1" t="str">
        <f t="shared" si="2"/>
        <v>---</v>
      </c>
      <c r="BA18" s="1" t="e">
        <f>VALUE(IF(AZ18="---","",VLOOKUP(AZ18,List167823423[],2,FALSE)))</f>
        <v>#VALUE!</v>
      </c>
      <c r="BB18" s="1" t="str">
        <f t="shared" si="3"/>
        <v>---</v>
      </c>
      <c r="BC18" s="1" t="str">
        <f t="shared" si="4"/>
        <v>---</v>
      </c>
      <c r="BD18" s="1"/>
      <c r="BE18" s="1"/>
      <c r="BF18" s="1"/>
      <c r="BG18" s="1"/>
      <c r="BH18" s="1"/>
      <c r="BI18" s="29" t="s">
        <v>147</v>
      </c>
      <c r="BJ18" s="150" t="str">
        <f>IF(H18="---","",VLOOKUP(H18,List167823423[],2,FALSE))</f>
        <v/>
      </c>
      <c r="BK18" s="150" t="str">
        <f>IF(I18="---","",VLOOKUP(I18,List167823423[],2,FALSE))</f>
        <v/>
      </c>
      <c r="BL18" s="150" t="str">
        <f>IF(J18="---","",VLOOKUP(J18,List167823423[],2,FALSE))</f>
        <v/>
      </c>
      <c r="BM18" s="150" t="str">
        <f>IF(K18="---","",VLOOKUP(K18,List167823423[],2,FALSE))</f>
        <v/>
      </c>
      <c r="BN18" s="150" t="str">
        <f>IF(L18="---","",VLOOKUP(L18,List167823423[],2,FALSE))</f>
        <v/>
      </c>
      <c r="BO18" s="150" t="str">
        <f>IF(M18="---","",VLOOKUP(M18,List167823423[],2,FALSE))</f>
        <v/>
      </c>
      <c r="BP18" s="150" t="str">
        <f>IF(N18="---","",VLOOKUP(N18,List167823423[],2,FALSE))</f>
        <v/>
      </c>
      <c r="BQ18" s="150" t="str">
        <f>IF(O18="---","",VLOOKUP(O18,List167823423[],2,FALSE))</f>
        <v/>
      </c>
      <c r="BR18" s="150" t="str">
        <f>IF(P18="---","",VLOOKUP(P18,List167823423[],2,FALSE))</f>
        <v/>
      </c>
      <c r="BS18" s="150" t="str">
        <f>IF(Q18="---","",VLOOKUP(Q18,List167823423[],2,FALSE))</f>
        <v/>
      </c>
      <c r="BT18" s="150" t="str">
        <f>IF(R18="---","",VLOOKUP(R18,List167823423[],2,FALSE))</f>
        <v/>
      </c>
      <c r="BU18" s="29" t="s">
        <v>147</v>
      </c>
      <c r="BV18" s="150" t="str">
        <f>IF(Y18="---","",VLOOKUP(Y18,List167823423[],2,FALSE))</f>
        <v/>
      </c>
      <c r="BW18" s="150" t="str">
        <f>IF(Z18="---","",VLOOKUP(Z18,List167823423[],2,FALSE))</f>
        <v/>
      </c>
      <c r="BX18" s="150" t="str">
        <f>IF(AA18="---","",VLOOKUP(AA18,List167823423[],2,FALSE))</f>
        <v/>
      </c>
      <c r="BY18" s="150" t="str">
        <f>IF(AB18="---","",VLOOKUP(AB18,List167823423[],2,FALSE))</f>
        <v/>
      </c>
      <c r="BZ18" s="150" t="str">
        <f>IF(AC18="---","",VLOOKUP(AC18,List167823423[],2,FALSE))</f>
        <v/>
      </c>
      <c r="CA18" s="150" t="str">
        <f>IF(AD18="---","",VLOOKUP(AD18,List167823423[],2,FALSE))</f>
        <v/>
      </c>
      <c r="CB18" s="150" t="str">
        <f>IF(AE18="---","",VLOOKUP(AE18,List167823423[],2,FALSE))</f>
        <v/>
      </c>
      <c r="CC18" s="150" t="str">
        <f>IF(AF18="---","",VLOOKUP(AF18,List167823423[],2,FALSE))</f>
        <v/>
      </c>
      <c r="CD18" s="150" t="str">
        <f>IF(AG18="---","",VLOOKUP(AG18,List167823423[],2,FALSE))</f>
        <v/>
      </c>
      <c r="CE18" s="150" t="str">
        <f>IF(AH18="---","",VLOOKUP(AH18,List167823423[],2,FALSE))</f>
        <v/>
      </c>
      <c r="CG18" s="1"/>
      <c r="CI18" s="1"/>
      <c r="CK18" s="1"/>
      <c r="CM18" s="1"/>
    </row>
    <row r="19" spans="2:92" s="8" customFormat="1" ht="13.5" customHeight="1">
      <c r="B19" s="263"/>
      <c r="C19" s="271"/>
      <c r="D19" s="270"/>
      <c r="E19" s="196" t="s">
        <v>148</v>
      </c>
      <c r="F19" s="198"/>
      <c r="G19" s="199"/>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VALUE(IF(AX19="---","",VLOOKUP(AX19,List167823423[],2,FALSE)))</f>
        <v>#VALUE!</v>
      </c>
      <c r="AZ19" s="1" t="str">
        <f t="shared" si="2"/>
        <v>---</v>
      </c>
      <c r="BA19" s="1" t="e">
        <f>VALUE(IF(AZ19="---","",VLOOKUP(AZ19,List167823423[],2,FALSE)))</f>
        <v>#VALUE!</v>
      </c>
      <c r="BB19" s="1" t="str">
        <f t="shared" si="3"/>
        <v>---</v>
      </c>
      <c r="BC19" s="1" t="str">
        <f t="shared" si="4"/>
        <v>---</v>
      </c>
      <c r="BD19" s="1"/>
      <c r="BE19" s="1"/>
      <c r="BF19" s="1"/>
      <c r="BG19" s="1"/>
      <c r="BH19" s="1"/>
      <c r="BI19" s="29" t="s">
        <v>149</v>
      </c>
      <c r="BJ19" s="150" t="str">
        <f>IF(H19="---","",VLOOKUP(H19,List167823423[],2,FALSE))</f>
        <v/>
      </c>
      <c r="BK19" s="150" t="str">
        <f>IF(I19="---","",VLOOKUP(I19,List167823423[],2,FALSE))</f>
        <v/>
      </c>
      <c r="BL19" s="150" t="str">
        <f>IF(J19="---","",VLOOKUP(J19,List167823423[],2,FALSE))</f>
        <v/>
      </c>
      <c r="BM19" s="150" t="str">
        <f>IF(K19="---","",VLOOKUP(K19,List167823423[],2,FALSE))</f>
        <v/>
      </c>
      <c r="BN19" s="150" t="str">
        <f>IF(L19="---","",VLOOKUP(L19,List167823423[],2,FALSE))</f>
        <v/>
      </c>
      <c r="BO19" s="150" t="str">
        <f>IF(M19="---","",VLOOKUP(M19,List167823423[],2,FALSE))</f>
        <v/>
      </c>
      <c r="BP19" s="150" t="str">
        <f>IF(N19="---","",VLOOKUP(N19,List167823423[],2,FALSE))</f>
        <v/>
      </c>
      <c r="BQ19" s="150" t="str">
        <f>IF(O19="---","",VLOOKUP(O19,List167823423[],2,FALSE))</f>
        <v/>
      </c>
      <c r="BR19" s="150" t="str">
        <f>IF(P19="---","",VLOOKUP(P19,List167823423[],2,FALSE))</f>
        <v/>
      </c>
      <c r="BS19" s="150" t="str">
        <f>IF(Q19="---","",VLOOKUP(Q19,List167823423[],2,FALSE))</f>
        <v/>
      </c>
      <c r="BT19" s="150" t="str">
        <f>IF(R19="---","",VLOOKUP(R19,List167823423[],2,FALSE))</f>
        <v/>
      </c>
      <c r="BU19" s="29" t="s">
        <v>149</v>
      </c>
      <c r="BV19" s="150" t="str">
        <f>IF(Y19="---","",VLOOKUP(Y19,List167823423[],2,FALSE))</f>
        <v/>
      </c>
      <c r="BW19" s="150" t="str">
        <f>IF(Z19="---","",VLOOKUP(Z19,List167823423[],2,FALSE))</f>
        <v/>
      </c>
      <c r="BX19" s="150" t="str">
        <f>IF(AA19="---","",VLOOKUP(AA19,List167823423[],2,FALSE))</f>
        <v/>
      </c>
      <c r="BY19" s="150" t="str">
        <f>IF(AB19="---","",VLOOKUP(AB19,List167823423[],2,FALSE))</f>
        <v/>
      </c>
      <c r="BZ19" s="150" t="str">
        <f>IF(AC19="---","",VLOOKUP(AC19,List167823423[],2,FALSE))</f>
        <v/>
      </c>
      <c r="CA19" s="150" t="str">
        <f>IF(AD19="---","",VLOOKUP(AD19,List167823423[],2,FALSE))</f>
        <v/>
      </c>
      <c r="CB19" s="150" t="str">
        <f>IF(AE19="---","",VLOOKUP(AE19,List167823423[],2,FALSE))</f>
        <v/>
      </c>
      <c r="CC19" s="150" t="str">
        <f>IF(AF19="---","",VLOOKUP(AF19,List167823423[],2,FALSE))</f>
        <v/>
      </c>
      <c r="CD19" s="150" t="str">
        <f>IF(AG19="---","",VLOOKUP(AG19,List167823423[],2,FALSE))</f>
        <v/>
      </c>
      <c r="CE19" s="150" t="str">
        <f>IF(AH19="---","",VLOOKUP(AH19,List167823423[],2,FALSE))</f>
        <v/>
      </c>
      <c r="CG19" s="1"/>
      <c r="CI19" s="1"/>
      <c r="CK19" s="1"/>
      <c r="CM19" s="1"/>
    </row>
    <row r="20" spans="2:92" s="8" customFormat="1" ht="13.5" customHeight="1">
      <c r="B20" s="264"/>
      <c r="C20" s="271"/>
      <c r="D20" s="270"/>
      <c r="E20" s="196" t="s">
        <v>150</v>
      </c>
      <c r="F20" s="198"/>
      <c r="G20" s="199"/>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VALUE(IF(AX20="---","",VLOOKUP(AX20,List167823423[],2,FALSE)))</f>
        <v>#VALUE!</v>
      </c>
      <c r="AZ20" s="1" t="str">
        <f t="shared" si="2"/>
        <v>---</v>
      </c>
      <c r="BA20" s="1" t="e">
        <f>VALUE(IF(AZ20="---","",VLOOKUP(AZ20,List167823423[],2,FALSE)))</f>
        <v>#VALUE!</v>
      </c>
      <c r="BB20" s="1" t="str">
        <f t="shared" si="3"/>
        <v>---</v>
      </c>
      <c r="BC20" s="1" t="str">
        <f t="shared" si="4"/>
        <v>---</v>
      </c>
      <c r="BD20" s="1"/>
      <c r="BE20" s="1"/>
      <c r="BF20" s="1"/>
      <c r="BG20" s="1"/>
      <c r="BH20" s="1"/>
      <c r="BI20" s="29" t="s">
        <v>151</v>
      </c>
      <c r="BJ20" s="150" t="str">
        <f>IF(H20="---","",VLOOKUP(H20,List167823423[],2,FALSE))</f>
        <v/>
      </c>
      <c r="BK20" s="150" t="str">
        <f>IF(I20="---","",VLOOKUP(I20,List167823423[],2,FALSE))</f>
        <v/>
      </c>
      <c r="BL20" s="150" t="str">
        <f>IF(J20="---","",VLOOKUP(J20,List167823423[],2,FALSE))</f>
        <v/>
      </c>
      <c r="BM20" s="150" t="str">
        <f>IF(K20="---","",VLOOKUP(K20,List167823423[],2,FALSE))</f>
        <v/>
      </c>
      <c r="BN20" s="150" t="str">
        <f>IF(L20="---","",VLOOKUP(L20,List167823423[],2,FALSE))</f>
        <v/>
      </c>
      <c r="BO20" s="150" t="str">
        <f>IF(M20="---","",VLOOKUP(M20,List167823423[],2,FALSE))</f>
        <v/>
      </c>
      <c r="BP20" s="150" t="str">
        <f>IF(N20="---","",VLOOKUP(N20,List167823423[],2,FALSE))</f>
        <v/>
      </c>
      <c r="BQ20" s="150" t="str">
        <f>IF(O20="---","",VLOOKUP(O20,List167823423[],2,FALSE))</f>
        <v/>
      </c>
      <c r="BR20" s="150" t="str">
        <f>IF(P20="---","",VLOOKUP(P20,List167823423[],2,FALSE))</f>
        <v/>
      </c>
      <c r="BS20" s="150" t="str">
        <f>IF(Q20="---","",VLOOKUP(Q20,List167823423[],2,FALSE))</f>
        <v/>
      </c>
      <c r="BT20" s="150" t="str">
        <f>IF(R20="---","",VLOOKUP(R20,List167823423[],2,FALSE))</f>
        <v/>
      </c>
      <c r="BU20" s="29" t="s">
        <v>151</v>
      </c>
      <c r="BV20" s="150" t="str">
        <f>IF(Y20="---","",VLOOKUP(Y20,List167823423[],2,FALSE))</f>
        <v/>
      </c>
      <c r="BW20" s="150" t="str">
        <f>IF(Z20="---","",VLOOKUP(Z20,List167823423[],2,FALSE))</f>
        <v/>
      </c>
      <c r="BX20" s="150" t="str">
        <f>IF(AA20="---","",VLOOKUP(AA20,List167823423[],2,FALSE))</f>
        <v/>
      </c>
      <c r="BY20" s="150" t="str">
        <f>IF(AB20="---","",VLOOKUP(AB20,List167823423[],2,FALSE))</f>
        <v/>
      </c>
      <c r="BZ20" s="150" t="str">
        <f>IF(AC20="---","",VLOOKUP(AC20,List167823423[],2,FALSE))</f>
        <v/>
      </c>
      <c r="CA20" s="150" t="str">
        <f>IF(AD20="---","",VLOOKUP(AD20,List167823423[],2,FALSE))</f>
        <v/>
      </c>
      <c r="CB20" s="150" t="str">
        <f>IF(AE20="---","",VLOOKUP(AE20,List167823423[],2,FALSE))</f>
        <v/>
      </c>
      <c r="CC20" s="150" t="str">
        <f>IF(AF20="---","",VLOOKUP(AF20,List167823423[],2,FALSE))</f>
        <v/>
      </c>
      <c r="CD20" s="150" t="str">
        <f>IF(AG20="---","",VLOOKUP(AG20,List167823423[],2,FALSE))</f>
        <v/>
      </c>
      <c r="CE20" s="150" t="str">
        <f>IF(AH20="---","",VLOOKUP(AH20,List167823423[],2,FALSE))</f>
        <v/>
      </c>
      <c r="CG20" s="1"/>
      <c r="CI20" s="1"/>
      <c r="CK20" s="1"/>
      <c r="CM20" s="1"/>
    </row>
    <row r="21" spans="2:92" s="8" customFormat="1" ht="13.5" customHeight="1">
      <c r="B21" s="262">
        <v>3</v>
      </c>
      <c r="C21" s="265" t="s">
        <v>152</v>
      </c>
      <c r="D21" s="266"/>
      <c r="E21" s="196" t="s">
        <v>153</v>
      </c>
      <c r="F21" s="198"/>
      <c r="G21" s="199"/>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VALUE(IF(AX21="---","",VLOOKUP(AX21,List167823423[],2,FALSE)))</f>
        <v>#VALUE!</v>
      </c>
      <c r="AZ21" s="1" t="str">
        <f t="shared" si="2"/>
        <v>---</v>
      </c>
      <c r="BA21" s="1" t="e">
        <f>VALUE(IF(AZ21="---","",VLOOKUP(AZ21,List167823423[],2,FALSE)))</f>
        <v>#VALUE!</v>
      </c>
      <c r="BB21" s="1" t="str">
        <f t="shared" si="3"/>
        <v>---</v>
      </c>
      <c r="BC21" s="1" t="str">
        <f t="shared" si="4"/>
        <v>---</v>
      </c>
      <c r="BD21" s="1"/>
      <c r="BE21" s="1"/>
      <c r="BF21" s="1"/>
      <c r="BG21" s="1"/>
      <c r="BH21" s="1"/>
      <c r="BI21" s="29" t="s">
        <v>154</v>
      </c>
      <c r="BJ21" s="150" t="str">
        <f>IF(H21="---","",VLOOKUP(H21,List167823423[],2,FALSE))</f>
        <v/>
      </c>
      <c r="BK21" s="150" t="str">
        <f>IF(I21="---","",VLOOKUP(I21,List167823423[],2,FALSE))</f>
        <v/>
      </c>
      <c r="BL21" s="150" t="str">
        <f>IF(J21="---","",VLOOKUP(J21,List167823423[],2,FALSE))</f>
        <v/>
      </c>
      <c r="BM21" s="150" t="str">
        <f>IF(K21="---","",VLOOKUP(K21,List167823423[],2,FALSE))</f>
        <v/>
      </c>
      <c r="BN21" s="150" t="str">
        <f>IF(L21="---","",VLOOKUP(L21,List167823423[],2,FALSE))</f>
        <v/>
      </c>
      <c r="BO21" s="150" t="str">
        <f>IF(M21="---","",VLOOKUP(M21,List167823423[],2,FALSE))</f>
        <v/>
      </c>
      <c r="BP21" s="150" t="str">
        <f>IF(N21="---","",VLOOKUP(N21,List167823423[],2,FALSE))</f>
        <v/>
      </c>
      <c r="BQ21" s="150" t="str">
        <f>IF(O21="---","",VLOOKUP(O21,List167823423[],2,FALSE))</f>
        <v/>
      </c>
      <c r="BR21" s="150" t="str">
        <f>IF(P21="---","",VLOOKUP(P21,List167823423[],2,FALSE))</f>
        <v/>
      </c>
      <c r="BS21" s="150" t="str">
        <f>IF(Q21="---","",VLOOKUP(Q21,List167823423[],2,FALSE))</f>
        <v/>
      </c>
      <c r="BT21" s="150" t="str">
        <f>IF(R21="---","",VLOOKUP(R21,List167823423[],2,FALSE))</f>
        <v/>
      </c>
      <c r="BU21" s="29" t="s">
        <v>154</v>
      </c>
      <c r="BV21" s="150" t="str">
        <f>IF(Y21="---","",VLOOKUP(Y21,List167823423[],2,FALSE))</f>
        <v/>
      </c>
      <c r="BW21" s="150" t="str">
        <f>IF(Z21="---","",VLOOKUP(Z21,List167823423[],2,FALSE))</f>
        <v/>
      </c>
      <c r="BX21" s="150" t="str">
        <f>IF(AA21="---","",VLOOKUP(AA21,List167823423[],2,FALSE))</f>
        <v/>
      </c>
      <c r="BY21" s="150" t="str">
        <f>IF(AB21="---","",VLOOKUP(AB21,List167823423[],2,FALSE))</f>
        <v/>
      </c>
      <c r="BZ21" s="150" t="str">
        <f>IF(AC21="---","",VLOOKUP(AC21,List167823423[],2,FALSE))</f>
        <v/>
      </c>
      <c r="CA21" s="150" t="str">
        <f>IF(AD21="---","",VLOOKUP(AD21,List167823423[],2,FALSE))</f>
        <v/>
      </c>
      <c r="CB21" s="150" t="str">
        <f>IF(AE21="---","",VLOOKUP(AE21,List167823423[],2,FALSE))</f>
        <v/>
      </c>
      <c r="CC21" s="150" t="str">
        <f>IF(AF21="---","",VLOOKUP(AF21,List167823423[],2,FALSE))</f>
        <v/>
      </c>
      <c r="CD21" s="150" t="str">
        <f>IF(AG21="---","",VLOOKUP(AG21,List167823423[],2,FALSE))</f>
        <v/>
      </c>
      <c r="CE21" s="150" t="str">
        <f>IF(AH21="---","",VLOOKUP(AH21,List167823423[],2,FALSE))</f>
        <v/>
      </c>
      <c r="CG21" s="1"/>
      <c r="CI21" s="1"/>
      <c r="CK21" s="1"/>
      <c r="CM21" s="1"/>
    </row>
    <row r="22" spans="2:92" s="8" customFormat="1">
      <c r="B22" s="263"/>
      <c r="C22" s="265"/>
      <c r="D22" s="266"/>
      <c r="E22" s="196" t="s">
        <v>155</v>
      </c>
      <c r="F22" s="198"/>
      <c r="G22" s="199"/>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VALUE(IF(AX22="---","",VLOOKUP(AX22,List167823423[],2,FALSE)))</f>
        <v>#VALUE!</v>
      </c>
      <c r="AZ22" s="1" t="str">
        <f t="shared" si="2"/>
        <v>---</v>
      </c>
      <c r="BA22" s="1" t="e">
        <f>VALUE(IF(AZ22="---","",VLOOKUP(AZ22,List167823423[],2,FALSE)))</f>
        <v>#VALUE!</v>
      </c>
      <c r="BB22" s="1" t="str">
        <f t="shared" si="3"/>
        <v>---</v>
      </c>
      <c r="BC22" s="1" t="str">
        <f t="shared" si="4"/>
        <v>---</v>
      </c>
      <c r="BD22" s="1"/>
      <c r="BE22" s="1"/>
      <c r="BF22" s="1"/>
      <c r="BG22" s="1"/>
      <c r="BH22" s="1"/>
      <c r="BI22" s="29" t="s">
        <v>156</v>
      </c>
      <c r="BJ22" s="150" t="str">
        <f>IF(H22="---","",VLOOKUP(H22,List167823423[],2,FALSE))</f>
        <v/>
      </c>
      <c r="BK22" s="150" t="str">
        <f>IF(I22="---","",VLOOKUP(I22,List167823423[],2,FALSE))</f>
        <v/>
      </c>
      <c r="BL22" s="150" t="str">
        <f>IF(J22="---","",VLOOKUP(J22,List167823423[],2,FALSE))</f>
        <v/>
      </c>
      <c r="BM22" s="150" t="str">
        <f>IF(K22="---","",VLOOKUP(K22,List167823423[],2,FALSE))</f>
        <v/>
      </c>
      <c r="BN22" s="150" t="str">
        <f>IF(L22="---","",VLOOKUP(L22,List167823423[],2,FALSE))</f>
        <v/>
      </c>
      <c r="BO22" s="150" t="str">
        <f>IF(M22="---","",VLOOKUP(M22,List167823423[],2,FALSE))</f>
        <v/>
      </c>
      <c r="BP22" s="150" t="str">
        <f>IF(N22="---","",VLOOKUP(N22,List167823423[],2,FALSE))</f>
        <v/>
      </c>
      <c r="BQ22" s="150" t="str">
        <f>IF(O22="---","",VLOOKUP(O22,List167823423[],2,FALSE))</f>
        <v/>
      </c>
      <c r="BR22" s="150" t="str">
        <f>IF(P22="---","",VLOOKUP(P22,List167823423[],2,FALSE))</f>
        <v/>
      </c>
      <c r="BS22" s="150" t="str">
        <f>IF(Q22="---","",VLOOKUP(Q22,List167823423[],2,FALSE))</f>
        <v/>
      </c>
      <c r="BT22" s="150" t="str">
        <f>IF(R22="---","",VLOOKUP(R22,List167823423[],2,FALSE))</f>
        <v/>
      </c>
      <c r="BU22" s="29" t="s">
        <v>156</v>
      </c>
      <c r="BV22" s="150" t="str">
        <f>IF(Y22="---","",VLOOKUP(Y22,List167823423[],2,FALSE))</f>
        <v/>
      </c>
      <c r="BW22" s="150" t="str">
        <f>IF(Z22="---","",VLOOKUP(Z22,List167823423[],2,FALSE))</f>
        <v/>
      </c>
      <c r="BX22" s="150" t="str">
        <f>IF(AA22="---","",VLOOKUP(AA22,List167823423[],2,FALSE))</f>
        <v/>
      </c>
      <c r="BY22" s="150" t="str">
        <f>IF(AB22="---","",VLOOKUP(AB22,List167823423[],2,FALSE))</f>
        <v/>
      </c>
      <c r="BZ22" s="150" t="str">
        <f>IF(AC22="---","",VLOOKUP(AC22,List167823423[],2,FALSE))</f>
        <v/>
      </c>
      <c r="CA22" s="150" t="str">
        <f>IF(AD22="---","",VLOOKUP(AD22,List167823423[],2,FALSE))</f>
        <v/>
      </c>
      <c r="CB22" s="150" t="str">
        <f>IF(AE22="---","",VLOOKUP(AE22,List167823423[],2,FALSE))</f>
        <v/>
      </c>
      <c r="CC22" s="150" t="str">
        <f>IF(AF22="---","",VLOOKUP(AF22,List167823423[],2,FALSE))</f>
        <v/>
      </c>
      <c r="CD22" s="150" t="str">
        <f>IF(AG22="---","",VLOOKUP(AG22,List167823423[],2,FALSE))</f>
        <v/>
      </c>
      <c r="CE22" s="150" t="str">
        <f>IF(AH22="---","",VLOOKUP(AH22,List167823423[],2,FALSE))</f>
        <v/>
      </c>
      <c r="CG22" s="1"/>
      <c r="CI22" s="1"/>
      <c r="CK22" s="1"/>
      <c r="CM22" s="1"/>
    </row>
    <row r="23" spans="2:92" s="8" customFormat="1" ht="13.5" customHeight="1">
      <c r="B23" s="263"/>
      <c r="C23" s="265"/>
      <c r="D23" s="266"/>
      <c r="E23" s="196" t="s">
        <v>157</v>
      </c>
      <c r="F23" s="198"/>
      <c r="G23" s="199"/>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VALUE(IF(AX23="---","",VLOOKUP(AX23,List167823423[],2,FALSE)))</f>
        <v>#VALUE!</v>
      </c>
      <c r="AZ23" s="1" t="str">
        <f t="shared" si="2"/>
        <v>---</v>
      </c>
      <c r="BA23" s="1" t="e">
        <f>VALUE(IF(AZ23="---","",VLOOKUP(AZ23,List167823423[],2,FALSE)))</f>
        <v>#VALUE!</v>
      </c>
      <c r="BB23" s="1" t="str">
        <f t="shared" si="3"/>
        <v>---</v>
      </c>
      <c r="BC23" s="1" t="str">
        <f t="shared" si="4"/>
        <v>---</v>
      </c>
      <c r="BD23" s="1"/>
      <c r="BE23" s="1"/>
      <c r="BF23" s="1"/>
      <c r="BG23" s="1"/>
      <c r="BH23" s="1"/>
      <c r="BI23" s="29" t="s">
        <v>158</v>
      </c>
      <c r="BJ23" s="150" t="str">
        <f>IF(H23="---","",VLOOKUP(H23,List167823423[],2,FALSE))</f>
        <v/>
      </c>
      <c r="BK23" s="150" t="str">
        <f>IF(I23="---","",VLOOKUP(I23,List167823423[],2,FALSE))</f>
        <v/>
      </c>
      <c r="BL23" s="150" t="str">
        <f>IF(J23="---","",VLOOKUP(J23,List167823423[],2,FALSE))</f>
        <v/>
      </c>
      <c r="BM23" s="150" t="str">
        <f>IF(K23="---","",VLOOKUP(K23,List167823423[],2,FALSE))</f>
        <v/>
      </c>
      <c r="BN23" s="150" t="str">
        <f>IF(L23="---","",VLOOKUP(L23,List167823423[],2,FALSE))</f>
        <v/>
      </c>
      <c r="BO23" s="150" t="str">
        <f>IF(M23="---","",VLOOKUP(M23,List167823423[],2,FALSE))</f>
        <v/>
      </c>
      <c r="BP23" s="150" t="str">
        <f>IF(N23="---","",VLOOKUP(N23,List167823423[],2,FALSE))</f>
        <v/>
      </c>
      <c r="BQ23" s="150" t="str">
        <f>IF(O23="---","",VLOOKUP(O23,List167823423[],2,FALSE))</f>
        <v/>
      </c>
      <c r="BR23" s="150" t="str">
        <f>IF(P23="---","",VLOOKUP(P23,List167823423[],2,FALSE))</f>
        <v/>
      </c>
      <c r="BS23" s="150" t="str">
        <f>IF(Q23="---","",VLOOKUP(Q23,List167823423[],2,FALSE))</f>
        <v/>
      </c>
      <c r="BT23" s="150" t="str">
        <f>IF(R23="---","",VLOOKUP(R23,List167823423[],2,FALSE))</f>
        <v/>
      </c>
      <c r="BU23" s="29" t="s">
        <v>158</v>
      </c>
      <c r="BV23" s="150" t="str">
        <f>IF(Y23="---","",VLOOKUP(Y23,List167823423[],2,FALSE))</f>
        <v/>
      </c>
      <c r="BW23" s="150" t="str">
        <f>IF(Z23="---","",VLOOKUP(Z23,List167823423[],2,FALSE))</f>
        <v/>
      </c>
      <c r="BX23" s="150" t="str">
        <f>IF(AA23="---","",VLOOKUP(AA23,List167823423[],2,FALSE))</f>
        <v/>
      </c>
      <c r="BY23" s="150" t="str">
        <f>IF(AB23="---","",VLOOKUP(AB23,List167823423[],2,FALSE))</f>
        <v/>
      </c>
      <c r="BZ23" s="150" t="str">
        <f>IF(AC23="---","",VLOOKUP(AC23,List167823423[],2,FALSE))</f>
        <v/>
      </c>
      <c r="CA23" s="150" t="str">
        <f>IF(AD23="---","",VLOOKUP(AD23,List167823423[],2,FALSE))</f>
        <v/>
      </c>
      <c r="CB23" s="150" t="str">
        <f>IF(AE23="---","",VLOOKUP(AE23,List167823423[],2,FALSE))</f>
        <v/>
      </c>
      <c r="CC23" s="150" t="str">
        <f>IF(AF23="---","",VLOOKUP(AF23,List167823423[],2,FALSE))</f>
        <v/>
      </c>
      <c r="CD23" s="150" t="str">
        <f>IF(AG23="---","",VLOOKUP(AG23,List167823423[],2,FALSE))</f>
        <v/>
      </c>
      <c r="CE23" s="150" t="str">
        <f>IF(AH23="---","",VLOOKUP(AH23,List167823423[],2,FALSE))</f>
        <v/>
      </c>
      <c r="CG23" s="1"/>
      <c r="CI23" s="1"/>
      <c r="CK23" s="1"/>
      <c r="CM23" s="1"/>
    </row>
    <row r="24" spans="2:92" s="8" customFormat="1" ht="14.1" customHeight="1">
      <c r="B24" s="263"/>
      <c r="C24" s="265" t="s">
        <v>159</v>
      </c>
      <c r="D24" s="266"/>
      <c r="E24" s="196" t="s">
        <v>160</v>
      </c>
      <c r="F24" s="198"/>
      <c r="G24" s="199"/>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VALUE(IF(AX24="---","",VLOOKUP(AX24,List167823423[],2,FALSE)))</f>
        <v>#VALUE!</v>
      </c>
      <c r="AZ24" s="1" t="str">
        <f t="shared" si="2"/>
        <v>---</v>
      </c>
      <c r="BA24" s="1" t="e">
        <f>VALUE(IF(AZ24="---","",VLOOKUP(AZ24,List167823423[],2,FALSE)))</f>
        <v>#VALUE!</v>
      </c>
      <c r="BB24" s="1" t="str">
        <f t="shared" si="3"/>
        <v>---</v>
      </c>
      <c r="BC24" s="1" t="str">
        <f t="shared" si="4"/>
        <v>---</v>
      </c>
      <c r="BD24" s="1"/>
      <c r="BE24" s="1"/>
      <c r="BF24" s="1"/>
      <c r="BG24" s="1"/>
      <c r="BH24" s="1"/>
      <c r="BI24" s="29" t="s">
        <v>161</v>
      </c>
      <c r="BJ24" s="150" t="str">
        <f>IF(H24="---","",VLOOKUP(H24,List167823423[],2,FALSE))</f>
        <v/>
      </c>
      <c r="BK24" s="150" t="str">
        <f>IF(I24="---","",VLOOKUP(I24,List167823423[],2,FALSE))</f>
        <v/>
      </c>
      <c r="BL24" s="150" t="str">
        <f>IF(J24="---","",VLOOKUP(J24,List167823423[],2,FALSE))</f>
        <v/>
      </c>
      <c r="BM24" s="150" t="str">
        <f>IF(K24="---","",VLOOKUP(K24,List167823423[],2,FALSE))</f>
        <v/>
      </c>
      <c r="BN24" s="150" t="str">
        <f>IF(L24="---","",VLOOKUP(L24,List167823423[],2,FALSE))</f>
        <v/>
      </c>
      <c r="BO24" s="150" t="str">
        <f>IF(M24="---","",VLOOKUP(M24,List167823423[],2,FALSE))</f>
        <v/>
      </c>
      <c r="BP24" s="150" t="str">
        <f>IF(N24="---","",VLOOKUP(N24,List167823423[],2,FALSE))</f>
        <v/>
      </c>
      <c r="BQ24" s="150" t="str">
        <f>IF(O24="---","",VLOOKUP(O24,List167823423[],2,FALSE))</f>
        <v/>
      </c>
      <c r="BR24" s="150" t="str">
        <f>IF(P24="---","",VLOOKUP(P24,List167823423[],2,FALSE))</f>
        <v/>
      </c>
      <c r="BS24" s="150" t="str">
        <f>IF(Q24="---","",VLOOKUP(Q24,List167823423[],2,FALSE))</f>
        <v/>
      </c>
      <c r="BT24" s="150" t="str">
        <f>IF(R24="---","",VLOOKUP(R24,List167823423[],2,FALSE))</f>
        <v/>
      </c>
      <c r="BU24" s="29" t="s">
        <v>161</v>
      </c>
      <c r="BV24" s="150" t="str">
        <f>IF(Y24="---","",VLOOKUP(Y24,List167823423[],2,FALSE))</f>
        <v/>
      </c>
      <c r="BW24" s="150" t="str">
        <f>IF(Z24="---","",VLOOKUP(Z24,List167823423[],2,FALSE))</f>
        <v/>
      </c>
      <c r="BX24" s="150" t="str">
        <f>IF(AA24="---","",VLOOKUP(AA24,List167823423[],2,FALSE))</f>
        <v/>
      </c>
      <c r="BY24" s="150" t="str">
        <f>IF(AB24="---","",VLOOKUP(AB24,List167823423[],2,FALSE))</f>
        <v/>
      </c>
      <c r="BZ24" s="150" t="str">
        <f>IF(AC24="---","",VLOOKUP(AC24,List167823423[],2,FALSE))</f>
        <v/>
      </c>
      <c r="CA24" s="150" t="str">
        <f>IF(AD24="---","",VLOOKUP(AD24,List167823423[],2,FALSE))</f>
        <v/>
      </c>
      <c r="CB24" s="150" t="str">
        <f>IF(AE24="---","",VLOOKUP(AE24,List167823423[],2,FALSE))</f>
        <v/>
      </c>
      <c r="CC24" s="150" t="str">
        <f>IF(AF24="---","",VLOOKUP(AF24,List167823423[],2,FALSE))</f>
        <v/>
      </c>
      <c r="CD24" s="150" t="str">
        <f>IF(AG24="---","",VLOOKUP(AG24,List167823423[],2,FALSE))</f>
        <v/>
      </c>
      <c r="CE24" s="150" t="str">
        <f>IF(AH24="---","",VLOOKUP(AH24,List167823423[],2,FALSE))</f>
        <v/>
      </c>
      <c r="CG24" s="1"/>
      <c r="CI24" s="1"/>
      <c r="CK24" s="1"/>
      <c r="CM24" s="1"/>
    </row>
    <row r="25" spans="2:92" s="8" customFormat="1" ht="13.5" customHeight="1">
      <c r="B25" s="263"/>
      <c r="C25" s="265"/>
      <c r="D25" s="266"/>
      <c r="E25" s="196" t="s">
        <v>162</v>
      </c>
      <c r="F25" s="198"/>
      <c r="G25" s="199"/>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VALUE(IF(AX25="---","",VLOOKUP(AX25,List167823423[],2,FALSE)))</f>
        <v>#VALUE!</v>
      </c>
      <c r="AZ25" s="1" t="str">
        <f t="shared" si="2"/>
        <v>---</v>
      </c>
      <c r="BA25" s="1" t="e">
        <f>VALUE(IF(AZ25="---","",VLOOKUP(AZ25,List167823423[],2,FALSE)))</f>
        <v>#VALUE!</v>
      </c>
      <c r="BB25" s="1" t="str">
        <f t="shared" si="3"/>
        <v>---</v>
      </c>
      <c r="BC25" s="1" t="str">
        <f t="shared" si="4"/>
        <v>---</v>
      </c>
      <c r="BD25" s="1"/>
      <c r="BE25" s="1"/>
      <c r="BF25" s="1"/>
      <c r="BG25" s="1"/>
      <c r="BH25" s="1"/>
      <c r="BI25" s="29" t="s">
        <v>163</v>
      </c>
      <c r="BJ25" s="150" t="str">
        <f>IF(H25="---","",VLOOKUP(H25,List167823423[],2,FALSE))</f>
        <v/>
      </c>
      <c r="BK25" s="150" t="str">
        <f>IF(I25="---","",VLOOKUP(I25,List167823423[],2,FALSE))</f>
        <v/>
      </c>
      <c r="BL25" s="150" t="str">
        <f>IF(J25="---","",VLOOKUP(J25,List167823423[],2,FALSE))</f>
        <v/>
      </c>
      <c r="BM25" s="150" t="str">
        <f>IF(K25="---","",VLOOKUP(K25,List167823423[],2,FALSE))</f>
        <v/>
      </c>
      <c r="BN25" s="150" t="str">
        <f>IF(L25="---","",VLOOKUP(L25,List167823423[],2,FALSE))</f>
        <v/>
      </c>
      <c r="BO25" s="150" t="str">
        <f>IF(M25="---","",VLOOKUP(M25,List167823423[],2,FALSE))</f>
        <v/>
      </c>
      <c r="BP25" s="150" t="str">
        <f>IF(N25="---","",VLOOKUP(N25,List167823423[],2,FALSE))</f>
        <v/>
      </c>
      <c r="BQ25" s="150" t="str">
        <f>IF(O25="---","",VLOOKUP(O25,List167823423[],2,FALSE))</f>
        <v/>
      </c>
      <c r="BR25" s="150" t="str">
        <f>IF(P25="---","",VLOOKUP(P25,List167823423[],2,FALSE))</f>
        <v/>
      </c>
      <c r="BS25" s="150" t="str">
        <f>IF(Q25="---","",VLOOKUP(Q25,List167823423[],2,FALSE))</f>
        <v/>
      </c>
      <c r="BT25" s="150" t="str">
        <f>IF(R25="---","",VLOOKUP(R25,List167823423[],2,FALSE))</f>
        <v/>
      </c>
      <c r="BU25" s="29" t="s">
        <v>163</v>
      </c>
      <c r="BV25" s="150" t="str">
        <f>IF(Y25="---","",VLOOKUP(Y25,List167823423[],2,FALSE))</f>
        <v/>
      </c>
      <c r="BW25" s="150" t="str">
        <f>IF(Z25="---","",VLOOKUP(Z25,List167823423[],2,FALSE))</f>
        <v/>
      </c>
      <c r="BX25" s="150" t="str">
        <f>IF(AA25="---","",VLOOKUP(AA25,List167823423[],2,FALSE))</f>
        <v/>
      </c>
      <c r="BY25" s="150" t="str">
        <f>IF(AB25="---","",VLOOKUP(AB25,List167823423[],2,FALSE))</f>
        <v/>
      </c>
      <c r="BZ25" s="150" t="str">
        <f>IF(AC25="---","",VLOOKUP(AC25,List167823423[],2,FALSE))</f>
        <v/>
      </c>
      <c r="CA25" s="150" t="str">
        <f>IF(AD25="---","",VLOOKUP(AD25,List167823423[],2,FALSE))</f>
        <v/>
      </c>
      <c r="CB25" s="150" t="str">
        <f>IF(AE25="---","",VLOOKUP(AE25,List167823423[],2,FALSE))</f>
        <v/>
      </c>
      <c r="CC25" s="150" t="str">
        <f>IF(AF25="---","",VLOOKUP(AF25,List167823423[],2,FALSE))</f>
        <v/>
      </c>
      <c r="CD25" s="150" t="str">
        <f>IF(AG25="---","",VLOOKUP(AG25,List167823423[],2,FALSE))</f>
        <v/>
      </c>
      <c r="CE25" s="150" t="str">
        <f>IF(AH25="---","",VLOOKUP(AH25,List167823423[],2,FALSE))</f>
        <v/>
      </c>
      <c r="CG25" s="1"/>
      <c r="CI25" s="1"/>
      <c r="CK25" s="1"/>
      <c r="CM25" s="1"/>
    </row>
    <row r="26" spans="2:92" s="8" customFormat="1" ht="13.5" customHeight="1">
      <c r="B26" s="263"/>
      <c r="C26" s="265"/>
      <c r="D26" s="266"/>
      <c r="E26" s="196" t="s">
        <v>164</v>
      </c>
      <c r="F26" s="198"/>
      <c r="G26" s="199"/>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T27" si="5">IFERROR(IF(I26="---","",IF(Y26="---","Pas d'objectifs fixés",IF(BV26=BK26,"En bonne voie",IF(BV26&gt;BK26,"En retard",IF(BV26&lt;BK26,"En avance"))))),"")</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VALUE(IF(AX26="---","",VLOOKUP(AX26,List167823423[],2,FALSE)))</f>
        <v>#VALUE!</v>
      </c>
      <c r="AZ26" s="1" t="str">
        <f t="shared" si="2"/>
        <v>---</v>
      </c>
      <c r="BA26" s="1" t="e">
        <f>VALUE(IF(AZ26="---","",VLOOKUP(AZ26,List167823423[],2,FALSE)))</f>
        <v>#VALUE!</v>
      </c>
      <c r="BB26" s="1" t="str">
        <f t="shared" si="3"/>
        <v>---</v>
      </c>
      <c r="BC26" s="1" t="str">
        <f t="shared" si="4"/>
        <v>---</v>
      </c>
      <c r="BD26" s="1"/>
      <c r="BE26" s="1"/>
      <c r="BF26" s="1"/>
      <c r="BG26" s="1"/>
      <c r="BH26" s="1"/>
      <c r="BI26" s="29" t="s">
        <v>165</v>
      </c>
      <c r="BJ26" s="150" t="str">
        <f>IF(H26="---","",VLOOKUP(H26,List167823423[],2,FALSE))</f>
        <v/>
      </c>
      <c r="BK26" s="150" t="str">
        <f>IF(I26="---","",VLOOKUP(I26,List167823423[],2,FALSE))</f>
        <v/>
      </c>
      <c r="BL26" s="150" t="str">
        <f>IF(J26="---","",VLOOKUP(J26,List167823423[],2,FALSE))</f>
        <v/>
      </c>
      <c r="BM26" s="150" t="str">
        <f>IF(K26="---","",VLOOKUP(K26,List167823423[],2,FALSE))</f>
        <v/>
      </c>
      <c r="BN26" s="150" t="str">
        <f>IF(L26="---","",VLOOKUP(L26,List167823423[],2,FALSE))</f>
        <v/>
      </c>
      <c r="BO26" s="150" t="str">
        <f>IF(M26="---","",VLOOKUP(M26,List167823423[],2,FALSE))</f>
        <v/>
      </c>
      <c r="BP26" s="150" t="str">
        <f>IF(N26="---","",VLOOKUP(N26,List167823423[],2,FALSE))</f>
        <v/>
      </c>
      <c r="BQ26" s="150" t="str">
        <f>IF(O26="---","",VLOOKUP(O26,List167823423[],2,FALSE))</f>
        <v/>
      </c>
      <c r="BR26" s="150" t="str">
        <f>IF(P26="---","",VLOOKUP(P26,List167823423[],2,FALSE))</f>
        <v/>
      </c>
      <c r="BS26" s="150" t="str">
        <f>IF(Q26="---","",VLOOKUP(Q26,List167823423[],2,FALSE))</f>
        <v/>
      </c>
      <c r="BT26" s="150" t="str">
        <f>IF(R26="---","",VLOOKUP(R26,List167823423[],2,FALSE))</f>
        <v/>
      </c>
      <c r="BU26" s="29" t="s">
        <v>165</v>
      </c>
      <c r="BV26" s="150" t="str">
        <f>IF(Y26="---","",VLOOKUP(Y26,List167823423[],2,FALSE))</f>
        <v/>
      </c>
      <c r="BW26" s="150" t="str">
        <f>IF(Z26="---","",VLOOKUP(Z26,List167823423[],2,FALSE))</f>
        <v/>
      </c>
      <c r="BX26" s="150" t="str">
        <f>IF(AA26="---","",VLOOKUP(AA26,List167823423[],2,FALSE))</f>
        <v/>
      </c>
      <c r="BY26" s="150" t="str">
        <f>IF(AB26="---","",VLOOKUP(AB26,List167823423[],2,FALSE))</f>
        <v/>
      </c>
      <c r="BZ26" s="150" t="str">
        <f>IF(AC26="---","",VLOOKUP(AC26,List167823423[],2,FALSE))</f>
        <v/>
      </c>
      <c r="CA26" s="150" t="str">
        <f>IF(AD26="---","",VLOOKUP(AD26,List167823423[],2,FALSE))</f>
        <v/>
      </c>
      <c r="CB26" s="150" t="str">
        <f>IF(AE26="---","",VLOOKUP(AE26,List167823423[],2,FALSE))</f>
        <v/>
      </c>
      <c r="CC26" s="150" t="str">
        <f>IF(AF26="---","",VLOOKUP(AF26,List167823423[],2,FALSE))</f>
        <v/>
      </c>
      <c r="CD26" s="150" t="str">
        <f>IF(AG26="---","",VLOOKUP(AG26,List167823423[],2,FALSE))</f>
        <v/>
      </c>
      <c r="CE26" s="150" t="str">
        <f>IF(AH26="---","",VLOOKUP(AH26,List167823423[],2,FALSE))</f>
        <v/>
      </c>
      <c r="CG26" s="1"/>
      <c r="CI26" s="1"/>
      <c r="CK26" s="1"/>
      <c r="CM26" s="1"/>
    </row>
    <row r="27" spans="2:92" s="8" customFormat="1">
      <c r="B27" s="264"/>
      <c r="C27" s="265"/>
      <c r="D27" s="266"/>
      <c r="E27" s="196" t="s">
        <v>166</v>
      </c>
      <c r="F27" s="198"/>
      <c r="G27" s="199"/>
      <c r="H27" s="25" t="s">
        <v>108</v>
      </c>
      <c r="I27" s="25"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32"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VALUE(IF(AX27="---","",VLOOKUP(AX27,List167823423[],2,FALSE)))</f>
        <v>#VALUE!</v>
      </c>
      <c r="AZ27" s="1" t="str">
        <f t="shared" si="2"/>
        <v>---</v>
      </c>
      <c r="BA27" s="1" t="e">
        <f>VALUE(IF(AZ27="---","",VLOOKUP(AZ27,List167823423[],2,FALSE)))</f>
        <v>#VALUE!</v>
      </c>
      <c r="BB27" s="1" t="str">
        <f t="shared" si="3"/>
        <v>---</v>
      </c>
      <c r="BC27" s="1" t="str">
        <f t="shared" si="4"/>
        <v>---</v>
      </c>
      <c r="BD27" s="1"/>
      <c r="BE27" s="1"/>
      <c r="BF27" s="1"/>
      <c r="BG27" s="1"/>
      <c r="BH27" s="1"/>
      <c r="BI27" s="29" t="s">
        <v>167</v>
      </c>
      <c r="BJ27" s="150" t="str">
        <f>IF(H27="---","",VLOOKUP(H27,List167823423[],2,FALSE))</f>
        <v/>
      </c>
      <c r="BK27" s="150" t="str">
        <f>IF(I27="---","",VLOOKUP(I27,List167823423[],2,FALSE))</f>
        <v/>
      </c>
      <c r="BL27" s="150" t="str">
        <f>IF(J27="---","",VLOOKUP(J27,List167823423[],2,FALSE))</f>
        <v/>
      </c>
      <c r="BM27" s="150" t="str">
        <f>IF(K27="---","",VLOOKUP(K27,List167823423[],2,FALSE))</f>
        <v/>
      </c>
      <c r="BN27" s="150" t="str">
        <f>IF(L27="---","",VLOOKUP(L27,List167823423[],2,FALSE))</f>
        <v/>
      </c>
      <c r="BO27" s="150" t="str">
        <f>IF(M27="---","",VLOOKUP(M27,List167823423[],2,FALSE))</f>
        <v/>
      </c>
      <c r="BP27" s="150" t="str">
        <f>IF(N27="---","",VLOOKUP(N27,List167823423[],2,FALSE))</f>
        <v/>
      </c>
      <c r="BQ27" s="150" t="str">
        <f>IF(O27="---","",VLOOKUP(O27,List167823423[],2,FALSE))</f>
        <v/>
      </c>
      <c r="BR27" s="150" t="str">
        <f>IF(P27="---","",VLOOKUP(P27,List167823423[],2,FALSE))</f>
        <v/>
      </c>
      <c r="BS27" s="150" t="str">
        <f>IF(Q27="---","",VLOOKUP(Q27,List167823423[],2,FALSE))</f>
        <v/>
      </c>
      <c r="BT27" s="150" t="str">
        <f>IF(R27="---","",VLOOKUP(R27,List167823423[],2,FALSE))</f>
        <v/>
      </c>
      <c r="BU27" s="29" t="s">
        <v>167</v>
      </c>
      <c r="BV27" s="150" t="str">
        <f>IF(Y27="---","",VLOOKUP(Y27,List167823423[],2,FALSE))</f>
        <v/>
      </c>
      <c r="BW27" s="150" t="str">
        <f>IF(Z27="---","",VLOOKUP(Z27,List167823423[],2,FALSE))</f>
        <v/>
      </c>
      <c r="BX27" s="150" t="str">
        <f>IF(AA27="---","",VLOOKUP(AA27,List167823423[],2,FALSE))</f>
        <v/>
      </c>
      <c r="BY27" s="150" t="str">
        <f>IF(AB27="---","",VLOOKUP(AB27,List167823423[],2,FALSE))</f>
        <v/>
      </c>
      <c r="BZ27" s="150" t="str">
        <f>IF(AC27="---","",VLOOKUP(AC27,List167823423[],2,FALSE))</f>
        <v/>
      </c>
      <c r="CA27" s="150" t="str">
        <f>IF(AD27="---","",VLOOKUP(AD27,List167823423[],2,FALSE))</f>
        <v/>
      </c>
      <c r="CB27" s="150" t="str">
        <f>IF(AE27="---","",VLOOKUP(AE27,List167823423[],2,FALSE))</f>
        <v/>
      </c>
      <c r="CC27" s="150" t="str">
        <f>IF(AF27="---","",VLOOKUP(AF27,List167823423[],2,FALSE))</f>
        <v/>
      </c>
      <c r="CD27" s="150" t="str">
        <f>IF(AG27="---","",VLOOKUP(AG27,List167823423[],2,FALSE))</f>
        <v/>
      </c>
      <c r="CE27" s="150" t="str">
        <f>IF(AH27="---","",VLOOKUP(AH27,List167823423[],2,FALSE))</f>
        <v/>
      </c>
      <c r="CG27" s="1"/>
      <c r="CI27" s="1"/>
      <c r="CK27" s="1"/>
      <c r="CM27" s="1"/>
    </row>
    <row r="28" spans="2:92" s="8" customFormat="1" ht="13.5" customHeight="1">
      <c r="B28" s="267" t="s">
        <v>168</v>
      </c>
      <c r="C28" s="268"/>
      <c r="D28" s="268"/>
      <c r="E28" s="268"/>
      <c r="F28" s="269"/>
      <c r="G28" s="153"/>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1">
        <f t="shared" ref="BJ28:BT28" si="6">COUNTIF(BJ3:BJ27,1)</f>
        <v>0</v>
      </c>
      <c r="BK28" s="151">
        <f t="shared" si="6"/>
        <v>0</v>
      </c>
      <c r="BL28" s="151">
        <f t="shared" si="6"/>
        <v>0</v>
      </c>
      <c r="BM28" s="151">
        <f t="shared" si="6"/>
        <v>0</v>
      </c>
      <c r="BN28" s="151">
        <f t="shared" si="6"/>
        <v>0</v>
      </c>
      <c r="BO28" s="151">
        <f t="shared" si="6"/>
        <v>0</v>
      </c>
      <c r="BP28" s="151">
        <f t="shared" si="6"/>
        <v>0</v>
      </c>
      <c r="BQ28" s="151">
        <f t="shared" si="6"/>
        <v>0</v>
      </c>
      <c r="BR28" s="151">
        <f t="shared" si="6"/>
        <v>0</v>
      </c>
      <c r="BS28" s="151">
        <f t="shared" si="6"/>
        <v>0</v>
      </c>
      <c r="BT28" s="151">
        <f t="shared" si="6"/>
        <v>0</v>
      </c>
      <c r="BU28" s="29" t="s">
        <v>169</v>
      </c>
      <c r="BV28" s="152">
        <f t="shared" ref="BV28:CE28" si="7">COUNTIF(BV3:BV27,1)</f>
        <v>0</v>
      </c>
      <c r="BW28" s="152">
        <f t="shared" si="7"/>
        <v>0</v>
      </c>
      <c r="BX28" s="152">
        <f t="shared" si="7"/>
        <v>0</v>
      </c>
      <c r="BY28" s="152">
        <f t="shared" si="7"/>
        <v>0</v>
      </c>
      <c r="BZ28" s="152">
        <f t="shared" si="7"/>
        <v>0</v>
      </c>
      <c r="CA28" s="152">
        <f t="shared" si="7"/>
        <v>0</v>
      </c>
      <c r="CB28" s="152">
        <f t="shared" si="7"/>
        <v>0</v>
      </c>
      <c r="CC28" s="152">
        <f t="shared" si="7"/>
        <v>0</v>
      </c>
      <c r="CD28" s="152">
        <f t="shared" si="7"/>
        <v>0</v>
      </c>
      <c r="CE28" s="152">
        <f t="shared" si="7"/>
        <v>0</v>
      </c>
      <c r="CG28" s="1"/>
      <c r="CI28" s="1"/>
      <c r="CK28" s="1"/>
      <c r="CM28" s="1"/>
    </row>
    <row r="29" spans="2:92" s="8" customFormat="1" ht="13.5" customHeight="1">
      <c r="B29" s="267" t="s">
        <v>170</v>
      </c>
      <c r="C29" s="268"/>
      <c r="D29" s="268"/>
      <c r="E29" s="268"/>
      <c r="F29" s="269"/>
      <c r="G29" s="153"/>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1">
        <f t="shared" ref="BJ29:BT29" si="8">COUNTIF(BJ3:BJ27,0.5)</f>
        <v>0</v>
      </c>
      <c r="BK29" s="151">
        <f t="shared" si="8"/>
        <v>0</v>
      </c>
      <c r="BL29" s="151">
        <f t="shared" si="8"/>
        <v>0</v>
      </c>
      <c r="BM29" s="151">
        <f t="shared" si="8"/>
        <v>0</v>
      </c>
      <c r="BN29" s="151">
        <f t="shared" si="8"/>
        <v>0</v>
      </c>
      <c r="BO29" s="151">
        <f t="shared" si="8"/>
        <v>0</v>
      </c>
      <c r="BP29" s="151">
        <f t="shared" si="8"/>
        <v>0</v>
      </c>
      <c r="BQ29" s="151">
        <f t="shared" si="8"/>
        <v>0</v>
      </c>
      <c r="BR29" s="151">
        <f t="shared" si="8"/>
        <v>0</v>
      </c>
      <c r="BS29" s="151">
        <f t="shared" si="8"/>
        <v>0</v>
      </c>
      <c r="BT29" s="151">
        <f t="shared" si="8"/>
        <v>0</v>
      </c>
      <c r="BU29" s="29" t="s">
        <v>171</v>
      </c>
      <c r="BV29" s="152">
        <f t="shared" ref="BV29:CE29" si="9">COUNTIF(BV3:BV27,0.5)</f>
        <v>0</v>
      </c>
      <c r="BW29" s="152">
        <f t="shared" si="9"/>
        <v>0</v>
      </c>
      <c r="BX29" s="152">
        <f t="shared" si="9"/>
        <v>0</v>
      </c>
      <c r="BY29" s="152">
        <f t="shared" si="9"/>
        <v>0</v>
      </c>
      <c r="BZ29" s="152">
        <f t="shared" si="9"/>
        <v>0</v>
      </c>
      <c r="CA29" s="152">
        <f t="shared" si="9"/>
        <v>0</v>
      </c>
      <c r="CB29" s="152">
        <f t="shared" si="9"/>
        <v>0</v>
      </c>
      <c r="CC29" s="152">
        <f t="shared" si="9"/>
        <v>0</v>
      </c>
      <c r="CD29" s="152">
        <f t="shared" si="9"/>
        <v>0</v>
      </c>
      <c r="CE29" s="152">
        <f t="shared" si="9"/>
        <v>0</v>
      </c>
      <c r="CG29" s="1"/>
      <c r="CI29" s="1"/>
      <c r="CK29" s="1"/>
      <c r="CM29" s="1"/>
    </row>
    <row r="30" spans="2:92" ht="13.5" customHeight="1">
      <c r="B30" s="267" t="s">
        <v>172</v>
      </c>
      <c r="C30" s="268"/>
      <c r="D30" s="268"/>
      <c r="E30" s="268"/>
      <c r="F30" s="269"/>
      <c r="G30" s="153"/>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1">
        <f t="shared" ref="BJ30:BT30" si="10">COUNTIF(BJ3:BJ27,0)</f>
        <v>0</v>
      </c>
      <c r="BK30" s="151">
        <f t="shared" si="10"/>
        <v>0</v>
      </c>
      <c r="BL30" s="151">
        <f t="shared" si="10"/>
        <v>0</v>
      </c>
      <c r="BM30" s="151">
        <f t="shared" si="10"/>
        <v>0</v>
      </c>
      <c r="BN30" s="151">
        <f t="shared" si="10"/>
        <v>0</v>
      </c>
      <c r="BO30" s="151">
        <f t="shared" si="10"/>
        <v>0</v>
      </c>
      <c r="BP30" s="151">
        <f t="shared" si="10"/>
        <v>0</v>
      </c>
      <c r="BQ30" s="151">
        <f t="shared" si="10"/>
        <v>0</v>
      </c>
      <c r="BR30" s="151">
        <f t="shared" si="10"/>
        <v>0</v>
      </c>
      <c r="BS30" s="151">
        <f t="shared" si="10"/>
        <v>0</v>
      </c>
      <c r="BT30" s="151">
        <f t="shared" si="10"/>
        <v>0</v>
      </c>
      <c r="BU30" s="29" t="s">
        <v>173</v>
      </c>
      <c r="BV30" s="152">
        <f t="shared" ref="BV30:CE30" si="11">COUNTIF(BV3:BV27,0)</f>
        <v>0</v>
      </c>
      <c r="BW30" s="152">
        <f t="shared" si="11"/>
        <v>0</v>
      </c>
      <c r="BX30" s="152">
        <f t="shared" si="11"/>
        <v>0</v>
      </c>
      <c r="BY30" s="152">
        <f t="shared" si="11"/>
        <v>0</v>
      </c>
      <c r="BZ30" s="152">
        <f t="shared" si="11"/>
        <v>0</v>
      </c>
      <c r="CA30" s="152">
        <f t="shared" si="11"/>
        <v>0</v>
      </c>
      <c r="CB30" s="152">
        <f t="shared" si="11"/>
        <v>0</v>
      </c>
      <c r="CC30" s="152">
        <f t="shared" si="11"/>
        <v>0</v>
      </c>
      <c r="CD30" s="152">
        <f t="shared" si="11"/>
        <v>0</v>
      </c>
      <c r="CE30" s="152">
        <f t="shared" si="11"/>
        <v>0</v>
      </c>
    </row>
    <row r="31" spans="2:92" ht="13.5" customHeight="1">
      <c r="B31" s="280" t="s">
        <v>174</v>
      </c>
      <c r="C31" s="281"/>
      <c r="D31" s="281"/>
      <c r="E31" s="281"/>
      <c r="F31" s="282"/>
      <c r="G31" s="154"/>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4.45">
      <c r="B33" s="283" t="s">
        <v>178</v>
      </c>
      <c r="C33" s="28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c r="B34" s="283"/>
      <c r="C34" s="283"/>
      <c r="D34" s="52"/>
      <c r="E34" s="52"/>
      <c r="F34" s="8"/>
      <c r="G34" s="8"/>
      <c r="AA34" s="1"/>
      <c r="AW34" s="49" t="s">
        <v>181</v>
      </c>
      <c r="AX34" s="50">
        <f>COUNTIF(AY9:AY20,BF4)</f>
        <v>0</v>
      </c>
      <c r="AY34" s="50">
        <f>VALUE(COUNTIF(AY9:AY20,BF5))</f>
        <v>0</v>
      </c>
      <c r="AZ34" s="50">
        <f>VALUE(COUNTIF(AY9:AY20,0))</f>
        <v>0</v>
      </c>
      <c r="BA34" s="50" t="e">
        <f>AVERAGEIF(AY9:AY20,"&gt;=0")</f>
        <v>#DIV/0!</v>
      </c>
      <c r="BB34" s="50"/>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84" t="s">
        <v>183</v>
      </c>
      <c r="C35" s="285"/>
      <c r="D35" s="285"/>
      <c r="E35" s="285"/>
      <c r="F35" s="285"/>
      <c r="G35" s="285"/>
      <c r="H35" s="285"/>
      <c r="I35" s="285"/>
      <c r="J35" s="285"/>
      <c r="K35" s="286"/>
      <c r="AA35" s="1"/>
      <c r="AW35" s="49" t="s">
        <v>184</v>
      </c>
      <c r="AX35" s="50">
        <f>COUNTIF(AY21:AY27,BF4)</f>
        <v>0</v>
      </c>
      <c r="AY35" s="50">
        <f>COUNTIF(AY21:AY27,BF5)</f>
        <v>0</v>
      </c>
      <c r="AZ35" s="50">
        <f>VALUE(COUNTIF(AY21:AY27,0))</f>
        <v>0</v>
      </c>
      <c r="BA35" s="50" t="e">
        <f>AVERAGEIF(AY21:AY27,"&gt;=0")</f>
        <v>#DIV/0!</v>
      </c>
      <c r="BB35" s="50"/>
      <c r="BG35" s="8"/>
      <c r="BH35" s="8"/>
      <c r="BI35" s="8"/>
      <c r="BJ35" s="8"/>
      <c r="BK35" s="8"/>
      <c r="BO35" s="1"/>
      <c r="BP35" s="1"/>
      <c r="BQ35" s="1"/>
      <c r="BR35" s="1"/>
      <c r="BS35" s="1"/>
      <c r="BT35" s="1"/>
      <c r="CB35" s="1"/>
    </row>
    <row r="36" spans="1:92" ht="21" customHeight="1">
      <c r="A36" s="8"/>
      <c r="B36" s="287" t="s">
        <v>9</v>
      </c>
      <c r="C36" s="288"/>
      <c r="D36" s="289"/>
      <c r="E36" s="290" t="s">
        <v>10</v>
      </c>
      <c r="F36" s="291"/>
      <c r="G36" s="291"/>
      <c r="H36" s="292"/>
      <c r="I36" s="290" t="s">
        <v>11</v>
      </c>
      <c r="J36" s="291"/>
      <c r="K36" s="292"/>
      <c r="AA36" s="1"/>
      <c r="AW36" s="1" t="s">
        <v>185</v>
      </c>
      <c r="AX36" s="50">
        <f>VALUE(SUM(AX33:AX35))</f>
        <v>0</v>
      </c>
      <c r="AY36" s="50">
        <f>VALUE(SUM(AY33:AY35))</f>
        <v>0</v>
      </c>
      <c r="AZ36" s="50">
        <f>VALUE(SUM(AZ33:AZ35))</f>
        <v>0</v>
      </c>
      <c r="BA36" s="50" t="e">
        <f>AVERAGEIF(AY3:AY27,"&gt;=0")</f>
        <v>#DIV/0!</v>
      </c>
      <c r="BB36" s="50"/>
    </row>
    <row r="37" spans="1:92" ht="22.35" customHeight="1">
      <c r="A37" s="8"/>
      <c r="B37" s="275"/>
      <c r="C37" s="276"/>
      <c r="D37" s="277"/>
      <c r="E37" s="343"/>
      <c r="F37" s="344"/>
      <c r="G37" s="344"/>
      <c r="H37" s="345"/>
      <c r="I37" s="278"/>
      <c r="J37" s="344"/>
      <c r="K37" s="345"/>
      <c r="AW37" s="49" t="s">
        <v>186</v>
      </c>
      <c r="BA37" s="50" t="str">
        <f>IF(ISERROR(AVERAGE(AY21:AY27,AY9:AY20,AY3:AY8)),"",(AVERAGE(AY21:AY27,AY9:AY20,AY3:AY8)))</f>
        <v/>
      </c>
      <c r="BK37" s="8"/>
      <c r="CB37" s="1"/>
    </row>
    <row r="38" spans="1:92">
      <c r="A38" s="8"/>
      <c r="B38" s="8"/>
      <c r="C38" s="8"/>
      <c r="D38" s="8"/>
      <c r="E38" s="8"/>
      <c r="F38" s="8"/>
      <c r="G38" s="8"/>
      <c r="AK38" s="49"/>
      <c r="AX38" s="45" t="s">
        <v>112</v>
      </c>
      <c r="AY38" s="46" t="s">
        <v>116</v>
      </c>
      <c r="AZ38" s="47" t="s">
        <v>119</v>
      </c>
      <c r="BA38" s="1" t="s">
        <v>176</v>
      </c>
      <c r="BK38" s="8"/>
      <c r="CB38" s="1"/>
    </row>
    <row r="39" spans="1:92" ht="19.350000000000001" customHeight="1">
      <c r="B39" s="128" t="s">
        <v>187</v>
      </c>
      <c r="C39" s="54"/>
      <c r="D39" s="55"/>
      <c r="E39" s="55"/>
      <c r="F39" s="55"/>
      <c r="G39" s="55"/>
      <c r="H39" s="55"/>
      <c r="AW39" s="49" t="s">
        <v>188</v>
      </c>
      <c r="AX39" s="50">
        <f>COUNTIF(BA3:BA8,BF4)</f>
        <v>0</v>
      </c>
      <c r="AY39" s="50">
        <f>COUNTIF(BA3:BA8,BF5)</f>
        <v>0</v>
      </c>
      <c r="AZ39" s="50">
        <f>COUNTIF(BA3:BA8,0)</f>
        <v>0</v>
      </c>
      <c r="BA39" s="50" t="e">
        <f>AVERAGEIF(BA3:BA8,"&gt;=0")</f>
        <v>#DIV/0!</v>
      </c>
      <c r="BK39" s="8"/>
      <c r="CB39" s="1"/>
    </row>
    <row r="40" spans="1:92" ht="16.149999999999999">
      <c r="B40" s="279" t="s">
        <v>189</v>
      </c>
      <c r="C40" s="279"/>
      <c r="D40" s="279"/>
      <c r="E40" s="56" t="str">
        <f>_xlfn.IFNA(AX28,"")</f>
        <v/>
      </c>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3" t="s">
        <v>191</v>
      </c>
      <c r="E41" s="124"/>
      <c r="F41" s="125" t="s">
        <v>192</v>
      </c>
      <c r="G41" s="126"/>
      <c r="H41" s="125" t="s">
        <v>193</v>
      </c>
      <c r="I41" s="126"/>
      <c r="J41" s="125" t="s">
        <v>194</v>
      </c>
      <c r="K41" s="127"/>
      <c r="AW41" s="49" t="s">
        <v>195</v>
      </c>
      <c r="AX41" s="50">
        <f>COUNTIF(BA21:BA27,BF4)</f>
        <v>0</v>
      </c>
      <c r="AY41" s="50">
        <f>COUNTIF(BA21:BA27,BF5)</f>
        <v>0</v>
      </c>
      <c r="AZ41" s="50">
        <f>COUNTIF(BA21:BA27,0)</f>
        <v>0</v>
      </c>
      <c r="BA41" s="50" t="e">
        <f>AVERAGEIF(BA21:BA27,"&gt;=0")</f>
        <v>#DIV/0!</v>
      </c>
      <c r="BK41" s="8"/>
      <c r="CB41" s="1"/>
    </row>
    <row r="42" spans="1:92" ht="16.149999999999999">
      <c r="B42" s="88" t="s">
        <v>196</v>
      </c>
      <c r="C42" s="89"/>
      <c r="D42" s="187" t="s">
        <v>197</v>
      </c>
      <c r="E42" s="100"/>
      <c r="F42" s="187" t="s">
        <v>197</v>
      </c>
      <c r="G42" s="104"/>
      <c r="H42" s="187" t="s">
        <v>197</v>
      </c>
      <c r="I42" s="104"/>
      <c r="J42" s="187" t="s">
        <v>197</v>
      </c>
      <c r="K42" s="103"/>
      <c r="AW42" s="1" t="s">
        <v>198</v>
      </c>
      <c r="AX42" s="50">
        <f>SUM(AX39:AX41)</f>
        <v>0</v>
      </c>
      <c r="AY42" s="50">
        <f>SUM(AY39:AY41)</f>
        <v>0</v>
      </c>
      <c r="AZ42" s="50">
        <f>SUM(AZ39:AZ41)</f>
        <v>0</v>
      </c>
      <c r="BA42" s="50"/>
      <c r="BK42" s="8"/>
      <c r="CB42" s="1"/>
    </row>
    <row r="43" spans="1:92" ht="16.149999999999999">
      <c r="B43" s="98" t="str">
        <f>BE4</f>
        <v>≥80</v>
      </c>
      <c r="C43" s="99"/>
      <c r="D43" s="101" t="e">
        <f>IF(AX36=0,NA(),AX36)</f>
        <v>#N/A</v>
      </c>
      <c r="E43" s="101"/>
      <c r="F43" s="101" t="e">
        <f>IF(AX33=0,NA(),AX33)</f>
        <v>#N/A</v>
      </c>
      <c r="G43" s="101"/>
      <c r="H43" s="101" t="e">
        <f>IF(AX34=0,NA(),AX34)</f>
        <v>#N/A</v>
      </c>
      <c r="I43" s="101"/>
      <c r="J43" s="101" t="e">
        <f>IF(AX35=0,NA(),AX35)</f>
        <v>#N/A</v>
      </c>
      <c r="K43" s="101"/>
      <c r="AW43" s="49" t="s">
        <v>199</v>
      </c>
      <c r="AX43" s="50"/>
      <c r="AY43" s="50"/>
      <c r="AZ43" s="50"/>
      <c r="BA43" s="50" t="str">
        <f>IF(ISERROR(AVERAGE(BA21:BA27,BA9:BA20,BA3:BA8)),"",(AVERAGE(BA21:BA27,BA9:BA20,BA3:BA8)))</f>
        <v/>
      </c>
      <c r="BK43" s="8"/>
      <c r="CB43" s="1"/>
    </row>
    <row r="44" spans="1:92" ht="16.149999999999999">
      <c r="B44" s="96" t="str">
        <f>BE5</f>
        <v>60-79</v>
      </c>
      <c r="C44" s="97"/>
      <c r="D44" s="101" t="e">
        <f>IF(AY36=0,NA(),AY36)</f>
        <v>#N/A</v>
      </c>
      <c r="E44" s="101"/>
      <c r="F44" s="101" t="e">
        <f>IF(AY33=0,NA(),AY33)</f>
        <v>#N/A</v>
      </c>
      <c r="G44" s="101"/>
      <c r="H44" s="101" t="e">
        <f>IF(AY34=0,NA(),AY34)</f>
        <v>#N/A</v>
      </c>
      <c r="I44" s="101"/>
      <c r="J44" s="101" t="e">
        <f>IF(AY35=0,NA(),AY35)</f>
        <v>#N/A</v>
      </c>
      <c r="K44" s="101"/>
      <c r="AQ44" s="8"/>
      <c r="BK44" s="8"/>
      <c r="CB44" s="1"/>
    </row>
    <row r="45" spans="1:92" ht="16.149999999999999">
      <c r="B45" s="94" t="str">
        <f>BE6</f>
        <v>&lt;60</v>
      </c>
      <c r="C45" s="95"/>
      <c r="D45" s="101" t="e">
        <f>IF(AZ36=0,NA(),AZ36)</f>
        <v>#N/A</v>
      </c>
      <c r="E45" s="101"/>
      <c r="F45" s="101" t="e">
        <f>IF(AZ33=0,NA(),AZ33)</f>
        <v>#N/A</v>
      </c>
      <c r="G45" s="101"/>
      <c r="H45" s="101" t="e">
        <f>IF(AZ34=0,NA(),AZ34)</f>
        <v>#N/A</v>
      </c>
      <c r="I45" s="101"/>
      <c r="J45" s="101" t="e">
        <f>IF(AZ35=0,NA(),AZ35)</f>
        <v>#N/A</v>
      </c>
      <c r="K45" s="101"/>
      <c r="AQ45" s="8"/>
      <c r="BK45" s="8"/>
      <c r="CB45" s="1"/>
    </row>
    <row r="46" spans="1:92" s="8" customFormat="1" ht="16.149999999999999">
      <c r="B46" s="92" t="s">
        <v>200</v>
      </c>
      <c r="C46" s="93"/>
      <c r="D46" s="90" t="str">
        <f>IFERROR(BA36,"n/a")</f>
        <v>n/a</v>
      </c>
      <c r="E46" s="91"/>
      <c r="F46" s="90" t="str">
        <f>IFERROR(BA33,"n/a")</f>
        <v>n/a</v>
      </c>
      <c r="G46" s="91"/>
      <c r="H46" s="90" t="str">
        <f>IFERROR(BA34,"n/a")</f>
        <v>n/a</v>
      </c>
      <c r="I46" s="91"/>
      <c r="J46" s="90" t="str">
        <f>IFERROR(BA35,"n/a")</f>
        <v>n/a</v>
      </c>
      <c r="K46" s="102"/>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28"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0" t="s">
        <v>202</v>
      </c>
      <c r="F72" s="313"/>
      <c r="G72" s="310" t="s">
        <v>200</v>
      </c>
      <c r="H72" s="311"/>
      <c r="I72" s="311"/>
      <c r="J72" s="311"/>
      <c r="K72" s="312"/>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17"/>
      <c r="D73" s="67"/>
      <c r="E73" s="68"/>
      <c r="F73" s="68" t="s">
        <v>85</v>
      </c>
      <c r="G73" s="68" t="s">
        <v>86</v>
      </c>
      <c r="H73" s="68" t="s">
        <v>87</v>
      </c>
      <c r="I73" s="68" t="s">
        <v>88</v>
      </c>
      <c r="J73" s="68" t="s">
        <v>89</v>
      </c>
      <c r="K73" s="68"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45" customHeight="1">
      <c r="B74" s="108" t="s">
        <v>203</v>
      </c>
      <c r="C74" s="116"/>
      <c r="D74" s="109"/>
      <c r="E74" s="69" t="s">
        <v>204</v>
      </c>
      <c r="F74" s="69" t="str">
        <f>_xlfn.IFNA(S86,"")</f>
        <v/>
      </c>
      <c r="G74" s="69" t="str">
        <f>_xlfn.IFNA(S87,"")</f>
        <v/>
      </c>
      <c r="H74" s="69" t="str">
        <f>_xlfn.IFNA(S88,"")</f>
        <v/>
      </c>
      <c r="I74" s="69" t="str">
        <f>_xlfn.IFNA(S89,"")</f>
        <v/>
      </c>
      <c r="J74" s="69" t="str">
        <f>_xlfn.IFNA(S90,"")</f>
        <v/>
      </c>
      <c r="K74" s="69"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0"/>
      <c r="C75" s="118"/>
      <c r="D75" s="111"/>
      <c r="E75" s="70" t="s">
        <v>79</v>
      </c>
      <c r="F75" s="71"/>
      <c r="G75" s="71" t="str">
        <f>_xlfn.IFNA(R87,"")</f>
        <v/>
      </c>
      <c r="H75" s="71" t="str">
        <f>_xlfn.IFNA(R88,"")</f>
        <v/>
      </c>
      <c r="I75" s="71" t="str">
        <f>_xlfn.IFNA(R89,"")</f>
        <v/>
      </c>
      <c r="J75" s="71" t="str">
        <f>_xlfn.IFNA(R90,"")</f>
        <v/>
      </c>
      <c r="K75" s="71"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08" t="s">
        <v>205</v>
      </c>
      <c r="C76" s="116"/>
      <c r="D76" s="109"/>
      <c r="E76" s="72" t="s">
        <v>204</v>
      </c>
      <c r="F76" s="69" t="str">
        <f>_xlfn.IFNA(U86,"")</f>
        <v/>
      </c>
      <c r="G76" s="69" t="str">
        <f>_xlfn.IFNA(U87,"")</f>
        <v/>
      </c>
      <c r="H76" s="69" t="str">
        <f>_xlfn.IFNA(U88,"")</f>
        <v/>
      </c>
      <c r="I76" s="69" t="str">
        <f>_xlfn.IFNA(U89,"")</f>
        <v/>
      </c>
      <c r="J76" s="69" t="str">
        <f>_xlfn.IFNA(U90,"")</f>
        <v/>
      </c>
      <c r="K76" s="69"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0"/>
      <c r="C77" s="118"/>
      <c r="D77" s="111"/>
      <c r="E77" s="70" t="s">
        <v>79</v>
      </c>
      <c r="F77" s="71"/>
      <c r="G77" s="71" t="str">
        <f>_xlfn.IFNA(T87,"")</f>
        <v/>
      </c>
      <c r="H77" s="71" t="str">
        <f>_xlfn.IFNA(T88,"")</f>
        <v/>
      </c>
      <c r="I77" s="71" t="str">
        <f>_xlfn.IFNA(T89,"")</f>
        <v/>
      </c>
      <c r="J77" s="71" t="str">
        <f>_xlfn.IFNA(T90,"")</f>
        <v/>
      </c>
      <c r="K77" s="71"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08" t="s">
        <v>206</v>
      </c>
      <c r="C78" s="116"/>
      <c r="D78" s="109"/>
      <c r="E78" s="72" t="s">
        <v>204</v>
      </c>
      <c r="F78" s="69" t="str">
        <f>_xlfn.IFNA(W86,"")</f>
        <v/>
      </c>
      <c r="G78" s="69" t="str">
        <f>_xlfn.IFNA(W87,"")</f>
        <v/>
      </c>
      <c r="H78" s="69" t="str">
        <f>_xlfn.IFNA(W88,"")</f>
        <v/>
      </c>
      <c r="I78" s="69" t="str">
        <f>_xlfn.IFNA(W89,"")</f>
        <v/>
      </c>
      <c r="J78" s="69" t="str">
        <f>_xlfn.IFNA(W90,"")</f>
        <v/>
      </c>
      <c r="K78" s="69" t="str">
        <f>_xlfn.IFNA(W91,"")</f>
        <v/>
      </c>
      <c r="AA78" s="1"/>
      <c r="AM78" s="8"/>
      <c r="AN78" s="8"/>
    </row>
    <row r="79" spans="2:91" ht="17.45" customHeight="1">
      <c r="B79" s="110"/>
      <c r="C79" s="116"/>
      <c r="D79" s="115"/>
      <c r="E79" s="70" t="s">
        <v>79</v>
      </c>
      <c r="F79" s="71"/>
      <c r="G79" s="71" t="str">
        <f>_xlfn.IFNA(V87,"")</f>
        <v/>
      </c>
      <c r="H79" s="71" t="str">
        <f>_xlfn.IFNA(V88,"")</f>
        <v/>
      </c>
      <c r="I79" s="71" t="str">
        <f>_xlfn.IFNA(V89,"")</f>
        <v/>
      </c>
      <c r="J79" s="71" t="str">
        <f>_xlfn.IFNA(V90,"")</f>
        <v/>
      </c>
      <c r="K79" s="71" t="str">
        <f>_xlfn.IFNA(V91,"")</f>
        <v/>
      </c>
      <c r="AA79" s="1"/>
      <c r="AM79" s="8"/>
      <c r="AN79" s="8"/>
    </row>
    <row r="80" spans="2:91" ht="17.45" customHeight="1">
      <c r="B80" s="105" t="s">
        <v>191</v>
      </c>
      <c r="C80" s="119"/>
      <c r="D80" s="122"/>
      <c r="E80" s="121" t="s">
        <v>204</v>
      </c>
      <c r="F80" s="69" t="str">
        <f>_xlfn.IFNA(Q86,"")</f>
        <v/>
      </c>
      <c r="G80" s="69" t="str">
        <f>_xlfn.IFNA(Q87,"")</f>
        <v/>
      </c>
      <c r="H80" s="69" t="str">
        <f>_xlfn.IFNA(Q88,"")</f>
        <v/>
      </c>
      <c r="I80" s="69" t="str">
        <f>_xlfn.IFNA(Q89,"")</f>
        <v/>
      </c>
      <c r="J80" s="69" t="str">
        <f>_xlfn.IFNA(Q90,"")</f>
        <v/>
      </c>
      <c r="K80" s="69" t="str">
        <f>_xlfn.IFNA(Q91,"")</f>
        <v/>
      </c>
      <c r="AA80" s="1"/>
      <c r="AM80" s="8"/>
      <c r="AN80" s="8"/>
    </row>
    <row r="81" spans="2:91" ht="17.45" customHeight="1">
      <c r="B81" s="106"/>
      <c r="C81" s="120"/>
      <c r="D81" s="119"/>
      <c r="E81" s="70" t="s">
        <v>79</v>
      </c>
      <c r="F81" s="73"/>
      <c r="G81" s="73" t="str">
        <f>_xlfn.IFNA(P87,"")</f>
        <v/>
      </c>
      <c r="H81" s="73" t="str">
        <f>_xlfn.IFNA(P88,"")</f>
        <v/>
      </c>
      <c r="I81" s="73" t="str">
        <f>_xlfn.IFNA(P89,"")</f>
        <v/>
      </c>
      <c r="J81" s="73" t="str">
        <f>_xlfn.IFNA(P90,"")</f>
        <v/>
      </c>
      <c r="K81" s="73" t="str">
        <f>_xlfn.IFNA(P91,"")</f>
        <v/>
      </c>
      <c r="AA81" s="1"/>
      <c r="AM81" s="8"/>
      <c r="AN81" s="8"/>
      <c r="AO81" s="8"/>
      <c r="AP81" s="8"/>
      <c r="AQ81" s="8"/>
    </row>
    <row r="82" spans="2:91">
      <c r="AA82" s="1"/>
      <c r="AM82" s="8"/>
      <c r="AN82" s="8"/>
      <c r="AO82" s="8"/>
      <c r="AP82" s="8"/>
      <c r="AQ82" s="8"/>
    </row>
    <row r="83" spans="2:91" ht="15" customHeight="1">
      <c r="AA83" s="1"/>
      <c r="AM83" s="8"/>
      <c r="AN83" s="8"/>
      <c r="AO83" s="8"/>
      <c r="AP83" s="8"/>
      <c r="AQ83" s="8"/>
    </row>
    <row r="84" spans="2:91" ht="23.25" customHeight="1">
      <c r="O84" s="293" t="s">
        <v>207</v>
      </c>
      <c r="P84" s="293"/>
      <c r="Q84" s="293"/>
      <c r="R84" s="293"/>
      <c r="S84" s="293"/>
      <c r="T84" s="293"/>
      <c r="U84" s="293"/>
      <c r="V84" s="293"/>
      <c r="W84" s="293"/>
      <c r="AA84" s="1"/>
    </row>
    <row r="85" spans="2:91">
      <c r="O85" s="74" t="s">
        <v>82</v>
      </c>
      <c r="P85" s="74" t="s">
        <v>208</v>
      </c>
      <c r="Q85" s="74" t="s">
        <v>209</v>
      </c>
      <c r="R85" s="74" t="s">
        <v>210</v>
      </c>
      <c r="S85" s="74" t="s">
        <v>211</v>
      </c>
      <c r="T85" s="74" t="s">
        <v>212</v>
      </c>
      <c r="U85" s="75" t="s">
        <v>213</v>
      </c>
      <c r="V85" s="74" t="s">
        <v>214</v>
      </c>
      <c r="W85" s="74" t="s">
        <v>215</v>
      </c>
    </row>
    <row r="86" spans="2:91">
      <c r="O86" s="74" t="s">
        <v>85</v>
      </c>
      <c r="P86" s="76"/>
      <c r="Q86" s="77" t="e">
        <f>IF(BJ31="",NA(),BJ31)</f>
        <v>#N/A</v>
      </c>
      <c r="R86" s="78"/>
      <c r="S86" s="77" t="e">
        <f>IF(BJ32="",NA(),BJ32)</f>
        <v>#N/A</v>
      </c>
      <c r="T86" s="78"/>
      <c r="U86" s="77" t="e">
        <f>IF(BJ33="",NA(),BJ33)</f>
        <v>#N/A</v>
      </c>
      <c r="V86" s="78"/>
      <c r="W86" s="77" t="e">
        <f>IF(BJ34="",NA(),BJ34)</f>
        <v>#N/A</v>
      </c>
    </row>
    <row r="87" spans="2:91">
      <c r="O87" s="74" t="s">
        <v>86</v>
      </c>
      <c r="P87" s="79" t="e">
        <f>IF(BV31="",NA(),BV31)</f>
        <v>#N/A</v>
      </c>
      <c r="Q87" s="77" t="e">
        <f>IF(BK31="",NA(),BK31)</f>
        <v>#N/A</v>
      </c>
      <c r="R87" s="79" t="e">
        <f>IF(BV32="",NA(),BV32)</f>
        <v>#N/A</v>
      </c>
      <c r="S87" s="77" t="e">
        <f>IF(BK32="",NA(),BK32)</f>
        <v>#N/A</v>
      </c>
      <c r="T87" s="79" t="e">
        <f>IF(BV33="",NA(),BV33)</f>
        <v>#N/A</v>
      </c>
      <c r="U87" s="77" t="e">
        <f>IF(BK33="",NA(),BK33)</f>
        <v>#N/A</v>
      </c>
      <c r="V87" s="79" t="e">
        <f>IF(BV34="",NA(),BV34)</f>
        <v>#N/A</v>
      </c>
      <c r="W87" s="77" t="e">
        <f>IF(BK34="",NA(),BK34)</f>
        <v>#N/A</v>
      </c>
    </row>
    <row r="88" spans="2:91">
      <c r="O88" s="74" t="s">
        <v>87</v>
      </c>
      <c r="P88" s="79" t="e">
        <f>IF(BW31="",NA(),BW31)</f>
        <v>#N/A</v>
      </c>
      <c r="Q88" s="77" t="e">
        <f>IF(BL31="",NA(),BL31)</f>
        <v>#N/A</v>
      </c>
      <c r="R88" s="79" t="e">
        <f>IF(BW32="",NA(),BW32)</f>
        <v>#N/A</v>
      </c>
      <c r="S88" s="77" t="e">
        <f>IF(BL32="",NA(),BL32)</f>
        <v>#N/A</v>
      </c>
      <c r="T88" s="79" t="e">
        <f>IF(BW33="",NA(),BW33)</f>
        <v>#N/A</v>
      </c>
      <c r="U88" s="77" t="e">
        <f>IF(BL33="",NA(),BL33)</f>
        <v>#N/A</v>
      </c>
      <c r="V88" s="79" t="e">
        <f>IF(BW34="",NA(),BW34)</f>
        <v>#N/A</v>
      </c>
      <c r="W88" s="77" t="e">
        <f>IF(BL34="",NA(),BL34)</f>
        <v>#N/A</v>
      </c>
    </row>
    <row r="89" spans="2:91">
      <c r="O89" s="74" t="s">
        <v>88</v>
      </c>
      <c r="P89" s="79" t="e">
        <f>IF(BX31="",NA(),BX31)</f>
        <v>#N/A</v>
      </c>
      <c r="Q89" s="77" t="e">
        <f>IF(BM31="",NA(),BM31)</f>
        <v>#N/A</v>
      </c>
      <c r="R89" s="80" t="e">
        <f>IF(BX32="",NA(),BX32)</f>
        <v>#N/A</v>
      </c>
      <c r="S89" s="77" t="e">
        <f>IF(BM32="",NA(),BM32)</f>
        <v>#N/A</v>
      </c>
      <c r="T89" s="80" t="e">
        <f>IF(BX33="",NA(),BX33)</f>
        <v>#N/A</v>
      </c>
      <c r="U89" s="77" t="e">
        <f>IF(BM33="",NA(),BM33)</f>
        <v>#N/A</v>
      </c>
      <c r="V89" s="80" t="e">
        <f>IF(BX34="",NA(),BX34)</f>
        <v>#N/A</v>
      </c>
      <c r="W89" s="77" t="e">
        <f>IF(BM34="",NA(),BM34)</f>
        <v>#N/A</v>
      </c>
    </row>
    <row r="90" spans="2:91">
      <c r="O90" s="74" t="s">
        <v>89</v>
      </c>
      <c r="P90" s="79" t="e">
        <f>IF(BY31="",NA(),BY31)</f>
        <v>#N/A</v>
      </c>
      <c r="Q90" s="77" t="e">
        <f>IF(BN31="",NA(),BN31)</f>
        <v>#N/A</v>
      </c>
      <c r="R90" s="80" t="e">
        <f>IF(BY32="",NA(),BY32)</f>
        <v>#N/A</v>
      </c>
      <c r="S90" s="77" t="e">
        <f>IF(BN32="",NA(),BN32)</f>
        <v>#N/A</v>
      </c>
      <c r="T90" s="80" t="e">
        <f>IF(BY33="",NA(),BY33)</f>
        <v>#N/A</v>
      </c>
      <c r="U90" s="77" t="e">
        <f>IF(BN33="",NA(),BN33)</f>
        <v>#N/A</v>
      </c>
      <c r="V90" s="80" t="e">
        <f>IF(BY34="",NA(),BY34)</f>
        <v>#N/A</v>
      </c>
      <c r="W90" s="77" t="e">
        <f>IF(BN34="",NA(),BN34)</f>
        <v>#N/A</v>
      </c>
    </row>
    <row r="91" spans="2:91">
      <c r="O91" s="74" t="s">
        <v>90</v>
      </c>
      <c r="P91" s="79" t="e">
        <f>IF(BZ31="",NA(),BZ31)</f>
        <v>#N/A</v>
      </c>
      <c r="Q91" s="77" t="e">
        <f>IF(BO31="",NA(),BO31)</f>
        <v>#N/A</v>
      </c>
      <c r="R91" s="80" t="e">
        <f>IF(BZ32="",NA(),BZ32)</f>
        <v>#N/A</v>
      </c>
      <c r="S91" s="77" t="e">
        <f>IF(BO32="",NA(),BO32)</f>
        <v>#N/A</v>
      </c>
      <c r="T91" s="80" t="e">
        <f>IF(BZ33="",NA(),BZ33)</f>
        <v>#N/A</v>
      </c>
      <c r="U91" s="77" t="e">
        <f>IF(BO33="",NA(),BO33)</f>
        <v>#N/A</v>
      </c>
      <c r="V91" s="80" t="e">
        <f>IF(BZ34="",NA(),BZ34)</f>
        <v>#N/A</v>
      </c>
      <c r="W91" s="77" t="e">
        <f>IF(BO34="",NA(),BO34)</f>
        <v>#N/A</v>
      </c>
    </row>
    <row r="92" spans="2:91">
      <c r="O92" s="74" t="s">
        <v>91</v>
      </c>
      <c r="P92" s="79" t="e">
        <f>IF(CA31="",NA(),CA31)</f>
        <v>#N/A</v>
      </c>
      <c r="Q92" s="77" t="e">
        <f>IF(BP31="",NA(),BP31)</f>
        <v>#N/A</v>
      </c>
      <c r="R92" s="80" t="e">
        <f>IF(CA32="",NA(),CA32)</f>
        <v>#N/A</v>
      </c>
      <c r="S92" s="77" t="e">
        <f>IF(BP32="",NA(),BP32)</f>
        <v>#N/A</v>
      </c>
      <c r="T92" s="80" t="e">
        <f>IF(CA33="",NA(),CA33)</f>
        <v>#N/A</v>
      </c>
      <c r="U92" s="77" t="e">
        <f>IF(BP33="",NA(),BP33)</f>
        <v>#N/A</v>
      </c>
      <c r="V92" s="80" t="e">
        <f>IF(CA34="",NA(),CA34)</f>
        <v>#N/A</v>
      </c>
      <c r="W92" s="77" t="e">
        <f>IF(BP34="",NA(),BP34)</f>
        <v>#N/A</v>
      </c>
    </row>
    <row r="93" spans="2:91">
      <c r="O93" s="74" t="s">
        <v>92</v>
      </c>
      <c r="P93" s="79" t="e">
        <f>IF(CB31="",NA(),CB31)</f>
        <v>#N/A</v>
      </c>
      <c r="Q93" s="77" t="e">
        <f>IF(BQ31="",NA(),BQ31)</f>
        <v>#N/A</v>
      </c>
      <c r="R93" s="80" t="e">
        <f>IF(CB32="",NA(),CB32)</f>
        <v>#N/A</v>
      </c>
      <c r="S93" s="77" t="e">
        <f>IF(BQ32="",NA(),BQ32)</f>
        <v>#N/A</v>
      </c>
      <c r="T93" s="80" t="e">
        <f>IF(CB33="",NA(),CB33)</f>
        <v>#N/A</v>
      </c>
      <c r="U93" s="77" t="e">
        <f>IF(BQ33="",NA(),BQ33)</f>
        <v>#N/A</v>
      </c>
      <c r="V93" s="80" t="e">
        <f>IF(CB34="",NA(),CB34)</f>
        <v>#N/A</v>
      </c>
      <c r="W93" s="77" t="e">
        <f>IF(BQ34="",NA(),BQ34)</f>
        <v>#N/A</v>
      </c>
    </row>
    <row r="94" spans="2:91" s="8" customFormat="1">
      <c r="B94" s="1"/>
      <c r="C94" s="1"/>
      <c r="D94" s="1"/>
      <c r="E94" s="1"/>
      <c r="F94" s="1"/>
      <c r="G94" s="1"/>
      <c r="O94" s="74" t="s">
        <v>93</v>
      </c>
      <c r="P94" s="79" t="e">
        <f>IF(CC31="",NA(),CC31)</f>
        <v>#N/A</v>
      </c>
      <c r="Q94" s="77" t="e">
        <f>IF(BR31="",NA(),BR31)</f>
        <v>#N/A</v>
      </c>
      <c r="R94" s="80" t="e">
        <f>IF(CC32="",NA(),CC32)</f>
        <v>#N/A</v>
      </c>
      <c r="S94" s="77" t="e">
        <f>IF(BR32="",NA(),BR32)</f>
        <v>#N/A</v>
      </c>
      <c r="T94" s="80" t="e">
        <f>IF(CC33="",NA(),CC33)</f>
        <v>#N/A</v>
      </c>
      <c r="U94" s="77" t="e">
        <f>IF(BR33="",NA(),BR33)</f>
        <v>#N/A</v>
      </c>
      <c r="V94" s="80" t="e">
        <f>IF(CC34="",NA(),CC34)</f>
        <v>#N/A</v>
      </c>
      <c r="W94" s="77"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4" t="s">
        <v>94</v>
      </c>
      <c r="P95" s="79" t="e">
        <f>IF(CD31="",NA(),CD31)</f>
        <v>#N/A</v>
      </c>
      <c r="Q95" s="77" t="e">
        <f>IF(BS31="",NA(),BS31)</f>
        <v>#N/A</v>
      </c>
      <c r="R95" s="80" t="e">
        <f>IF(CD32="",NA(),CD32)</f>
        <v>#N/A</v>
      </c>
      <c r="S95" s="77" t="e">
        <f>IF(BS32="",NA(),BS32)</f>
        <v>#N/A</v>
      </c>
      <c r="T95" s="80" t="e">
        <f>IF(CD33="",NA(),CD33)</f>
        <v>#N/A</v>
      </c>
      <c r="U95" s="77" t="e">
        <f>IF(BS33="",NA(),BS33)</f>
        <v>#N/A</v>
      </c>
      <c r="V95" s="80" t="e">
        <f>IF(CD34="",NA(),CD34)</f>
        <v>#N/A</v>
      </c>
      <c r="W95" s="77"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4" t="s">
        <v>95</v>
      </c>
      <c r="P96" s="79" t="e">
        <f>IF(CE31="",NA(),BWK31)</f>
        <v>#N/A</v>
      </c>
      <c r="Q96" s="77" t="e">
        <f>IF(BT31="",NA(),BT31)</f>
        <v>#N/A</v>
      </c>
      <c r="R96" s="80" t="e">
        <f>IF(CE32="",NA(),CE32)</f>
        <v>#N/A</v>
      </c>
      <c r="S96" s="77" t="e">
        <f>IF(BT32="",NA(),BT32)</f>
        <v>#N/A</v>
      </c>
      <c r="T96" s="80" t="e">
        <f>IF(CE33="",NA(),CE33)</f>
        <v>#N/A</v>
      </c>
      <c r="U96" s="77" t="e">
        <f>IF(BT33="",NA(),BT33)</f>
        <v>#N/A</v>
      </c>
      <c r="V96" s="80" t="e">
        <f>IF(CE34="",NA(),CE34)</f>
        <v>#N/A</v>
      </c>
      <c r="W96" s="77"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8.60000000000000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84.75" customHeight="1">
      <c r="B110" s="81" t="s">
        <v>42</v>
      </c>
      <c r="C110" s="305" t="s">
        <v>43</v>
      </c>
      <c r="D110" s="306"/>
      <c r="E110" s="307" t="s">
        <v>44</v>
      </c>
      <c r="F110" s="308"/>
      <c r="G110" s="309"/>
      <c r="H110" s="188" t="s">
        <v>217</v>
      </c>
      <c r="I110" s="188" t="s">
        <v>218</v>
      </c>
      <c r="J110" s="188" t="s">
        <v>219</v>
      </c>
      <c r="K110" s="81" t="s">
        <v>220</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149999999999999">
      <c r="B111" s="294">
        <v>1</v>
      </c>
      <c r="C111" s="298" t="s">
        <v>106</v>
      </c>
      <c r="D111" s="299"/>
      <c r="E111" s="192" t="s">
        <v>107</v>
      </c>
      <c r="F111" s="193"/>
      <c r="G111" s="194"/>
      <c r="H111" s="82" t="str">
        <f t="shared" ref="H111:H116" si="22">AZ3</f>
        <v>---</v>
      </c>
      <c r="I111" s="82" t="str">
        <f t="shared" ref="I111:I116" si="23">AX3</f>
        <v>---</v>
      </c>
      <c r="J111" s="82" t="str">
        <f t="shared" ref="J111:J116" si="24">BB3</f>
        <v>---</v>
      </c>
      <c r="K111" s="82" t="str">
        <f t="shared" ref="K111:K116" si="25">RIGHT(BC3,7)</f>
        <v>---</v>
      </c>
      <c r="M111" s="1"/>
      <c r="N111" s="1"/>
      <c r="O111" s="1"/>
      <c r="P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c r="B112" s="295"/>
      <c r="C112" s="300"/>
      <c r="D112" s="301"/>
      <c r="E112" s="192" t="s">
        <v>110</v>
      </c>
      <c r="F112" s="193"/>
      <c r="G112" s="195"/>
      <c r="H112" s="82" t="str">
        <f t="shared" si="22"/>
        <v>---</v>
      </c>
      <c r="I112" s="82" t="str">
        <f t="shared" si="23"/>
        <v>---</v>
      </c>
      <c r="J112" s="82" t="str">
        <f t="shared" si="24"/>
        <v>---</v>
      </c>
      <c r="K112" s="82" t="str">
        <f t="shared" si="25"/>
        <v>---</v>
      </c>
      <c r="M112" s="1"/>
      <c r="N112" s="1"/>
      <c r="O112" s="1"/>
      <c r="P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c r="B113" s="296"/>
      <c r="C113" s="302" t="s">
        <v>113</v>
      </c>
      <c r="D113" s="299"/>
      <c r="E113" s="196" t="s">
        <v>114</v>
      </c>
      <c r="F113" s="193"/>
      <c r="G113" s="195"/>
      <c r="H113" s="82" t="str">
        <f t="shared" si="22"/>
        <v>---</v>
      </c>
      <c r="I113" s="82" t="str">
        <f t="shared" si="23"/>
        <v>---</v>
      </c>
      <c r="J113" s="82" t="str">
        <f t="shared" si="24"/>
        <v>---</v>
      </c>
      <c r="K113" s="82" t="str">
        <f t="shared" si="25"/>
        <v>---</v>
      </c>
      <c r="M113" s="1"/>
      <c r="N113" s="1"/>
      <c r="O113" s="1"/>
      <c r="P113" s="1"/>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c r="B114" s="296"/>
      <c r="C114" s="303"/>
      <c r="D114" s="304"/>
      <c r="E114" s="196" t="s">
        <v>117</v>
      </c>
      <c r="F114" s="193"/>
      <c r="G114" s="195"/>
      <c r="H114" s="82" t="str">
        <f t="shared" si="22"/>
        <v>---</v>
      </c>
      <c r="I114" s="82" t="str">
        <f t="shared" si="23"/>
        <v>---</v>
      </c>
      <c r="J114" s="82" t="str">
        <f t="shared" si="24"/>
        <v>---</v>
      </c>
      <c r="K114" s="82"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c r="B115" s="296"/>
      <c r="C115" s="303"/>
      <c r="D115" s="304"/>
      <c r="E115" s="196" t="s">
        <v>120</v>
      </c>
      <c r="F115" s="193"/>
      <c r="G115" s="195"/>
      <c r="H115" s="82" t="str">
        <f t="shared" si="22"/>
        <v>---</v>
      </c>
      <c r="I115" s="82" t="str">
        <f t="shared" si="23"/>
        <v>---</v>
      </c>
      <c r="J115" s="82" t="str">
        <f t="shared" si="24"/>
        <v>---</v>
      </c>
      <c r="K115" s="82"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c r="B116" s="297"/>
      <c r="C116" s="300"/>
      <c r="D116" s="301"/>
      <c r="E116" s="196" t="s">
        <v>122</v>
      </c>
      <c r="F116" s="193"/>
      <c r="G116" s="195"/>
      <c r="H116" s="82" t="str">
        <f t="shared" si="22"/>
        <v>---</v>
      </c>
      <c r="I116" s="82" t="str">
        <f t="shared" si="23"/>
        <v>---</v>
      </c>
      <c r="J116" s="82" t="str">
        <f t="shared" si="24"/>
        <v>---</v>
      </c>
      <c r="K116" s="82"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c r="B117" s="296"/>
      <c r="C117" s="265" t="s">
        <v>124</v>
      </c>
      <c r="D117" s="270"/>
      <c r="E117" s="196" t="s">
        <v>125</v>
      </c>
      <c r="F117" s="193"/>
      <c r="G117" s="195"/>
      <c r="H117" s="82" t="str">
        <f t="shared" ref="H117:H135" si="26">AZ9</f>
        <v>---</v>
      </c>
      <c r="I117" s="82" t="str">
        <f t="shared" ref="I117:I135" si="27">AX9</f>
        <v>---</v>
      </c>
      <c r="J117" s="82" t="str">
        <f t="shared" ref="J117:J135" si="28">BB9</f>
        <v>---</v>
      </c>
      <c r="K117" s="82" t="str">
        <f t="shared" ref="K117:K135" si="29">RIGHT(BC9,7)</f>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c r="B118" s="296"/>
      <c r="C118" s="271"/>
      <c r="D118" s="270"/>
      <c r="E118" s="196" t="s">
        <v>127</v>
      </c>
      <c r="F118" s="193"/>
      <c r="G118" s="195"/>
      <c r="H118" s="82" t="str">
        <f t="shared" si="26"/>
        <v>---</v>
      </c>
      <c r="I118" s="82" t="str">
        <f t="shared" si="27"/>
        <v>---</v>
      </c>
      <c r="J118" s="82" t="str">
        <f t="shared" si="28"/>
        <v>---</v>
      </c>
      <c r="K118" s="82" t="str">
        <f t="shared" si="29"/>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c r="B119" s="296"/>
      <c r="C119" s="271"/>
      <c r="D119" s="270"/>
      <c r="E119" s="196" t="s">
        <v>129</v>
      </c>
      <c r="F119" s="193"/>
      <c r="G119" s="195"/>
      <c r="H119" s="82" t="str">
        <f t="shared" si="26"/>
        <v>---</v>
      </c>
      <c r="I119" s="82" t="str">
        <f t="shared" si="27"/>
        <v>---</v>
      </c>
      <c r="J119" s="82" t="str">
        <f t="shared" si="28"/>
        <v>---</v>
      </c>
      <c r="K119" s="82" t="str">
        <f t="shared" si="29"/>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c r="B120" s="296"/>
      <c r="C120" s="265" t="s">
        <v>227</v>
      </c>
      <c r="D120" s="270"/>
      <c r="E120" s="196" t="s">
        <v>132</v>
      </c>
      <c r="F120" s="193"/>
      <c r="G120" s="195"/>
      <c r="H120" s="82" t="str">
        <f t="shared" si="26"/>
        <v>---</v>
      </c>
      <c r="I120" s="82" t="str">
        <f t="shared" si="27"/>
        <v>---</v>
      </c>
      <c r="J120" s="82" t="str">
        <f t="shared" si="28"/>
        <v>---</v>
      </c>
      <c r="K120" s="82" t="str">
        <f t="shared" si="29"/>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c r="B121" s="296"/>
      <c r="C121" s="271"/>
      <c r="D121" s="270"/>
      <c r="E121" s="196" t="s">
        <v>134</v>
      </c>
      <c r="F121" s="193"/>
      <c r="G121" s="195"/>
      <c r="H121" s="82" t="str">
        <f t="shared" si="26"/>
        <v>---</v>
      </c>
      <c r="I121" s="82" t="str">
        <f t="shared" si="27"/>
        <v>---</v>
      </c>
      <c r="J121" s="82" t="str">
        <f t="shared" si="28"/>
        <v>---</v>
      </c>
      <c r="K121" s="82" t="str">
        <f t="shared" si="29"/>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c r="B122" s="296"/>
      <c r="C122" s="271"/>
      <c r="D122" s="270"/>
      <c r="E122" s="196" t="s">
        <v>136</v>
      </c>
      <c r="F122" s="193"/>
      <c r="G122" s="195"/>
      <c r="H122" s="82" t="str">
        <f t="shared" si="26"/>
        <v>---</v>
      </c>
      <c r="I122" s="82" t="str">
        <f t="shared" si="27"/>
        <v>---</v>
      </c>
      <c r="J122" s="82" t="str">
        <f t="shared" si="28"/>
        <v>---</v>
      </c>
      <c r="K122" s="82" t="str">
        <f t="shared" si="29"/>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c r="B123" s="296"/>
      <c r="C123" s="271" t="s">
        <v>138</v>
      </c>
      <c r="D123" s="270"/>
      <c r="E123" s="196" t="s">
        <v>139</v>
      </c>
      <c r="F123" s="193"/>
      <c r="G123" s="195"/>
      <c r="H123" s="82" t="str">
        <f t="shared" si="26"/>
        <v>---</v>
      </c>
      <c r="I123" s="82" t="str">
        <f t="shared" si="27"/>
        <v>---</v>
      </c>
      <c r="J123" s="82" t="str">
        <f t="shared" si="28"/>
        <v>---</v>
      </c>
      <c r="K123" s="82" t="str">
        <f t="shared" si="29"/>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c r="B124" s="296"/>
      <c r="C124" s="271"/>
      <c r="D124" s="270"/>
      <c r="E124" s="196" t="s">
        <v>141</v>
      </c>
      <c r="F124" s="193"/>
      <c r="G124" s="195"/>
      <c r="H124" s="82" t="str">
        <f t="shared" si="26"/>
        <v>---</v>
      </c>
      <c r="I124" s="82" t="str">
        <f t="shared" si="27"/>
        <v>---</v>
      </c>
      <c r="J124" s="82" t="str">
        <f t="shared" si="28"/>
        <v>---</v>
      </c>
      <c r="K124" s="82" t="str">
        <f t="shared" si="29"/>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c r="B125" s="296"/>
      <c r="C125" s="271"/>
      <c r="D125" s="270"/>
      <c r="E125" s="196" t="s">
        <v>143</v>
      </c>
      <c r="F125" s="193"/>
      <c r="G125" s="195"/>
      <c r="H125" s="82" t="str">
        <f t="shared" si="26"/>
        <v>---</v>
      </c>
      <c r="I125" s="82" t="str">
        <f t="shared" si="27"/>
        <v>---</v>
      </c>
      <c r="J125" s="82" t="str">
        <f t="shared" si="28"/>
        <v>---</v>
      </c>
      <c r="K125" s="82" t="str">
        <f t="shared" si="29"/>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c r="B126" s="296"/>
      <c r="C126" s="271" t="s">
        <v>145</v>
      </c>
      <c r="D126" s="270"/>
      <c r="E126" s="196" t="s">
        <v>146</v>
      </c>
      <c r="F126" s="193"/>
      <c r="G126" s="195"/>
      <c r="H126" s="82" t="str">
        <f t="shared" si="26"/>
        <v>---</v>
      </c>
      <c r="I126" s="82" t="str">
        <f t="shared" si="27"/>
        <v>---</v>
      </c>
      <c r="J126" s="82" t="str">
        <f t="shared" si="28"/>
        <v>---</v>
      </c>
      <c r="K126" s="82" t="str">
        <f t="shared" si="29"/>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c r="B127" s="296"/>
      <c r="C127" s="271"/>
      <c r="D127" s="270"/>
      <c r="E127" s="196" t="s">
        <v>148</v>
      </c>
      <c r="F127" s="193"/>
      <c r="G127" s="195"/>
      <c r="H127" s="82" t="str">
        <f t="shared" si="26"/>
        <v>---</v>
      </c>
      <c r="I127" s="82" t="str">
        <f t="shared" si="27"/>
        <v>---</v>
      </c>
      <c r="J127" s="82" t="str">
        <f t="shared" si="28"/>
        <v>---</v>
      </c>
      <c r="K127" s="82" t="str">
        <f t="shared" si="29"/>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c r="B128" s="297"/>
      <c r="C128" s="271"/>
      <c r="D128" s="270"/>
      <c r="E128" s="196" t="s">
        <v>150</v>
      </c>
      <c r="F128" s="193"/>
      <c r="G128" s="195"/>
      <c r="H128" s="82" t="str">
        <f t="shared" si="26"/>
        <v>---</v>
      </c>
      <c r="I128" s="82" t="str">
        <f t="shared" si="27"/>
        <v>---</v>
      </c>
      <c r="J128" s="82" t="str">
        <f t="shared" si="28"/>
        <v>---</v>
      </c>
      <c r="K128" s="82" t="str">
        <f t="shared" si="29"/>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c r="B129" s="323">
        <v>3</v>
      </c>
      <c r="C129" s="302" t="s">
        <v>221</v>
      </c>
      <c r="D129" s="299"/>
      <c r="E129" s="196" t="s">
        <v>153</v>
      </c>
      <c r="F129" s="193"/>
      <c r="G129" s="195"/>
      <c r="H129" s="82" t="str">
        <f t="shared" si="26"/>
        <v>---</v>
      </c>
      <c r="I129" s="82" t="str">
        <f t="shared" si="27"/>
        <v>---</v>
      </c>
      <c r="J129" s="82" t="str">
        <f t="shared" si="28"/>
        <v>---</v>
      </c>
      <c r="K129" s="82" t="str">
        <f t="shared" si="29"/>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c r="B130" s="296"/>
      <c r="C130" s="303"/>
      <c r="D130" s="304"/>
      <c r="E130" s="196" t="s">
        <v>155</v>
      </c>
      <c r="F130" s="193"/>
      <c r="G130" s="195"/>
      <c r="H130" s="82" t="str">
        <f t="shared" si="26"/>
        <v>---</v>
      </c>
      <c r="I130" s="82" t="str">
        <f t="shared" si="27"/>
        <v>---</v>
      </c>
      <c r="J130" s="82" t="str">
        <f t="shared" si="28"/>
        <v>---</v>
      </c>
      <c r="K130" s="82" t="str">
        <f t="shared" si="29"/>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c r="B131" s="296"/>
      <c r="C131" s="303"/>
      <c r="D131" s="304"/>
      <c r="E131" s="196" t="s">
        <v>157</v>
      </c>
      <c r="F131" s="193"/>
      <c r="G131" s="195"/>
      <c r="H131" s="82" t="str">
        <f t="shared" si="26"/>
        <v>---</v>
      </c>
      <c r="I131" s="82" t="str">
        <f t="shared" si="27"/>
        <v>---</v>
      </c>
      <c r="J131" s="82" t="str">
        <f t="shared" si="28"/>
        <v>---</v>
      </c>
      <c r="K131" s="82" t="str">
        <f t="shared" si="29"/>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c r="B132" s="296"/>
      <c r="C132" s="302" t="s">
        <v>222</v>
      </c>
      <c r="D132" s="299"/>
      <c r="E132" s="196" t="s">
        <v>160</v>
      </c>
      <c r="F132" s="193"/>
      <c r="G132" s="195"/>
      <c r="H132" s="82" t="str">
        <f t="shared" si="26"/>
        <v>---</v>
      </c>
      <c r="I132" s="82" t="str">
        <f t="shared" si="27"/>
        <v>---</v>
      </c>
      <c r="J132" s="82" t="str">
        <f t="shared" si="28"/>
        <v>---</v>
      </c>
      <c r="K132" s="82" t="str">
        <f t="shared" si="29"/>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c r="B133" s="296"/>
      <c r="C133" s="303"/>
      <c r="D133" s="304"/>
      <c r="E133" s="196" t="s">
        <v>162</v>
      </c>
      <c r="F133" s="193"/>
      <c r="G133" s="195"/>
      <c r="H133" s="82" t="str">
        <f t="shared" si="26"/>
        <v>---</v>
      </c>
      <c r="I133" s="82" t="str">
        <f t="shared" si="27"/>
        <v>---</v>
      </c>
      <c r="J133" s="82" t="str">
        <f t="shared" si="28"/>
        <v>---</v>
      </c>
      <c r="K133" s="82" t="str">
        <f t="shared" si="29"/>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c r="B134" s="296"/>
      <c r="C134" s="303"/>
      <c r="D134" s="304"/>
      <c r="E134" s="196" t="s">
        <v>164</v>
      </c>
      <c r="F134" s="193"/>
      <c r="G134" s="195"/>
      <c r="H134" s="82" t="str">
        <f t="shared" si="26"/>
        <v>---</v>
      </c>
      <c r="I134" s="82" t="str">
        <f t="shared" si="27"/>
        <v>---</v>
      </c>
      <c r="J134" s="82" t="str">
        <f t="shared" si="28"/>
        <v>---</v>
      </c>
      <c r="K134" s="82" t="str">
        <f t="shared" si="29"/>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c r="B135" s="297"/>
      <c r="C135" s="300"/>
      <c r="D135" s="301"/>
      <c r="E135" s="196" t="s">
        <v>223</v>
      </c>
      <c r="F135" s="193"/>
      <c r="G135" s="197"/>
      <c r="H135" s="82" t="str">
        <f t="shared" si="26"/>
        <v>---</v>
      </c>
      <c r="I135" s="82" t="str">
        <f t="shared" si="27"/>
        <v>---</v>
      </c>
      <c r="J135" s="82" t="str">
        <f t="shared" si="28"/>
        <v>---</v>
      </c>
      <c r="K135" s="82" t="str">
        <f t="shared" si="29"/>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75" customHeight="1">
      <c r="B136" s="324" t="s">
        <v>168</v>
      </c>
      <c r="C136" s="325"/>
      <c r="D136" s="325"/>
      <c r="E136" s="325"/>
      <c r="F136" s="325"/>
      <c r="G136" s="326"/>
      <c r="H136" s="83">
        <f>AX42</f>
        <v>0</v>
      </c>
      <c r="I136" s="83">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75" customHeight="1">
      <c r="B137" s="324" t="s">
        <v>170</v>
      </c>
      <c r="C137" s="325"/>
      <c r="D137" s="325"/>
      <c r="E137" s="325"/>
      <c r="F137" s="325"/>
      <c r="G137" s="326"/>
      <c r="H137" s="83">
        <f>AY42</f>
        <v>0</v>
      </c>
      <c r="I137" s="83">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75" customHeight="1">
      <c r="B138" s="327" t="s">
        <v>172</v>
      </c>
      <c r="C138" s="328"/>
      <c r="D138" s="328"/>
      <c r="E138" s="328"/>
      <c r="F138" s="328"/>
      <c r="G138" s="329"/>
      <c r="H138" s="83">
        <f>AZ42</f>
        <v>0</v>
      </c>
      <c r="I138" s="83">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149999999999999">
      <c r="B139" s="84"/>
      <c r="C139" s="112"/>
      <c r="D139" s="113" t="s">
        <v>224</v>
      </c>
      <c r="E139" s="114"/>
      <c r="F139" s="85"/>
      <c r="G139" s="86"/>
      <c r="H139" s="87" t="str">
        <f>BA43</f>
        <v/>
      </c>
      <c r="I139" s="87"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4" t="s">
        <v>225</v>
      </c>
      <c r="C141" s="315"/>
      <c r="D141" s="315"/>
      <c r="E141" s="315"/>
      <c r="F141" s="315"/>
      <c r="G141" s="315"/>
      <c r="H141" s="315"/>
      <c r="I141" s="315"/>
      <c r="J141" s="315"/>
      <c r="K141" s="316"/>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17"/>
      <c r="C142" s="318"/>
      <c r="D142" s="318"/>
      <c r="E142" s="318"/>
      <c r="F142" s="318"/>
      <c r="G142" s="318"/>
      <c r="H142" s="318"/>
      <c r="I142" s="318"/>
      <c r="J142" s="318"/>
      <c r="K142" s="319"/>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17"/>
      <c r="C143" s="318"/>
      <c r="D143" s="318"/>
      <c r="E143" s="318"/>
      <c r="F143" s="318"/>
      <c r="G143" s="318"/>
      <c r="H143" s="318"/>
      <c r="I143" s="318"/>
      <c r="J143" s="318"/>
      <c r="K143" s="319"/>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17"/>
      <c r="C144" s="318"/>
      <c r="D144" s="318"/>
      <c r="E144" s="318"/>
      <c r="F144" s="318"/>
      <c r="G144" s="318"/>
      <c r="H144" s="318"/>
      <c r="I144" s="318"/>
      <c r="J144" s="318"/>
      <c r="K144" s="319"/>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17"/>
      <c r="C145" s="318"/>
      <c r="D145" s="318"/>
      <c r="E145" s="318"/>
      <c r="F145" s="318"/>
      <c r="G145" s="318"/>
      <c r="H145" s="318"/>
      <c r="I145" s="318"/>
      <c r="J145" s="318"/>
      <c r="K145" s="319"/>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17"/>
      <c r="C146" s="318"/>
      <c r="D146" s="318"/>
      <c r="E146" s="318"/>
      <c r="F146" s="318"/>
      <c r="G146" s="318"/>
      <c r="H146" s="318"/>
      <c r="I146" s="318"/>
      <c r="J146" s="318"/>
      <c r="K146" s="319"/>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17"/>
      <c r="C147" s="318"/>
      <c r="D147" s="318"/>
      <c r="E147" s="318"/>
      <c r="F147" s="318"/>
      <c r="G147" s="318"/>
      <c r="H147" s="318"/>
      <c r="I147" s="318"/>
      <c r="J147" s="318"/>
      <c r="K147" s="319"/>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17"/>
      <c r="C148" s="318"/>
      <c r="D148" s="318"/>
      <c r="E148" s="318"/>
      <c r="F148" s="318"/>
      <c r="G148" s="318"/>
      <c r="H148" s="318"/>
      <c r="I148" s="318"/>
      <c r="J148" s="318"/>
      <c r="K148" s="319"/>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17"/>
      <c r="C149" s="318"/>
      <c r="D149" s="318"/>
      <c r="E149" s="318"/>
      <c r="F149" s="318"/>
      <c r="G149" s="318"/>
      <c r="H149" s="318"/>
      <c r="I149" s="318"/>
      <c r="J149" s="318"/>
      <c r="K149" s="319"/>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17"/>
      <c r="C150" s="318"/>
      <c r="D150" s="318"/>
      <c r="E150" s="318"/>
      <c r="F150" s="318"/>
      <c r="G150" s="318"/>
      <c r="H150" s="318"/>
      <c r="I150" s="318"/>
      <c r="J150" s="318"/>
      <c r="K150" s="319"/>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17"/>
      <c r="C151" s="318"/>
      <c r="D151" s="318"/>
      <c r="E151" s="318"/>
      <c r="F151" s="318"/>
      <c r="G151" s="318"/>
      <c r="H151" s="318"/>
      <c r="I151" s="318"/>
      <c r="J151" s="318"/>
      <c r="K151" s="319"/>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17"/>
      <c r="C152" s="318"/>
      <c r="D152" s="318"/>
      <c r="E152" s="318"/>
      <c r="F152" s="318"/>
      <c r="G152" s="318"/>
      <c r="H152" s="318"/>
      <c r="I152" s="318"/>
      <c r="J152" s="318"/>
      <c r="K152" s="319"/>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17"/>
      <c r="C153" s="318"/>
      <c r="D153" s="318"/>
      <c r="E153" s="318"/>
      <c r="F153" s="318"/>
      <c r="G153" s="318"/>
      <c r="H153" s="318"/>
      <c r="I153" s="318"/>
      <c r="J153" s="318"/>
      <c r="K153" s="319"/>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17"/>
      <c r="C154" s="318"/>
      <c r="D154" s="318"/>
      <c r="E154" s="318"/>
      <c r="F154" s="318"/>
      <c r="G154" s="318"/>
      <c r="H154" s="318"/>
      <c r="I154" s="318"/>
      <c r="J154" s="318"/>
      <c r="K154" s="319"/>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0"/>
      <c r="C155" s="321"/>
      <c r="D155" s="321"/>
      <c r="E155" s="321"/>
      <c r="F155" s="321"/>
      <c r="G155" s="321"/>
      <c r="H155" s="321"/>
      <c r="I155" s="321"/>
      <c r="J155" s="321"/>
      <c r="K155" s="322"/>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6">
    <mergeCell ref="E72:F72"/>
    <mergeCell ref="G72:K72"/>
    <mergeCell ref="B141:K155"/>
    <mergeCell ref="B129:B135"/>
    <mergeCell ref="C129:D131"/>
    <mergeCell ref="C132:D135"/>
    <mergeCell ref="B136:G136"/>
    <mergeCell ref="B137:G137"/>
    <mergeCell ref="B138:G138"/>
    <mergeCell ref="O84:W84"/>
    <mergeCell ref="B111:B116"/>
    <mergeCell ref="C111:D112"/>
    <mergeCell ref="C113:D116"/>
    <mergeCell ref="B117:B128"/>
    <mergeCell ref="C117:D119"/>
    <mergeCell ref="C120:D122"/>
    <mergeCell ref="C123:D125"/>
    <mergeCell ref="C126:D128"/>
    <mergeCell ref="C110:D110"/>
    <mergeCell ref="E110:G110"/>
    <mergeCell ref="B37:D37"/>
    <mergeCell ref="E37:H37"/>
    <mergeCell ref="I37:K37"/>
    <mergeCell ref="B40:D40"/>
    <mergeCell ref="B30:F30"/>
    <mergeCell ref="B31:F31"/>
    <mergeCell ref="B33:C34"/>
    <mergeCell ref="B35:K35"/>
    <mergeCell ref="B36:D36"/>
    <mergeCell ref="E36:H36"/>
    <mergeCell ref="I36:K36"/>
    <mergeCell ref="C2:D2"/>
    <mergeCell ref="E2:G2"/>
    <mergeCell ref="B3:B8"/>
    <mergeCell ref="C3:D4"/>
    <mergeCell ref="C5:D8"/>
    <mergeCell ref="B9:B20"/>
    <mergeCell ref="C9:D11"/>
    <mergeCell ref="C12:D14"/>
    <mergeCell ref="C15:D17"/>
    <mergeCell ref="C18:D20"/>
    <mergeCell ref="B21:B27"/>
    <mergeCell ref="C21:D23"/>
    <mergeCell ref="C24:D27"/>
    <mergeCell ref="B28:F28"/>
    <mergeCell ref="B29:F29"/>
  </mergeCells>
  <conditionalFormatting sqref="D43:D45 F43:F45 H43:H45 J43:J45">
    <cfRule type="containsErrors" dxfId="74" priority="11">
      <formula>ISERROR(D43)</formula>
    </cfRule>
  </conditionalFormatting>
  <conditionalFormatting sqref="H111:I135">
    <cfRule type="containsText" dxfId="73" priority="1" operator="containsText" text="error">
      <formula>NOT(ISERROR(SEARCH("error",H111)))</formula>
    </cfRule>
  </conditionalFormatting>
  <conditionalFormatting sqref="H3:Q3">
    <cfRule type="containsText" dxfId="72" priority="5" operator="containsText" text="*80">
      <formula>NOT(ISERROR(SEARCH("*80",H3)))</formula>
    </cfRule>
    <cfRule type="containsText" dxfId="71" priority="6" operator="containsText" text="60-79">
      <formula>NOT(ISERROR(SEARCH("60-79",H3)))</formula>
    </cfRule>
    <cfRule type="containsText" dxfId="70" priority="7" operator="containsText" text="&lt;60">
      <formula>NOT(ISERROR(SEARCH("&lt;60",H3)))</formula>
    </cfRule>
  </conditionalFormatting>
  <conditionalFormatting sqref="I111:K135 H111:H139">
    <cfRule type="containsText" dxfId="69" priority="2" operator="containsText" text="80">
      <formula>NOT(ISERROR(SEARCH("80",H111)))</formula>
    </cfRule>
    <cfRule type="containsText" dxfId="68" priority="3" operator="containsText" text="60-79">
      <formula>NOT(ISERROR(SEARCH("60-79",H111)))</formula>
    </cfRule>
    <cfRule type="containsText" dxfId="67" priority="4" operator="containsText" text="&lt;60">
      <formula>NOT(ISERROR(SEARCH("&lt;60",H111)))</formula>
    </cfRule>
  </conditionalFormatting>
  <conditionalFormatting sqref="R3:R27 Y3:AH27 AK3:AT27 AV3:AV27 BJ3:BT27 BV3:CE27 J4:K8 L4:L21 H4:I27 M4:Q27 K9:K21 J9:J24 K22:L24 J25:L27">
    <cfRule type="containsText" dxfId="66" priority="8" operator="containsText" text="*80">
      <formula>NOT(ISERROR(SEARCH("*80",H3)))</formula>
    </cfRule>
    <cfRule type="containsText" dxfId="65" priority="9" operator="containsText" text="60-79">
      <formula>NOT(ISERROR(SEARCH("60-79",H3)))</formula>
    </cfRule>
    <cfRule type="containsText" dxfId="64" priority="10" operator="containsText" text="&lt;60">
      <formula>NOT(ISERROR(SEARCH("&lt;60",H3)))</formula>
    </cfRule>
  </conditionalFormatting>
  <dataValidations count="2">
    <dataValidation allowBlank="1" showInputMessage="1" showErrorMessage="1" errorTitle="Error in entry" error="Please use list items only." sqref="BL37:BV58 BJ35:BT35 BJ28:BT31 BV28:CE31 AK3:AT30 AU113:BE137" xr:uid="{7271BC01-CFAB-41BC-A9B6-C342A9D18A62}"/>
    <dataValidation type="list" allowBlank="1" showInputMessage="1" showErrorMessage="1" errorTitle="Error in entry" error="Please use list items only." sqref="H3:R27 Y3:AH27" xr:uid="{13EB1E68-8990-49B3-AF3D-734DADF1661D}">
      <formula1>ValidDepts</formula1>
    </dataValidation>
  </dataValidations>
  <pageMargins left="0.70866141732283472" right="0.70866141732283472" top="0.74803149606299213" bottom="0.74803149606299213" header="0.31496062992125984" footer="0.31496062992125984"/>
  <pageSetup paperSize="9" fitToHeight="0" orientation="portrait"/>
  <rowBreaks count="1" manualBreakCount="1">
    <brk id="108" max="12" man="1"/>
  </rowBreaks>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42F8-362F-42BD-84C8-2EE9E8520C2E}">
  <sheetPr>
    <pageSetUpPr fitToPage="1"/>
  </sheetPr>
  <dimension ref="A1:CN173"/>
  <sheetViews>
    <sheetView showGridLines="0" zoomScale="90" zoomScaleNormal="90" zoomScaleSheetLayoutView="80" zoomScalePageLayoutView="25" workbookViewId="0">
      <selection activeCell="Y2" sqref="Y2:AC2"/>
    </sheetView>
  </sheetViews>
  <sheetFormatPr defaultColWidth="0" defaultRowHeight="13.9"/>
  <cols>
    <col min="1" max="1" width="1.42578125" style="1" customWidth="1"/>
    <col min="2" max="2" width="11" style="1" customWidth="1"/>
    <col min="3" max="6" width="10.5703125" style="1" customWidth="1"/>
    <col min="7" max="7" width="22.42578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9" width="10.5703125" style="1" customWidth="1"/>
    <col min="30" max="34" width="10.5703125" style="8" hidden="1" customWidth="1"/>
    <col min="35" max="35" width="2.85546875" style="8" customWidth="1"/>
    <col min="36" max="36" width="5.42578125" style="8"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8" hidden="1" customWidth="1"/>
    <col min="65" max="65" width="11.42578125" style="8" hidden="1" customWidth="1"/>
    <col min="66" max="68" width="8.570312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42578125" style="8" hidden="1" customWidth="1"/>
    <col min="87" max="87" width="8.85546875" style="1" hidden="1" customWidth="1"/>
    <col min="88" max="88" width="8.5703125" style="8" hidden="1" customWidth="1"/>
    <col min="89" max="89" width="8.85546875" style="1" hidden="1" customWidth="1"/>
    <col min="90" max="90" width="8.5703125" style="8" hidden="1" customWidth="1"/>
    <col min="91" max="91" width="8.85546875" style="1" hidden="1" customWidth="1"/>
    <col min="92" max="92" width="8.5703125" style="8" hidden="1" customWidth="1"/>
    <col min="93" max="16384" width="8.85546875" style="1" hidden="1"/>
  </cols>
  <sheetData>
    <row r="1" spans="2:92" ht="7.3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thickBot="1">
      <c r="B2" s="12" t="s">
        <v>42</v>
      </c>
      <c r="C2" s="272" t="s">
        <v>43</v>
      </c>
      <c r="D2" s="273"/>
      <c r="E2" s="272" t="s">
        <v>44</v>
      </c>
      <c r="F2" s="274"/>
      <c r="G2" s="273"/>
      <c r="H2" s="132" t="s">
        <v>45</v>
      </c>
      <c r="I2" s="132" t="s">
        <v>46</v>
      </c>
      <c r="J2" s="134" t="s">
        <v>47</v>
      </c>
      <c r="K2" s="139" t="s">
        <v>48</v>
      </c>
      <c r="L2" s="135" t="s">
        <v>49</v>
      </c>
      <c r="M2" s="13" t="s">
        <v>50</v>
      </c>
      <c r="N2" s="13" t="s">
        <v>51</v>
      </c>
      <c r="O2" s="13" t="s">
        <v>52</v>
      </c>
      <c r="P2" s="13" t="s">
        <v>53</v>
      </c>
      <c r="Q2" s="13" t="s">
        <v>54</v>
      </c>
      <c r="R2" s="14" t="s">
        <v>55</v>
      </c>
      <c r="Y2" s="133" t="s">
        <v>56</v>
      </c>
      <c r="Z2" s="137" t="s">
        <v>57</v>
      </c>
      <c r="AA2" s="140" t="s">
        <v>58</v>
      </c>
      <c r="AB2" s="136" t="s">
        <v>59</v>
      </c>
      <c r="AC2" s="138"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330">
        <v>1</v>
      </c>
      <c r="C3" s="333" t="s">
        <v>106</v>
      </c>
      <c r="D3" s="334"/>
      <c r="E3" s="20" t="s">
        <v>107</v>
      </c>
      <c r="F3" s="21"/>
      <c r="G3" s="22"/>
      <c r="H3" s="25"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32" t="s">
        <v>108</v>
      </c>
      <c r="AD3" s="23" t="s">
        <v>108</v>
      </c>
      <c r="AE3" s="23" t="s">
        <v>108</v>
      </c>
      <c r="AF3" s="23" t="s">
        <v>108</v>
      </c>
      <c r="AG3" s="23" t="s">
        <v>108</v>
      </c>
      <c r="AH3" s="23" t="s">
        <v>108</v>
      </c>
      <c r="AK3" s="27" t="str">
        <f t="shared" ref="AK3:AT25" si="0">IFERROR(IF(I3="---","",IF(Y3="---","Pas d'objectifs fixés",IF(BV3=BK3,"En bonne voie",IF(BV3&gt;BK3,"En retard",IF(BV3&lt;BK3,"En avance"))))),"")</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VALUE(IF(AX3="---","",VLOOKUP(AX3,List1678234236[],2,FALSE)))</f>
        <v>#VALUE!</v>
      </c>
      <c r="AZ3" s="1" t="str">
        <f t="shared" ref="AZ3:AZ27" si="2">_xlfn.IFNA(LOOKUP(2,1/(H3:Q3&lt;&gt;"---"),X3:AF3),"---")</f>
        <v>---</v>
      </c>
      <c r="BA3" s="1" t="e">
        <f>VALUE(IF(AZ3="---","",VLOOKUP(AZ3,List1678234236[],2,FALSE)))</f>
        <v>#VALUE!</v>
      </c>
      <c r="BB3" s="1" t="str">
        <f t="shared" ref="BB3:BB27" si="3">_xlfn.IFNA(LOOKUP(2,1/(AK3:AT3&lt;&gt;""),AK3:AT3),"---")</f>
        <v>---</v>
      </c>
      <c r="BC3" s="1" t="str">
        <f t="shared" ref="BC3:BC27" si="4">_xlfn.IFNA(LOOKUP(2,1/(H3:R3&lt;&gt;"---"),H$2:R$2),"---")</f>
        <v>---</v>
      </c>
      <c r="BE3" s="31" t="s">
        <v>108</v>
      </c>
      <c r="BI3" s="29" t="s">
        <v>109</v>
      </c>
      <c r="BJ3" s="150" t="str">
        <f>IF(H3="---","",VLOOKUP(H3,List1678234236[],2,FALSE))</f>
        <v/>
      </c>
      <c r="BK3" s="150" t="str">
        <f>IF(I3="---","",VLOOKUP(I3,List1678234236[],2,FALSE))</f>
        <v/>
      </c>
      <c r="BL3" s="150" t="str">
        <f>IF(J3="---","",VLOOKUP(J3,List1678234236[],2,FALSE))</f>
        <v/>
      </c>
      <c r="BM3" s="150" t="str">
        <f>IF(K3="---","",VLOOKUP(K3,List1678234236[],2,FALSE))</f>
        <v/>
      </c>
      <c r="BN3" s="150" t="str">
        <f>IF(L3="---","",VLOOKUP(L3,List1678234236[],2,FALSE))</f>
        <v/>
      </c>
      <c r="BO3" s="150" t="str">
        <f>IF(M3="---","",VLOOKUP(M3,List1678234236[],2,FALSE))</f>
        <v/>
      </c>
      <c r="BP3" s="150" t="str">
        <f>IF(N3="---","",VLOOKUP(N3,List1678234236[],2,FALSE))</f>
        <v/>
      </c>
      <c r="BQ3" s="150" t="str">
        <f>IF(O3="---","",VLOOKUP(O3,List1678234236[],2,FALSE))</f>
        <v/>
      </c>
      <c r="BR3" s="150" t="str">
        <f>IF(P3="---","",VLOOKUP(P3,List1678234236[],2,FALSE))</f>
        <v/>
      </c>
      <c r="BS3" s="150" t="str">
        <f>IF(Q3="---","",VLOOKUP(Q3,List1678234236[],2,FALSE))</f>
        <v/>
      </c>
      <c r="BT3" s="150" t="str">
        <f>IF(R3="---","",VLOOKUP(R3,List1678234236[],2,FALSE))</f>
        <v/>
      </c>
      <c r="BU3" s="29" t="s">
        <v>109</v>
      </c>
      <c r="BV3" s="150" t="str">
        <f>IF(Y3="---","",VLOOKUP(Y3,List1678234236[],2,FALSE))</f>
        <v/>
      </c>
      <c r="BW3" s="150" t="str">
        <f>IF(Z3="---","",VLOOKUP(Z3,List1678234236[],2,FALSE))</f>
        <v/>
      </c>
      <c r="BX3" s="150" t="str">
        <f>IF(AA3="---","",VLOOKUP(AA3,List1678234236[],2,FALSE))</f>
        <v/>
      </c>
      <c r="BY3" s="150" t="str">
        <f>IF(AB3="---","",VLOOKUP(AB3,List1678234236[],2,FALSE))</f>
        <v/>
      </c>
      <c r="BZ3" s="150" t="str">
        <f>IF(AC3="---","",VLOOKUP(AC3,List1678234236[],2,FALSE))</f>
        <v/>
      </c>
      <c r="CA3" s="150" t="str">
        <f>IF(AD3="---","",VLOOKUP(AD3,List1678234236[],2,FALSE))</f>
        <v/>
      </c>
      <c r="CB3" s="150" t="str">
        <f>IF(AE3="---","",VLOOKUP(AE3,List1678234236[],2,FALSE))</f>
        <v/>
      </c>
      <c r="CC3" s="150" t="str">
        <f>IF(AF3="---","",VLOOKUP(AF3,List1678234236[],2,FALSE))</f>
        <v/>
      </c>
      <c r="CD3" s="150" t="str">
        <f>IF(AG3="---","",VLOOKUP(AG3,List1678234236[],2,FALSE))</f>
        <v/>
      </c>
      <c r="CE3" s="150" t="str">
        <f>IF(AH3="---","",VLOOKUP(AH3,List1678234236[],2,FALSE))</f>
        <v/>
      </c>
    </row>
    <row r="4" spans="2:92" ht="13.5" customHeight="1" thickBot="1">
      <c r="B4" s="331"/>
      <c r="C4" s="333"/>
      <c r="D4" s="334"/>
      <c r="E4" s="20" t="s">
        <v>110</v>
      </c>
      <c r="F4" s="21"/>
      <c r="G4" s="22"/>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VALUE(IF(AX4="---","",VLOOKUP(AX4,List1678234236[],2,FALSE)))</f>
        <v>#VALUE!</v>
      </c>
      <c r="AZ4" s="1" t="str">
        <f t="shared" si="2"/>
        <v>---</v>
      </c>
      <c r="BA4" s="1" t="e">
        <f>VALUE(IF(AZ4="---","",VLOOKUP(AZ4,List1678234236[],2,FALSE)))</f>
        <v>#VALUE!</v>
      </c>
      <c r="BB4" s="1" t="str">
        <f t="shared" si="3"/>
        <v>---</v>
      </c>
      <c r="BC4" s="1" t="str">
        <f t="shared" si="4"/>
        <v>---</v>
      </c>
      <c r="BE4" s="33" t="s">
        <v>112</v>
      </c>
      <c r="BF4" s="1">
        <v>1</v>
      </c>
      <c r="BI4" s="29" t="s">
        <v>111</v>
      </c>
      <c r="BJ4" s="150" t="str">
        <f>IF(H4="---","",VLOOKUP(H4,List1678234236[],2,FALSE))</f>
        <v/>
      </c>
      <c r="BK4" s="150" t="str">
        <f>IF(I4="---","",VLOOKUP(I4,List1678234236[],2,FALSE))</f>
        <v/>
      </c>
      <c r="BL4" s="150" t="str">
        <f>IF(J4="---","",VLOOKUP(J4,List1678234236[],2,FALSE))</f>
        <v/>
      </c>
      <c r="BM4" s="150" t="str">
        <f>IF(K4="---","",VLOOKUP(K4,List1678234236[],2,FALSE))</f>
        <v/>
      </c>
      <c r="BN4" s="150" t="str">
        <f>IF(L4="---","",VLOOKUP(L4,List1678234236[],2,FALSE))</f>
        <v/>
      </c>
      <c r="BO4" s="150" t="str">
        <f>IF(M4="---","",VLOOKUP(M4,List1678234236[],2,FALSE))</f>
        <v/>
      </c>
      <c r="BP4" s="150" t="str">
        <f>IF(N4="---","",VLOOKUP(N4,List1678234236[],2,FALSE))</f>
        <v/>
      </c>
      <c r="BQ4" s="150" t="str">
        <f>IF(O4="---","",VLOOKUP(O4,List1678234236[],2,FALSE))</f>
        <v/>
      </c>
      <c r="BR4" s="150" t="str">
        <f>IF(P4="---","",VLOOKUP(P4,List1678234236[],2,FALSE))</f>
        <v/>
      </c>
      <c r="BS4" s="150" t="str">
        <f>IF(Q4="---","",VLOOKUP(Q4,List1678234236[],2,FALSE))</f>
        <v/>
      </c>
      <c r="BT4" s="150" t="str">
        <f>IF(R4="---","",VLOOKUP(R4,List1678234236[],2,FALSE))</f>
        <v/>
      </c>
      <c r="BU4" s="29" t="s">
        <v>111</v>
      </c>
      <c r="BV4" s="150" t="str">
        <f>IF(Y4="---","",VLOOKUP(Y4,List1678234236[],2,FALSE))</f>
        <v/>
      </c>
      <c r="BW4" s="150" t="str">
        <f>IF(Z4="---","",VLOOKUP(Z4,List1678234236[],2,FALSE))</f>
        <v/>
      </c>
      <c r="BX4" s="150" t="str">
        <f>IF(AA4="---","",VLOOKUP(AA4,List1678234236[],2,FALSE))</f>
        <v/>
      </c>
      <c r="BY4" s="150" t="str">
        <f>IF(AB4="---","",VLOOKUP(AB4,List1678234236[],2,FALSE))</f>
        <v/>
      </c>
      <c r="BZ4" s="150" t="str">
        <f>IF(AC4="---","",VLOOKUP(AC4,List1678234236[],2,FALSE))</f>
        <v/>
      </c>
      <c r="CA4" s="150" t="str">
        <f>IF(AD4="---","",VLOOKUP(AD4,List1678234236[],2,FALSE))</f>
        <v/>
      </c>
      <c r="CB4" s="150" t="str">
        <f>IF(AE4="---","",VLOOKUP(AE4,List1678234236[],2,FALSE))</f>
        <v/>
      </c>
      <c r="CC4" s="150" t="str">
        <f>IF(AF4="---","",VLOOKUP(AF4,List1678234236[],2,FALSE))</f>
        <v/>
      </c>
      <c r="CD4" s="150" t="str">
        <f>IF(AG4="---","",VLOOKUP(AG4,List1678234236[],2,FALSE))</f>
        <v/>
      </c>
      <c r="CE4" s="150" t="str">
        <f>IF(AH4="---","",VLOOKUP(AH4,List1678234236[],2,FALSE))</f>
        <v/>
      </c>
    </row>
    <row r="5" spans="2:92" ht="13.5" customHeight="1" thickBot="1">
      <c r="B5" s="331"/>
      <c r="C5" s="335" t="s">
        <v>113</v>
      </c>
      <c r="D5" s="334"/>
      <c r="E5" s="20" t="s">
        <v>114</v>
      </c>
      <c r="F5" s="21"/>
      <c r="G5" s="22"/>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VALUE(IF(AX5="---","",VLOOKUP(AX5,List1678234236[],2,FALSE)))</f>
        <v>#VALUE!</v>
      </c>
      <c r="AZ5" s="1" t="str">
        <f t="shared" si="2"/>
        <v>---</v>
      </c>
      <c r="BA5" s="1" t="e">
        <f>VALUE(IF(AZ5="---","",VLOOKUP(AZ5,List1678234236[],2,FALSE)))</f>
        <v>#VALUE!</v>
      </c>
      <c r="BB5" s="1" t="str">
        <f t="shared" si="3"/>
        <v>---</v>
      </c>
      <c r="BC5" s="1" t="str">
        <f t="shared" si="4"/>
        <v>---</v>
      </c>
      <c r="BE5" s="34" t="s">
        <v>116</v>
      </c>
      <c r="BF5" s="1">
        <v>0.5</v>
      </c>
      <c r="BI5" s="29" t="s">
        <v>115</v>
      </c>
      <c r="BJ5" s="150" t="str">
        <f>IF(H5="---","",VLOOKUP(H5,List1678234236[],2,FALSE))</f>
        <v/>
      </c>
      <c r="BK5" s="150" t="str">
        <f>IF(I5="---","",VLOOKUP(I5,List1678234236[],2,FALSE))</f>
        <v/>
      </c>
      <c r="BL5" s="150" t="str">
        <f>IF(J5="---","",VLOOKUP(J5,List1678234236[],2,FALSE))</f>
        <v/>
      </c>
      <c r="BM5" s="150" t="str">
        <f>IF(K5="---","",VLOOKUP(K5,List1678234236[],2,FALSE))</f>
        <v/>
      </c>
      <c r="BN5" s="150" t="str">
        <f>IF(L5="---","",VLOOKUP(L5,List1678234236[],2,FALSE))</f>
        <v/>
      </c>
      <c r="BO5" s="150" t="str">
        <f>IF(M5="---","",VLOOKUP(M5,List1678234236[],2,FALSE))</f>
        <v/>
      </c>
      <c r="BP5" s="150" t="str">
        <f>IF(N5="---","",VLOOKUP(N5,List1678234236[],2,FALSE))</f>
        <v/>
      </c>
      <c r="BQ5" s="150" t="str">
        <f>IF(O5="---","",VLOOKUP(O5,List1678234236[],2,FALSE))</f>
        <v/>
      </c>
      <c r="BR5" s="150" t="str">
        <f>IF(P5="---","",VLOOKUP(P5,List1678234236[],2,FALSE))</f>
        <v/>
      </c>
      <c r="BS5" s="150" t="str">
        <f>IF(Q5="---","",VLOOKUP(Q5,List1678234236[],2,FALSE))</f>
        <v/>
      </c>
      <c r="BT5" s="150" t="str">
        <f>IF(R5="---","",VLOOKUP(R5,List1678234236[],2,FALSE))</f>
        <v/>
      </c>
      <c r="BU5" s="29" t="s">
        <v>115</v>
      </c>
      <c r="BV5" s="150" t="str">
        <f>IF(Y5="---","",VLOOKUP(Y5,List1678234236[],2,FALSE))</f>
        <v/>
      </c>
      <c r="BW5" s="150" t="str">
        <f>IF(Z5="---","",VLOOKUP(Z5,List1678234236[],2,FALSE))</f>
        <v/>
      </c>
      <c r="BX5" s="150" t="str">
        <f>IF(AA5="---","",VLOOKUP(AA5,List1678234236[],2,FALSE))</f>
        <v/>
      </c>
      <c r="BY5" s="150" t="str">
        <f>IF(AB5="---","",VLOOKUP(AB5,List1678234236[],2,FALSE))</f>
        <v/>
      </c>
      <c r="BZ5" s="150" t="str">
        <f>IF(AC5="---","",VLOOKUP(AC5,List1678234236[],2,FALSE))</f>
        <v/>
      </c>
      <c r="CA5" s="150" t="str">
        <f>IF(AD5="---","",VLOOKUP(AD5,List1678234236[],2,FALSE))</f>
        <v/>
      </c>
      <c r="CB5" s="150" t="str">
        <f>IF(AE5="---","",VLOOKUP(AE5,List1678234236[],2,FALSE))</f>
        <v/>
      </c>
      <c r="CC5" s="150" t="str">
        <f>IF(AF5="---","",VLOOKUP(AF5,List1678234236[],2,FALSE))</f>
        <v/>
      </c>
      <c r="CD5" s="150" t="str">
        <f>IF(AG5="---","",VLOOKUP(AG5,List1678234236[],2,FALSE))</f>
        <v/>
      </c>
      <c r="CE5" s="150" t="str">
        <f>IF(AH5="---","",VLOOKUP(AH5,List1678234236[],2,FALSE))</f>
        <v/>
      </c>
    </row>
    <row r="6" spans="2:92" ht="13.5" customHeight="1" thickBot="1">
      <c r="B6" s="331"/>
      <c r="C6" s="333"/>
      <c r="D6" s="334"/>
      <c r="E6" s="20" t="s">
        <v>117</v>
      </c>
      <c r="F6" s="21"/>
      <c r="G6" s="22"/>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VALUE(IF(AX6="---","",VLOOKUP(AX6,List1678234236[],2,FALSE)))</f>
        <v>#VALUE!</v>
      </c>
      <c r="AZ6" s="1" t="str">
        <f t="shared" si="2"/>
        <v>---</v>
      </c>
      <c r="BA6" s="1" t="e">
        <f>VALUE(IF(AZ6="---","",VLOOKUP(AZ6,List1678234236[],2,FALSE)))</f>
        <v>#VALUE!</v>
      </c>
      <c r="BB6" s="1" t="str">
        <f t="shared" si="3"/>
        <v>---</v>
      </c>
      <c r="BC6" s="1" t="str">
        <f t="shared" si="4"/>
        <v>---</v>
      </c>
      <c r="BE6" s="35" t="s">
        <v>119</v>
      </c>
      <c r="BF6" s="1">
        <v>0</v>
      </c>
      <c r="BI6" s="29" t="s">
        <v>118</v>
      </c>
      <c r="BJ6" s="150" t="str">
        <f>IF(H6="---","",VLOOKUP(H6,List1678234236[],2,FALSE))</f>
        <v/>
      </c>
      <c r="BK6" s="150" t="str">
        <f>IF(I6="---","",VLOOKUP(I6,List1678234236[],2,FALSE))</f>
        <v/>
      </c>
      <c r="BL6" s="150" t="str">
        <f>IF(J6="---","",VLOOKUP(J6,List1678234236[],2,FALSE))</f>
        <v/>
      </c>
      <c r="BM6" s="150" t="str">
        <f>IF(K6="---","",VLOOKUP(K6,List1678234236[],2,FALSE))</f>
        <v/>
      </c>
      <c r="BN6" s="150" t="str">
        <f>IF(L6="---","",VLOOKUP(L6,List1678234236[],2,FALSE))</f>
        <v/>
      </c>
      <c r="BO6" s="150" t="str">
        <f>IF(M6="---","",VLOOKUP(M6,List1678234236[],2,FALSE))</f>
        <v/>
      </c>
      <c r="BP6" s="150" t="str">
        <f>IF(N6="---","",VLOOKUP(N6,List1678234236[],2,FALSE))</f>
        <v/>
      </c>
      <c r="BQ6" s="150" t="str">
        <f>IF(O6="---","",VLOOKUP(O6,List1678234236[],2,FALSE))</f>
        <v/>
      </c>
      <c r="BR6" s="150" t="str">
        <f>IF(P6="---","",VLOOKUP(P6,List1678234236[],2,FALSE))</f>
        <v/>
      </c>
      <c r="BS6" s="150" t="str">
        <f>IF(Q6="---","",VLOOKUP(Q6,List1678234236[],2,FALSE))</f>
        <v/>
      </c>
      <c r="BT6" s="150" t="str">
        <f>IF(R6="---","",VLOOKUP(R6,List1678234236[],2,FALSE))</f>
        <v/>
      </c>
      <c r="BU6" s="29" t="s">
        <v>118</v>
      </c>
      <c r="BV6" s="150" t="str">
        <f>IF(Y6="---","",VLOOKUP(Y6,List1678234236[],2,FALSE))</f>
        <v/>
      </c>
      <c r="BW6" s="150" t="str">
        <f>IF(Z6="---","",VLOOKUP(Z6,List1678234236[],2,FALSE))</f>
        <v/>
      </c>
      <c r="BX6" s="150" t="str">
        <f>IF(AA6="---","",VLOOKUP(AA6,List1678234236[],2,FALSE))</f>
        <v/>
      </c>
      <c r="BY6" s="150" t="str">
        <f>IF(AB6="---","",VLOOKUP(AB6,List1678234236[],2,FALSE))</f>
        <v/>
      </c>
      <c r="BZ6" s="150" t="str">
        <f>IF(AC6="---","",VLOOKUP(AC6,List1678234236[],2,FALSE))</f>
        <v/>
      </c>
      <c r="CA6" s="150" t="str">
        <f>IF(AD6="---","",VLOOKUP(AD6,List1678234236[],2,FALSE))</f>
        <v/>
      </c>
      <c r="CB6" s="150" t="str">
        <f>IF(AE6="---","",VLOOKUP(AE6,List1678234236[],2,FALSE))</f>
        <v/>
      </c>
      <c r="CC6" s="150" t="str">
        <f>IF(AF6="---","",VLOOKUP(AF6,List1678234236[],2,FALSE))</f>
        <v/>
      </c>
      <c r="CD6" s="150" t="str">
        <f>IF(AG6="---","",VLOOKUP(AG6,List1678234236[],2,FALSE))</f>
        <v/>
      </c>
      <c r="CE6" s="150" t="str">
        <f>IF(AH6="---","",VLOOKUP(AH6,List1678234236[],2,FALSE))</f>
        <v/>
      </c>
    </row>
    <row r="7" spans="2:92" ht="13.5" customHeight="1" thickBot="1">
      <c r="B7" s="331"/>
      <c r="C7" s="333"/>
      <c r="D7" s="334"/>
      <c r="E7" s="20" t="s">
        <v>120</v>
      </c>
      <c r="F7" s="21"/>
      <c r="G7" s="22"/>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VALUE(IF(AX7="---","",VLOOKUP(AX7,List1678234236[],2,FALSE)))</f>
        <v>#VALUE!</v>
      </c>
      <c r="AZ7" s="1" t="str">
        <f t="shared" si="2"/>
        <v>---</v>
      </c>
      <c r="BA7" s="1" t="e">
        <f>VALUE(IF(AZ7="---","",VLOOKUP(AZ7,List1678234236[],2,FALSE)))</f>
        <v>#VALUE!</v>
      </c>
      <c r="BB7" s="1" t="str">
        <f t="shared" si="3"/>
        <v>---</v>
      </c>
      <c r="BC7" s="1" t="str">
        <f t="shared" si="4"/>
        <v>---</v>
      </c>
      <c r="BI7" s="29" t="s">
        <v>121</v>
      </c>
      <c r="BJ7" s="150" t="str">
        <f>IF(H7="---","",VLOOKUP(H7,List1678234236[],2,FALSE))</f>
        <v/>
      </c>
      <c r="BK7" s="150" t="str">
        <f>IF(I7="---","",VLOOKUP(I7,List1678234236[],2,FALSE))</f>
        <v/>
      </c>
      <c r="BL7" s="150" t="str">
        <f>IF(J7="---","",VLOOKUP(J7,List1678234236[],2,FALSE))</f>
        <v/>
      </c>
      <c r="BM7" s="150" t="str">
        <f>IF(K7="---","",VLOOKUP(K7,List1678234236[],2,FALSE))</f>
        <v/>
      </c>
      <c r="BN7" s="150" t="str">
        <f>IF(L7="---","",VLOOKUP(L7,List1678234236[],2,FALSE))</f>
        <v/>
      </c>
      <c r="BO7" s="150" t="str">
        <f>IF(M7="---","",VLOOKUP(M7,List1678234236[],2,FALSE))</f>
        <v/>
      </c>
      <c r="BP7" s="150" t="str">
        <f>IF(N7="---","",VLOOKUP(N7,List1678234236[],2,FALSE))</f>
        <v/>
      </c>
      <c r="BQ7" s="150" t="str">
        <f>IF(O7="---","",VLOOKUP(O7,List1678234236[],2,FALSE))</f>
        <v/>
      </c>
      <c r="BR7" s="150" t="str">
        <f>IF(P7="---","",VLOOKUP(P7,List1678234236[],2,FALSE))</f>
        <v/>
      </c>
      <c r="BS7" s="150" t="str">
        <f>IF(Q7="---","",VLOOKUP(Q7,List1678234236[],2,FALSE))</f>
        <v/>
      </c>
      <c r="BT7" s="150" t="str">
        <f>IF(R7="---","",VLOOKUP(R7,List1678234236[],2,FALSE))</f>
        <v/>
      </c>
      <c r="BU7" s="29" t="s">
        <v>121</v>
      </c>
      <c r="BV7" s="150" t="str">
        <f>IF(Y7="---","",VLOOKUP(Y7,List1678234236[],2,FALSE))</f>
        <v/>
      </c>
      <c r="BW7" s="150" t="str">
        <f>IF(Z7="---","",VLOOKUP(Z7,List1678234236[],2,FALSE))</f>
        <v/>
      </c>
      <c r="BX7" s="150" t="str">
        <f>IF(AA7="---","",VLOOKUP(AA7,List1678234236[],2,FALSE))</f>
        <v/>
      </c>
      <c r="BY7" s="150" t="str">
        <f>IF(AB7="---","",VLOOKUP(AB7,List1678234236[],2,FALSE))</f>
        <v/>
      </c>
      <c r="BZ7" s="150" t="str">
        <f>IF(AC7="---","",VLOOKUP(AC7,List1678234236[],2,FALSE))</f>
        <v/>
      </c>
      <c r="CA7" s="150" t="str">
        <f>IF(AD7="---","",VLOOKUP(AD7,List1678234236[],2,FALSE))</f>
        <v/>
      </c>
      <c r="CB7" s="150" t="str">
        <f>IF(AE7="---","",VLOOKUP(AE7,List1678234236[],2,FALSE))</f>
        <v/>
      </c>
      <c r="CC7" s="150" t="str">
        <f>IF(AF7="---","",VLOOKUP(AF7,List1678234236[],2,FALSE))</f>
        <v/>
      </c>
      <c r="CD7" s="150" t="str">
        <f>IF(AG7="---","",VLOOKUP(AG7,List1678234236[],2,FALSE))</f>
        <v/>
      </c>
      <c r="CE7" s="150" t="str">
        <f>IF(AH7="---","",VLOOKUP(AH7,List1678234236[],2,FALSE))</f>
        <v/>
      </c>
    </row>
    <row r="8" spans="2:92" ht="13.5" customHeight="1" thickBot="1">
      <c r="B8" s="332"/>
      <c r="C8" s="333"/>
      <c r="D8" s="334"/>
      <c r="E8" s="20" t="s">
        <v>122</v>
      </c>
      <c r="F8" s="21"/>
      <c r="G8" s="22"/>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VALUE(IF(AX8="---","",VLOOKUP(AX8,List1678234236[],2,FALSE)))</f>
        <v>#VALUE!</v>
      </c>
      <c r="AZ8" s="1" t="str">
        <f t="shared" si="2"/>
        <v>---</v>
      </c>
      <c r="BA8" s="1" t="e">
        <f>VALUE(IF(AZ8="---","",VLOOKUP(AZ8,List1678234236[],2,FALSE)))</f>
        <v>#VALUE!</v>
      </c>
      <c r="BB8" s="1" t="str">
        <f t="shared" si="3"/>
        <v>---</v>
      </c>
      <c r="BC8" s="1" t="str">
        <f t="shared" si="4"/>
        <v>---</v>
      </c>
      <c r="BI8" s="29" t="s">
        <v>123</v>
      </c>
      <c r="BJ8" s="150" t="str">
        <f>IF(H8="---","",VLOOKUP(H8,List1678234236[],2,FALSE))</f>
        <v/>
      </c>
      <c r="BK8" s="150" t="str">
        <f>IF(I8="---","",VLOOKUP(I8,List1678234236[],2,FALSE))</f>
        <v/>
      </c>
      <c r="BL8" s="150" t="str">
        <f>IF(J8="---","",VLOOKUP(J8,List1678234236[],2,FALSE))</f>
        <v/>
      </c>
      <c r="BM8" s="150" t="str">
        <f>IF(K8="---","",VLOOKUP(K8,List1678234236[],2,FALSE))</f>
        <v/>
      </c>
      <c r="BN8" s="150" t="str">
        <f>IF(L8="---","",VLOOKUP(L8,List1678234236[],2,FALSE))</f>
        <v/>
      </c>
      <c r="BO8" s="150" t="str">
        <f>IF(M8="---","",VLOOKUP(M8,List1678234236[],2,FALSE))</f>
        <v/>
      </c>
      <c r="BP8" s="150" t="str">
        <f>IF(N8="---","",VLOOKUP(N8,List1678234236[],2,FALSE))</f>
        <v/>
      </c>
      <c r="BQ8" s="150" t="str">
        <f>IF(O8="---","",VLOOKUP(O8,List1678234236[],2,FALSE))</f>
        <v/>
      </c>
      <c r="BR8" s="150" t="str">
        <f>IF(P8="---","",VLOOKUP(P8,List1678234236[],2,FALSE))</f>
        <v/>
      </c>
      <c r="BS8" s="150" t="str">
        <f>IF(Q8="---","",VLOOKUP(Q8,List1678234236[],2,FALSE))</f>
        <v/>
      </c>
      <c r="BT8" s="150" t="str">
        <f>IF(R8="---","",VLOOKUP(R8,List1678234236[],2,FALSE))</f>
        <v/>
      </c>
      <c r="BU8" s="29" t="s">
        <v>123</v>
      </c>
      <c r="BV8" s="150" t="str">
        <f>IF(Y8="---","",VLOOKUP(Y8,List1678234236[],2,FALSE))</f>
        <v/>
      </c>
      <c r="BW8" s="150" t="str">
        <f>IF(Z8="---","",VLOOKUP(Z8,List1678234236[],2,FALSE))</f>
        <v/>
      </c>
      <c r="BX8" s="150" t="str">
        <f>IF(AA8="---","",VLOOKUP(AA8,List1678234236[],2,FALSE))</f>
        <v/>
      </c>
      <c r="BY8" s="150" t="str">
        <f>IF(AB8="---","",VLOOKUP(AB8,List1678234236[],2,FALSE))</f>
        <v/>
      </c>
      <c r="BZ8" s="150" t="str">
        <f>IF(AC8="---","",VLOOKUP(AC8,List1678234236[],2,FALSE))</f>
        <v/>
      </c>
      <c r="CA8" s="150" t="str">
        <f>IF(AD8="---","",VLOOKUP(AD8,List1678234236[],2,FALSE))</f>
        <v/>
      </c>
      <c r="CB8" s="150" t="str">
        <f>IF(AE8="---","",VLOOKUP(AE8,List1678234236[],2,FALSE))</f>
        <v/>
      </c>
      <c r="CC8" s="150" t="str">
        <f>IF(AF8="---","",VLOOKUP(AF8,List1678234236[],2,FALSE))</f>
        <v/>
      </c>
      <c r="CD8" s="150" t="str">
        <f>IF(AG8="---","",VLOOKUP(AG8,List1678234236[],2,FALSE))</f>
        <v/>
      </c>
      <c r="CE8" s="150" t="str">
        <f>IF(AH8="---","",VLOOKUP(AH8,List1678234236[],2,FALSE))</f>
        <v/>
      </c>
    </row>
    <row r="9" spans="2:92" ht="13.5" customHeight="1" thickBot="1">
      <c r="B9" s="331">
        <v>2</v>
      </c>
      <c r="C9" s="335" t="s">
        <v>124</v>
      </c>
      <c r="D9" s="334"/>
      <c r="E9" s="20" t="s">
        <v>125</v>
      </c>
      <c r="F9" s="21"/>
      <c r="G9" s="22"/>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VALUE(IF(AX9="---","",VLOOKUP(AX9,List1678234236[],2,FALSE)))</f>
        <v>#VALUE!</v>
      </c>
      <c r="AZ9" s="1" t="str">
        <f t="shared" si="2"/>
        <v>---</v>
      </c>
      <c r="BA9" s="1" t="e">
        <f>VALUE(IF(AZ9="---","",VLOOKUP(AZ9,List1678234236[],2,FALSE)))</f>
        <v>#VALUE!</v>
      </c>
      <c r="BB9" s="1" t="str">
        <f t="shared" si="3"/>
        <v>---</v>
      </c>
      <c r="BC9" s="1" t="str">
        <f t="shared" si="4"/>
        <v>---</v>
      </c>
      <c r="BI9" s="29" t="s">
        <v>126</v>
      </c>
      <c r="BJ9" s="150" t="str">
        <f>IF(H9="---","",VLOOKUP(H9,List1678234236[],2,FALSE))</f>
        <v/>
      </c>
      <c r="BK9" s="150" t="str">
        <f>IF(I9="---","",VLOOKUP(I9,List1678234236[],2,FALSE))</f>
        <v/>
      </c>
      <c r="BL9" s="150" t="str">
        <f>IF(J9="---","",VLOOKUP(J9,List1678234236[],2,FALSE))</f>
        <v/>
      </c>
      <c r="BM9" s="150" t="str">
        <f>IF(K9="---","",VLOOKUP(K9,List1678234236[],2,FALSE))</f>
        <v/>
      </c>
      <c r="BN9" s="150" t="str">
        <f>IF(L9="---","",VLOOKUP(L9,List1678234236[],2,FALSE))</f>
        <v/>
      </c>
      <c r="BO9" s="150" t="str">
        <f>IF(M9="---","",VLOOKUP(M9,List1678234236[],2,FALSE))</f>
        <v/>
      </c>
      <c r="BP9" s="150" t="str">
        <f>IF(N9="---","",VLOOKUP(N9,List1678234236[],2,FALSE))</f>
        <v/>
      </c>
      <c r="BQ9" s="150" t="str">
        <f>IF(O9="---","",VLOOKUP(O9,List1678234236[],2,FALSE))</f>
        <v/>
      </c>
      <c r="BR9" s="150" t="str">
        <f>IF(P9="---","",VLOOKUP(P9,List1678234236[],2,FALSE))</f>
        <v/>
      </c>
      <c r="BS9" s="150" t="str">
        <f>IF(Q9="---","",VLOOKUP(Q9,List1678234236[],2,FALSE))</f>
        <v/>
      </c>
      <c r="BT9" s="150" t="str">
        <f>IF(R9="---","",VLOOKUP(R9,List1678234236[],2,FALSE))</f>
        <v/>
      </c>
      <c r="BU9" s="29" t="s">
        <v>126</v>
      </c>
      <c r="BV9" s="150" t="str">
        <f>IF(Y9="---","",VLOOKUP(Y9,List1678234236[],2,FALSE))</f>
        <v/>
      </c>
      <c r="BW9" s="150" t="str">
        <f>IF(Z9="---","",VLOOKUP(Z9,List1678234236[],2,FALSE))</f>
        <v/>
      </c>
      <c r="BX9" s="150" t="str">
        <f>IF(AA9="---","",VLOOKUP(AA9,List1678234236[],2,FALSE))</f>
        <v/>
      </c>
      <c r="BY9" s="150" t="str">
        <f>IF(AB9="---","",VLOOKUP(AB9,List1678234236[],2,FALSE))</f>
        <v/>
      </c>
      <c r="BZ9" s="150" t="str">
        <f>IF(AC9="---","",VLOOKUP(AC9,List1678234236[],2,FALSE))</f>
        <v/>
      </c>
      <c r="CA9" s="150" t="str">
        <f>IF(AD9="---","",VLOOKUP(AD9,List1678234236[],2,FALSE))</f>
        <v/>
      </c>
      <c r="CB9" s="150" t="str">
        <f>IF(AE9="---","",VLOOKUP(AE9,List1678234236[],2,FALSE))</f>
        <v/>
      </c>
      <c r="CC9" s="150" t="str">
        <f>IF(AF9="---","",VLOOKUP(AF9,List1678234236[],2,FALSE))</f>
        <v/>
      </c>
      <c r="CD9" s="150" t="str">
        <f>IF(AG9="---","",VLOOKUP(AG9,List1678234236[],2,FALSE))</f>
        <v/>
      </c>
      <c r="CE9" s="150" t="str">
        <f>IF(AH9="---","",VLOOKUP(AH9,List1678234236[],2,FALSE))</f>
        <v/>
      </c>
    </row>
    <row r="10" spans="2:92" ht="13.5" customHeight="1" thickBot="1">
      <c r="B10" s="331"/>
      <c r="C10" s="333"/>
      <c r="D10" s="334"/>
      <c r="E10" s="20" t="s">
        <v>127</v>
      </c>
      <c r="F10" s="21"/>
      <c r="G10" s="22"/>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VALUE(IF(AX10="---","",VLOOKUP(AX10,List1678234236[],2,FALSE)))</f>
        <v>#VALUE!</v>
      </c>
      <c r="AZ10" s="1" t="str">
        <f t="shared" si="2"/>
        <v>---</v>
      </c>
      <c r="BA10" s="1" t="e">
        <f>VALUE(IF(AZ10="---","",VLOOKUP(AZ10,List1678234236[],2,FALSE)))</f>
        <v>#VALUE!</v>
      </c>
      <c r="BB10" s="1" t="str">
        <f t="shared" si="3"/>
        <v>---</v>
      </c>
      <c r="BC10" s="1" t="str">
        <f t="shared" si="4"/>
        <v>---</v>
      </c>
      <c r="BI10" s="29" t="s">
        <v>128</v>
      </c>
      <c r="BJ10" s="150" t="str">
        <f>IF(H10="---","",VLOOKUP(H10,List1678234236[],2,FALSE))</f>
        <v/>
      </c>
      <c r="BK10" s="150" t="str">
        <f>IF(I10="---","",VLOOKUP(I10,List1678234236[],2,FALSE))</f>
        <v/>
      </c>
      <c r="BL10" s="150" t="str">
        <f>IF(J10="---","",VLOOKUP(J10,List1678234236[],2,FALSE))</f>
        <v/>
      </c>
      <c r="BM10" s="150" t="str">
        <f>IF(K10="---","",VLOOKUP(K10,List1678234236[],2,FALSE))</f>
        <v/>
      </c>
      <c r="BN10" s="150" t="str">
        <f>IF(L10="---","",VLOOKUP(L10,List1678234236[],2,FALSE))</f>
        <v/>
      </c>
      <c r="BO10" s="150" t="str">
        <f>IF(M10="---","",VLOOKUP(M10,List1678234236[],2,FALSE))</f>
        <v/>
      </c>
      <c r="BP10" s="150" t="str">
        <f>IF(N10="---","",VLOOKUP(N10,List1678234236[],2,FALSE))</f>
        <v/>
      </c>
      <c r="BQ10" s="150" t="str">
        <f>IF(O10="---","",VLOOKUP(O10,List1678234236[],2,FALSE))</f>
        <v/>
      </c>
      <c r="BR10" s="150" t="str">
        <f>IF(P10="---","",VLOOKUP(P10,List1678234236[],2,FALSE))</f>
        <v/>
      </c>
      <c r="BS10" s="150" t="str">
        <f>IF(Q10="---","",VLOOKUP(Q10,List1678234236[],2,FALSE))</f>
        <v/>
      </c>
      <c r="BT10" s="150" t="str">
        <f>IF(R10="---","",VLOOKUP(R10,List1678234236[],2,FALSE))</f>
        <v/>
      </c>
      <c r="BU10" s="29" t="s">
        <v>128</v>
      </c>
      <c r="BV10" s="150" t="str">
        <f>IF(Y10="---","",VLOOKUP(Y10,List1678234236[],2,FALSE))</f>
        <v/>
      </c>
      <c r="BW10" s="150" t="str">
        <f>IF(Z10="---","",VLOOKUP(Z10,List1678234236[],2,FALSE))</f>
        <v/>
      </c>
      <c r="BX10" s="150" t="str">
        <f>IF(AA10="---","",VLOOKUP(AA10,List1678234236[],2,FALSE))</f>
        <v/>
      </c>
      <c r="BY10" s="150" t="str">
        <f>IF(AB10="---","",VLOOKUP(AB10,List1678234236[],2,FALSE))</f>
        <v/>
      </c>
      <c r="BZ10" s="150" t="str">
        <f>IF(AC10="---","",VLOOKUP(AC10,List1678234236[],2,FALSE))</f>
        <v/>
      </c>
      <c r="CA10" s="150" t="str">
        <f>IF(AD10="---","",VLOOKUP(AD10,List1678234236[],2,FALSE))</f>
        <v/>
      </c>
      <c r="CB10" s="150" t="str">
        <f>IF(AE10="---","",VLOOKUP(AE10,List1678234236[],2,FALSE))</f>
        <v/>
      </c>
      <c r="CC10" s="150" t="str">
        <f>IF(AF10="---","",VLOOKUP(AF10,List1678234236[],2,FALSE))</f>
        <v/>
      </c>
      <c r="CD10" s="150" t="str">
        <f>IF(AG10="---","",VLOOKUP(AG10,List1678234236[],2,FALSE))</f>
        <v/>
      </c>
      <c r="CE10" s="150" t="str">
        <f>IF(AH10="---","",VLOOKUP(AH10,List1678234236[],2,FALSE))</f>
        <v/>
      </c>
    </row>
    <row r="11" spans="2:92" ht="13.5" customHeight="1" thickBot="1">
      <c r="B11" s="331"/>
      <c r="C11" s="333"/>
      <c r="D11" s="334"/>
      <c r="E11" s="20" t="s">
        <v>129</v>
      </c>
      <c r="F11" s="21"/>
      <c r="G11" s="22"/>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VALUE(IF(AX11="---","",VLOOKUP(AX11,List1678234236[],2,FALSE)))</f>
        <v>#VALUE!</v>
      </c>
      <c r="AZ11" s="1" t="str">
        <f t="shared" si="2"/>
        <v>---</v>
      </c>
      <c r="BA11" s="1" t="e">
        <f>VALUE(IF(AZ11="---","",VLOOKUP(AZ11,List1678234236[],2,FALSE)))</f>
        <v>#VALUE!</v>
      </c>
      <c r="BB11" s="1" t="str">
        <f t="shared" si="3"/>
        <v>---</v>
      </c>
      <c r="BC11" s="1" t="str">
        <f t="shared" si="4"/>
        <v>---</v>
      </c>
      <c r="BI11" s="29" t="s">
        <v>130</v>
      </c>
      <c r="BJ11" s="150" t="str">
        <f>IF(H11="---","",VLOOKUP(H11,List1678234236[],2,FALSE))</f>
        <v/>
      </c>
      <c r="BK11" s="150" t="str">
        <f>IF(I11="---","",VLOOKUP(I11,List1678234236[],2,FALSE))</f>
        <v/>
      </c>
      <c r="BL11" s="150" t="str">
        <f>IF(J11="---","",VLOOKUP(J11,List1678234236[],2,FALSE))</f>
        <v/>
      </c>
      <c r="BM11" s="150" t="str">
        <f>IF(K11="---","",VLOOKUP(K11,List1678234236[],2,FALSE))</f>
        <v/>
      </c>
      <c r="BN11" s="150" t="str">
        <f>IF(L11="---","",VLOOKUP(L11,List1678234236[],2,FALSE))</f>
        <v/>
      </c>
      <c r="BO11" s="150" t="str">
        <f>IF(M11="---","",VLOOKUP(M11,List1678234236[],2,FALSE))</f>
        <v/>
      </c>
      <c r="BP11" s="150" t="str">
        <f>IF(N11="---","",VLOOKUP(N11,List1678234236[],2,FALSE))</f>
        <v/>
      </c>
      <c r="BQ11" s="150" t="str">
        <f>IF(O11="---","",VLOOKUP(O11,List1678234236[],2,FALSE))</f>
        <v/>
      </c>
      <c r="BR11" s="150" t="str">
        <f>IF(P11="---","",VLOOKUP(P11,List1678234236[],2,FALSE))</f>
        <v/>
      </c>
      <c r="BS11" s="150" t="str">
        <f>IF(Q11="---","",VLOOKUP(Q11,List1678234236[],2,FALSE))</f>
        <v/>
      </c>
      <c r="BT11" s="150" t="str">
        <f>IF(R11="---","",VLOOKUP(R11,List1678234236[],2,FALSE))</f>
        <v/>
      </c>
      <c r="BU11" s="29" t="s">
        <v>130</v>
      </c>
      <c r="BV11" s="150" t="str">
        <f>IF(Y11="---","",VLOOKUP(Y11,List1678234236[],2,FALSE))</f>
        <v/>
      </c>
      <c r="BW11" s="150" t="str">
        <f>IF(Z11="---","",VLOOKUP(Z11,List1678234236[],2,FALSE))</f>
        <v/>
      </c>
      <c r="BX11" s="150" t="str">
        <f>IF(AA11="---","",VLOOKUP(AA11,List1678234236[],2,FALSE))</f>
        <v/>
      </c>
      <c r="BY11" s="150" t="str">
        <f>IF(AB11="---","",VLOOKUP(AB11,List1678234236[],2,FALSE))</f>
        <v/>
      </c>
      <c r="BZ11" s="150" t="str">
        <f>IF(AC11="---","",VLOOKUP(AC11,List1678234236[],2,FALSE))</f>
        <v/>
      </c>
      <c r="CA11" s="150" t="str">
        <f>IF(AD11="---","",VLOOKUP(AD11,List1678234236[],2,FALSE))</f>
        <v/>
      </c>
      <c r="CB11" s="150" t="str">
        <f>IF(AE11="---","",VLOOKUP(AE11,List1678234236[],2,FALSE))</f>
        <v/>
      </c>
      <c r="CC11" s="150" t="str">
        <f>IF(AF11="---","",VLOOKUP(AF11,List1678234236[],2,FALSE))</f>
        <v/>
      </c>
      <c r="CD11" s="150" t="str">
        <f>IF(AG11="---","",VLOOKUP(AG11,List1678234236[],2,FALSE))</f>
        <v/>
      </c>
      <c r="CE11" s="150" t="str">
        <f>IF(AH11="---","",VLOOKUP(AH11,List1678234236[],2,FALSE))</f>
        <v/>
      </c>
    </row>
    <row r="12" spans="2:92" ht="13.5" customHeight="1" thickBot="1">
      <c r="B12" s="331"/>
      <c r="C12" s="335" t="s">
        <v>228</v>
      </c>
      <c r="D12" s="334"/>
      <c r="E12" s="20" t="s">
        <v>132</v>
      </c>
      <c r="F12" s="21"/>
      <c r="G12" s="22"/>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VALUE(IF(AX12="---","",VLOOKUP(AX12,List1678234236[],2,FALSE)))</f>
        <v>#VALUE!</v>
      </c>
      <c r="AZ12" s="1" t="str">
        <f t="shared" si="2"/>
        <v>---</v>
      </c>
      <c r="BA12" s="1" t="e">
        <f>VALUE(IF(AZ12="---","",VLOOKUP(AZ12,List1678234236[],2,FALSE)))</f>
        <v>#VALUE!</v>
      </c>
      <c r="BB12" s="1" t="str">
        <f t="shared" si="3"/>
        <v>---</v>
      </c>
      <c r="BC12" s="1" t="str">
        <f t="shared" si="4"/>
        <v>---</v>
      </c>
      <c r="BI12" s="29" t="s">
        <v>133</v>
      </c>
      <c r="BJ12" s="150" t="str">
        <f>IF(H12="---","",VLOOKUP(H12,List1678234236[],2,FALSE))</f>
        <v/>
      </c>
      <c r="BK12" s="150" t="str">
        <f>IF(I12="---","",VLOOKUP(I12,List1678234236[],2,FALSE))</f>
        <v/>
      </c>
      <c r="BL12" s="150" t="str">
        <f>IF(J12="---","",VLOOKUP(J12,List1678234236[],2,FALSE))</f>
        <v/>
      </c>
      <c r="BM12" s="150" t="str">
        <f>IF(K12="---","",VLOOKUP(K12,List1678234236[],2,FALSE))</f>
        <v/>
      </c>
      <c r="BN12" s="150" t="str">
        <f>IF(L12="---","",VLOOKUP(L12,List1678234236[],2,FALSE))</f>
        <v/>
      </c>
      <c r="BO12" s="150" t="str">
        <f>IF(M12="---","",VLOOKUP(M12,List1678234236[],2,FALSE))</f>
        <v/>
      </c>
      <c r="BP12" s="150" t="str">
        <f>IF(N12="---","",VLOOKUP(N12,List1678234236[],2,FALSE))</f>
        <v/>
      </c>
      <c r="BQ12" s="150" t="str">
        <f>IF(O12="---","",VLOOKUP(O12,List1678234236[],2,FALSE))</f>
        <v/>
      </c>
      <c r="BR12" s="150" t="str">
        <f>IF(P12="---","",VLOOKUP(P12,List1678234236[],2,FALSE))</f>
        <v/>
      </c>
      <c r="BS12" s="150" t="str">
        <f>IF(Q12="---","",VLOOKUP(Q12,List1678234236[],2,FALSE))</f>
        <v/>
      </c>
      <c r="BT12" s="150" t="str">
        <f>IF(R12="---","",VLOOKUP(R12,List1678234236[],2,FALSE))</f>
        <v/>
      </c>
      <c r="BU12" s="29" t="s">
        <v>133</v>
      </c>
      <c r="BV12" s="150" t="str">
        <f>IF(Y12="---","",VLOOKUP(Y12,List1678234236[],2,FALSE))</f>
        <v/>
      </c>
      <c r="BW12" s="150" t="str">
        <f>IF(Z12="---","",VLOOKUP(Z12,List1678234236[],2,FALSE))</f>
        <v/>
      </c>
      <c r="BX12" s="150" t="str">
        <f>IF(AA12="---","",VLOOKUP(AA12,List1678234236[],2,FALSE))</f>
        <v/>
      </c>
      <c r="BY12" s="150" t="str">
        <f>IF(AB12="---","",VLOOKUP(AB12,List1678234236[],2,FALSE))</f>
        <v/>
      </c>
      <c r="BZ12" s="150" t="str">
        <f>IF(AC12="---","",VLOOKUP(AC12,List1678234236[],2,FALSE))</f>
        <v/>
      </c>
      <c r="CA12" s="150" t="str">
        <f>IF(AD12="---","",VLOOKUP(AD12,List1678234236[],2,FALSE))</f>
        <v/>
      </c>
      <c r="CB12" s="150" t="str">
        <f>IF(AE12="---","",VLOOKUP(AE12,List1678234236[],2,FALSE))</f>
        <v/>
      </c>
      <c r="CC12" s="150" t="str">
        <f>IF(AF12="---","",VLOOKUP(AF12,List1678234236[],2,FALSE))</f>
        <v/>
      </c>
      <c r="CD12" s="150" t="str">
        <f>IF(AG12="---","",VLOOKUP(AG12,List1678234236[],2,FALSE))</f>
        <v/>
      </c>
      <c r="CE12" s="150" t="str">
        <f>IF(AH12="---","",VLOOKUP(AH12,List1678234236[],2,FALSE))</f>
        <v/>
      </c>
    </row>
    <row r="13" spans="2:92" ht="13.5" customHeight="1" thickBot="1">
      <c r="B13" s="331"/>
      <c r="C13" s="333"/>
      <c r="D13" s="334"/>
      <c r="E13" s="20" t="s">
        <v>134</v>
      </c>
      <c r="F13" s="21"/>
      <c r="G13" s="22"/>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VALUE(IF(AX13="---","",VLOOKUP(AX13,List1678234236[],2,FALSE)))</f>
        <v>#VALUE!</v>
      </c>
      <c r="AZ13" s="1" t="str">
        <f t="shared" si="2"/>
        <v>---</v>
      </c>
      <c r="BA13" s="1" t="e">
        <f>VALUE(IF(AZ13="---","",VLOOKUP(AZ13,List1678234236[],2,FALSE)))</f>
        <v>#VALUE!</v>
      </c>
      <c r="BB13" s="1" t="str">
        <f t="shared" si="3"/>
        <v>---</v>
      </c>
      <c r="BC13" s="1" t="str">
        <f t="shared" si="4"/>
        <v>---</v>
      </c>
      <c r="BI13" s="29" t="s">
        <v>135</v>
      </c>
      <c r="BJ13" s="150" t="str">
        <f>IF(H13="---","",VLOOKUP(H13,List1678234236[],2,FALSE))</f>
        <v/>
      </c>
      <c r="BK13" s="150" t="str">
        <f>IF(I13="---","",VLOOKUP(I13,List1678234236[],2,FALSE))</f>
        <v/>
      </c>
      <c r="BL13" s="150" t="str">
        <f>IF(J13="---","",VLOOKUP(J13,List1678234236[],2,FALSE))</f>
        <v/>
      </c>
      <c r="BM13" s="150" t="str">
        <f>IF(K13="---","",VLOOKUP(K13,List1678234236[],2,FALSE))</f>
        <v/>
      </c>
      <c r="BN13" s="150" t="str">
        <f>IF(L13="---","",VLOOKUP(L13,List1678234236[],2,FALSE))</f>
        <v/>
      </c>
      <c r="BO13" s="150" t="str">
        <f>IF(M13="---","",VLOOKUP(M13,List1678234236[],2,FALSE))</f>
        <v/>
      </c>
      <c r="BP13" s="150" t="str">
        <f>IF(N13="---","",VLOOKUP(N13,List1678234236[],2,FALSE))</f>
        <v/>
      </c>
      <c r="BQ13" s="150" t="str">
        <f>IF(O13="---","",VLOOKUP(O13,List1678234236[],2,FALSE))</f>
        <v/>
      </c>
      <c r="BR13" s="150" t="str">
        <f>IF(P13="---","",VLOOKUP(P13,List1678234236[],2,FALSE))</f>
        <v/>
      </c>
      <c r="BS13" s="150" t="str">
        <f>IF(Q13="---","",VLOOKUP(Q13,List1678234236[],2,FALSE))</f>
        <v/>
      </c>
      <c r="BT13" s="150" t="str">
        <f>IF(R13="---","",VLOOKUP(R13,List1678234236[],2,FALSE))</f>
        <v/>
      </c>
      <c r="BU13" s="29" t="s">
        <v>135</v>
      </c>
      <c r="BV13" s="150" t="str">
        <f>IF(Y13="---","",VLOOKUP(Y13,List1678234236[],2,FALSE))</f>
        <v/>
      </c>
      <c r="BW13" s="150" t="str">
        <f>IF(Z13="---","",VLOOKUP(Z13,List1678234236[],2,FALSE))</f>
        <v/>
      </c>
      <c r="BX13" s="150" t="str">
        <f>IF(AA13="---","",VLOOKUP(AA13,List1678234236[],2,FALSE))</f>
        <v/>
      </c>
      <c r="BY13" s="150" t="str">
        <f>IF(AB13="---","",VLOOKUP(AB13,List1678234236[],2,FALSE))</f>
        <v/>
      </c>
      <c r="BZ13" s="150" t="str">
        <f>IF(AC13="---","",VLOOKUP(AC13,List1678234236[],2,FALSE))</f>
        <v/>
      </c>
      <c r="CA13" s="150" t="str">
        <f>IF(AD13="---","",VLOOKUP(AD13,List1678234236[],2,FALSE))</f>
        <v/>
      </c>
      <c r="CB13" s="150" t="str">
        <f>IF(AE13="---","",VLOOKUP(AE13,List1678234236[],2,FALSE))</f>
        <v/>
      </c>
      <c r="CC13" s="150" t="str">
        <f>IF(AF13="---","",VLOOKUP(AF13,List1678234236[],2,FALSE))</f>
        <v/>
      </c>
      <c r="CD13" s="150" t="str">
        <f>IF(AG13="---","",VLOOKUP(AG13,List1678234236[],2,FALSE))</f>
        <v/>
      </c>
      <c r="CE13" s="150" t="str">
        <f>IF(AH13="---","",VLOOKUP(AH13,List1678234236[],2,FALSE))</f>
        <v/>
      </c>
    </row>
    <row r="14" spans="2:92" s="8" customFormat="1" ht="13.5" customHeight="1" thickBot="1">
      <c r="B14" s="331"/>
      <c r="C14" s="333"/>
      <c r="D14" s="334"/>
      <c r="E14" s="20" t="s">
        <v>136</v>
      </c>
      <c r="F14" s="21"/>
      <c r="G14" s="22"/>
      <c r="H14" s="25" t="s">
        <v>108</v>
      </c>
      <c r="I14" s="25" t="s">
        <v>108</v>
      </c>
      <c r="J14" s="25" t="s">
        <v>108</v>
      </c>
      <c r="K14" s="25" t="s">
        <v>108</v>
      </c>
      <c r="L14" s="25" t="s">
        <v>108</v>
      </c>
      <c r="M14" s="25"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VALUE(IF(AX14="---","",VLOOKUP(AX14,List1678234236[],2,FALSE)))</f>
        <v>#VALUE!</v>
      </c>
      <c r="AZ14" s="1" t="str">
        <f t="shared" si="2"/>
        <v>---</v>
      </c>
      <c r="BA14" s="1" t="e">
        <f>VALUE(IF(AZ14="---","",VLOOKUP(AZ14,List1678234236[],2,FALSE)))</f>
        <v>#VALUE!</v>
      </c>
      <c r="BB14" s="1" t="str">
        <f t="shared" si="3"/>
        <v>---</v>
      </c>
      <c r="BC14" s="1" t="str">
        <f t="shared" si="4"/>
        <v>---</v>
      </c>
      <c r="BD14" s="1"/>
      <c r="BE14" s="1"/>
      <c r="BF14" s="1"/>
      <c r="BG14" s="1"/>
      <c r="BH14" s="1"/>
      <c r="BI14" s="29" t="s">
        <v>137</v>
      </c>
      <c r="BJ14" s="150" t="str">
        <f>IF(H14="---","",VLOOKUP(H14,List1678234236[],2,FALSE))</f>
        <v/>
      </c>
      <c r="BK14" s="150" t="str">
        <f>IF(I14="---","",VLOOKUP(I14,List1678234236[],2,FALSE))</f>
        <v/>
      </c>
      <c r="BL14" s="150" t="str">
        <f>IF(J14="---","",VLOOKUP(J14,List1678234236[],2,FALSE))</f>
        <v/>
      </c>
      <c r="BM14" s="150" t="str">
        <f>IF(K14="---","",VLOOKUP(K14,List1678234236[],2,FALSE))</f>
        <v/>
      </c>
      <c r="BN14" s="150" t="str">
        <f>IF(L14="---","",VLOOKUP(L14,List1678234236[],2,FALSE))</f>
        <v/>
      </c>
      <c r="BO14" s="150" t="str">
        <f>IF(M14="---","",VLOOKUP(M14,List1678234236[],2,FALSE))</f>
        <v/>
      </c>
      <c r="BP14" s="150" t="str">
        <f>IF(N14="---","",VLOOKUP(N14,List1678234236[],2,FALSE))</f>
        <v/>
      </c>
      <c r="BQ14" s="150" t="str">
        <f>IF(O14="---","",VLOOKUP(O14,List1678234236[],2,FALSE))</f>
        <v/>
      </c>
      <c r="BR14" s="150" t="str">
        <f>IF(P14="---","",VLOOKUP(P14,List1678234236[],2,FALSE))</f>
        <v/>
      </c>
      <c r="BS14" s="150" t="str">
        <f>IF(Q14="---","",VLOOKUP(Q14,List1678234236[],2,FALSE))</f>
        <v/>
      </c>
      <c r="BT14" s="150" t="str">
        <f>IF(R14="---","",VLOOKUP(R14,List1678234236[],2,FALSE))</f>
        <v/>
      </c>
      <c r="BU14" s="29" t="s">
        <v>137</v>
      </c>
      <c r="BV14" s="150" t="str">
        <f>IF(Y14="---","",VLOOKUP(Y14,List1678234236[],2,FALSE))</f>
        <v/>
      </c>
      <c r="BW14" s="150" t="str">
        <f>IF(Z14="---","",VLOOKUP(Z14,List1678234236[],2,FALSE))</f>
        <v/>
      </c>
      <c r="BX14" s="150" t="str">
        <f>IF(AA14="---","",VLOOKUP(AA14,List1678234236[],2,FALSE))</f>
        <v/>
      </c>
      <c r="BY14" s="150" t="str">
        <f>IF(AB14="---","",VLOOKUP(AB14,List1678234236[],2,FALSE))</f>
        <v/>
      </c>
      <c r="BZ14" s="150" t="str">
        <f>IF(AC14="---","",VLOOKUP(AC14,List1678234236[],2,FALSE))</f>
        <v/>
      </c>
      <c r="CA14" s="150" t="str">
        <f>IF(AD14="---","",VLOOKUP(AD14,List1678234236[],2,FALSE))</f>
        <v/>
      </c>
      <c r="CB14" s="150" t="str">
        <f>IF(AE14="---","",VLOOKUP(AE14,List1678234236[],2,FALSE))</f>
        <v/>
      </c>
      <c r="CC14" s="150" t="str">
        <f>IF(AF14="---","",VLOOKUP(AF14,List1678234236[],2,FALSE))</f>
        <v/>
      </c>
      <c r="CD14" s="150" t="str">
        <f>IF(AG14="---","",VLOOKUP(AG14,List1678234236[],2,FALSE))</f>
        <v/>
      </c>
      <c r="CE14" s="150" t="str">
        <f>IF(AH14="---","",VLOOKUP(AH14,List1678234236[],2,FALSE))</f>
        <v/>
      </c>
      <c r="CG14" s="1"/>
      <c r="CI14" s="1"/>
      <c r="CK14" s="1"/>
      <c r="CM14" s="1"/>
    </row>
    <row r="15" spans="2:92" s="8" customFormat="1" ht="13.5" customHeight="1" thickBot="1">
      <c r="B15" s="331"/>
      <c r="C15" s="333" t="s">
        <v>138</v>
      </c>
      <c r="D15" s="334"/>
      <c r="E15" s="20" t="s">
        <v>139</v>
      </c>
      <c r="F15" s="21"/>
      <c r="G15" s="22"/>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VALUE(IF(AX15="---","",VLOOKUP(AX15,List1678234236[],2,FALSE)))</f>
        <v>#VALUE!</v>
      </c>
      <c r="AZ15" s="1" t="str">
        <f t="shared" si="2"/>
        <v>---</v>
      </c>
      <c r="BA15" s="1" t="e">
        <f>VALUE(IF(AZ15="---","",VLOOKUP(AZ15,List1678234236[],2,FALSE)))</f>
        <v>#VALUE!</v>
      </c>
      <c r="BB15" s="1" t="str">
        <f t="shared" si="3"/>
        <v>---</v>
      </c>
      <c r="BC15" s="1" t="str">
        <f t="shared" si="4"/>
        <v>---</v>
      </c>
      <c r="BD15" s="1"/>
      <c r="BE15" s="1"/>
      <c r="BF15" s="1"/>
      <c r="BG15" s="1"/>
      <c r="BH15" s="1"/>
      <c r="BI15" s="29" t="s">
        <v>140</v>
      </c>
      <c r="BJ15" s="150" t="str">
        <f>IF(H15="---","",VLOOKUP(H15,List1678234236[],2,FALSE))</f>
        <v/>
      </c>
      <c r="BK15" s="150" t="str">
        <f>IF(I15="---","",VLOOKUP(I15,List1678234236[],2,FALSE))</f>
        <v/>
      </c>
      <c r="BL15" s="150" t="str">
        <f>IF(J15="---","",VLOOKUP(J15,List1678234236[],2,FALSE))</f>
        <v/>
      </c>
      <c r="BM15" s="150" t="str">
        <f>IF(K15="---","",VLOOKUP(K15,List1678234236[],2,FALSE))</f>
        <v/>
      </c>
      <c r="BN15" s="150" t="str">
        <f>IF(L15="---","",VLOOKUP(L15,List1678234236[],2,FALSE))</f>
        <v/>
      </c>
      <c r="BO15" s="150" t="str">
        <f>IF(M15="---","",VLOOKUP(M15,List1678234236[],2,FALSE))</f>
        <v/>
      </c>
      <c r="BP15" s="150" t="str">
        <f>IF(N15="---","",VLOOKUP(N15,List1678234236[],2,FALSE))</f>
        <v/>
      </c>
      <c r="BQ15" s="150" t="str">
        <f>IF(O15="---","",VLOOKUP(O15,List1678234236[],2,FALSE))</f>
        <v/>
      </c>
      <c r="BR15" s="150" t="str">
        <f>IF(P15="---","",VLOOKUP(P15,List1678234236[],2,FALSE))</f>
        <v/>
      </c>
      <c r="BS15" s="150" t="str">
        <f>IF(Q15="---","",VLOOKUP(Q15,List1678234236[],2,FALSE))</f>
        <v/>
      </c>
      <c r="BT15" s="150" t="str">
        <f>IF(R15="---","",VLOOKUP(R15,List1678234236[],2,FALSE))</f>
        <v/>
      </c>
      <c r="BU15" s="29" t="s">
        <v>140</v>
      </c>
      <c r="BV15" s="150" t="str">
        <f>IF(Y15="---","",VLOOKUP(Y15,List1678234236[],2,FALSE))</f>
        <v/>
      </c>
      <c r="BW15" s="150" t="str">
        <f>IF(Z15="---","",VLOOKUP(Z15,List1678234236[],2,FALSE))</f>
        <v/>
      </c>
      <c r="BX15" s="150" t="str">
        <f>IF(AA15="---","",VLOOKUP(AA15,List1678234236[],2,FALSE))</f>
        <v/>
      </c>
      <c r="BY15" s="150" t="str">
        <f>IF(AB15="---","",VLOOKUP(AB15,List1678234236[],2,FALSE))</f>
        <v/>
      </c>
      <c r="BZ15" s="150" t="str">
        <f>IF(AC15="---","",VLOOKUP(AC15,List1678234236[],2,FALSE))</f>
        <v/>
      </c>
      <c r="CA15" s="150" t="str">
        <f>IF(AD15="---","",VLOOKUP(AD15,List1678234236[],2,FALSE))</f>
        <v/>
      </c>
      <c r="CB15" s="150" t="str">
        <f>IF(AE15="---","",VLOOKUP(AE15,List1678234236[],2,FALSE))</f>
        <v/>
      </c>
      <c r="CC15" s="150" t="str">
        <f>IF(AF15="---","",VLOOKUP(AF15,List1678234236[],2,FALSE))</f>
        <v/>
      </c>
      <c r="CD15" s="150" t="str">
        <f>IF(AG15="---","",VLOOKUP(AG15,List1678234236[],2,FALSE))</f>
        <v/>
      </c>
      <c r="CE15" s="150" t="str">
        <f>IF(AH15="---","",VLOOKUP(AH15,List1678234236[],2,FALSE))</f>
        <v/>
      </c>
      <c r="CG15" s="1"/>
      <c r="CI15" s="1"/>
      <c r="CK15" s="1"/>
      <c r="CM15" s="1"/>
    </row>
    <row r="16" spans="2:92" s="8" customFormat="1" ht="13.5" customHeight="1" thickBot="1">
      <c r="B16" s="331"/>
      <c r="C16" s="333"/>
      <c r="D16" s="334"/>
      <c r="E16" s="20" t="s">
        <v>141</v>
      </c>
      <c r="F16" s="21"/>
      <c r="G16" s="22"/>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VALUE(IF(AX16="---","",VLOOKUP(AX16,List1678234236[],2,FALSE)))</f>
        <v>#VALUE!</v>
      </c>
      <c r="AZ16" s="1" t="str">
        <f t="shared" si="2"/>
        <v>---</v>
      </c>
      <c r="BA16" s="1" t="e">
        <f>VALUE(IF(AZ16="---","",VLOOKUP(AZ16,List1678234236[],2,FALSE)))</f>
        <v>#VALUE!</v>
      </c>
      <c r="BB16" s="1" t="str">
        <f t="shared" si="3"/>
        <v>---</v>
      </c>
      <c r="BC16" s="1" t="str">
        <f t="shared" si="4"/>
        <v>---</v>
      </c>
      <c r="BD16" s="1"/>
      <c r="BE16" s="1"/>
      <c r="BF16" s="1"/>
      <c r="BG16" s="1"/>
      <c r="BH16" s="1"/>
      <c r="BI16" s="29" t="s">
        <v>142</v>
      </c>
      <c r="BJ16" s="150" t="str">
        <f>IF(H16="---","",VLOOKUP(H16,List1678234236[],2,FALSE))</f>
        <v/>
      </c>
      <c r="BK16" s="150" t="str">
        <f>IF(I16="---","",VLOOKUP(I16,List1678234236[],2,FALSE))</f>
        <v/>
      </c>
      <c r="BL16" s="150" t="str">
        <f>IF(J16="---","",VLOOKUP(J16,List1678234236[],2,FALSE))</f>
        <v/>
      </c>
      <c r="BM16" s="150" t="str">
        <f>IF(K16="---","",VLOOKUP(K16,List1678234236[],2,FALSE))</f>
        <v/>
      </c>
      <c r="BN16" s="150" t="str">
        <f>IF(L16="---","",VLOOKUP(L16,List1678234236[],2,FALSE))</f>
        <v/>
      </c>
      <c r="BO16" s="150" t="str">
        <f>IF(M16="---","",VLOOKUP(M16,List1678234236[],2,FALSE))</f>
        <v/>
      </c>
      <c r="BP16" s="150" t="str">
        <f>IF(N16="---","",VLOOKUP(N16,List1678234236[],2,FALSE))</f>
        <v/>
      </c>
      <c r="BQ16" s="150" t="str">
        <f>IF(O16="---","",VLOOKUP(O16,List1678234236[],2,FALSE))</f>
        <v/>
      </c>
      <c r="BR16" s="150" t="str">
        <f>IF(P16="---","",VLOOKUP(P16,List1678234236[],2,FALSE))</f>
        <v/>
      </c>
      <c r="BS16" s="150" t="str">
        <f>IF(Q16="---","",VLOOKUP(Q16,List1678234236[],2,FALSE))</f>
        <v/>
      </c>
      <c r="BT16" s="150" t="str">
        <f>IF(R16="---","",VLOOKUP(R16,List1678234236[],2,FALSE))</f>
        <v/>
      </c>
      <c r="BU16" s="29" t="s">
        <v>142</v>
      </c>
      <c r="BV16" s="150" t="str">
        <f>IF(Y16="---","",VLOOKUP(Y16,List1678234236[],2,FALSE))</f>
        <v/>
      </c>
      <c r="BW16" s="150" t="str">
        <f>IF(Z16="---","",VLOOKUP(Z16,List1678234236[],2,FALSE))</f>
        <v/>
      </c>
      <c r="BX16" s="150" t="str">
        <f>IF(AA16="---","",VLOOKUP(AA16,List1678234236[],2,FALSE))</f>
        <v/>
      </c>
      <c r="BY16" s="150" t="str">
        <f>IF(AB16="---","",VLOOKUP(AB16,List1678234236[],2,FALSE))</f>
        <v/>
      </c>
      <c r="BZ16" s="150" t="str">
        <f>IF(AC16="---","",VLOOKUP(AC16,List1678234236[],2,FALSE))</f>
        <v/>
      </c>
      <c r="CA16" s="150" t="str">
        <f>IF(AD16="---","",VLOOKUP(AD16,List1678234236[],2,FALSE))</f>
        <v/>
      </c>
      <c r="CB16" s="150" t="str">
        <f>IF(AE16="---","",VLOOKUP(AE16,List1678234236[],2,FALSE))</f>
        <v/>
      </c>
      <c r="CC16" s="150" t="str">
        <f>IF(AF16="---","",VLOOKUP(AF16,List1678234236[],2,FALSE))</f>
        <v/>
      </c>
      <c r="CD16" s="150" t="str">
        <f>IF(AG16="---","",VLOOKUP(AG16,List1678234236[],2,FALSE))</f>
        <v/>
      </c>
      <c r="CE16" s="150" t="str">
        <f>IF(AH16="---","",VLOOKUP(AH16,List1678234236[],2,FALSE))</f>
        <v/>
      </c>
      <c r="CG16" s="1"/>
      <c r="CI16" s="1"/>
      <c r="CK16" s="1"/>
      <c r="CM16" s="1"/>
    </row>
    <row r="17" spans="2:92" s="8" customFormat="1" ht="13.5" customHeight="1" thickBot="1">
      <c r="B17" s="331"/>
      <c r="C17" s="333"/>
      <c r="D17" s="334"/>
      <c r="E17" s="20" t="s">
        <v>143</v>
      </c>
      <c r="F17" s="21"/>
      <c r="G17" s="22"/>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VALUE(IF(AX17="---","",VLOOKUP(AX17,List1678234236[],2,FALSE)))</f>
        <v>#VALUE!</v>
      </c>
      <c r="AZ17" s="1" t="str">
        <f t="shared" si="2"/>
        <v>---</v>
      </c>
      <c r="BA17" s="1" t="e">
        <f>VALUE(IF(AZ17="---","",VLOOKUP(AZ17,List1678234236[],2,FALSE)))</f>
        <v>#VALUE!</v>
      </c>
      <c r="BB17" s="1" t="str">
        <f t="shared" si="3"/>
        <v>---</v>
      </c>
      <c r="BC17" s="1" t="str">
        <f t="shared" si="4"/>
        <v>---</v>
      </c>
      <c r="BD17" s="1"/>
      <c r="BE17" s="1"/>
      <c r="BF17" s="1"/>
      <c r="BG17" s="1"/>
      <c r="BH17" s="1"/>
      <c r="BI17" s="29" t="s">
        <v>144</v>
      </c>
      <c r="BJ17" s="150" t="str">
        <f>IF(H17="---","",VLOOKUP(H17,List1678234236[],2,FALSE))</f>
        <v/>
      </c>
      <c r="BK17" s="150" t="str">
        <f>IF(I17="---","",VLOOKUP(I17,List1678234236[],2,FALSE))</f>
        <v/>
      </c>
      <c r="BL17" s="150" t="str">
        <f>IF(J17="---","",VLOOKUP(J17,List1678234236[],2,FALSE))</f>
        <v/>
      </c>
      <c r="BM17" s="150" t="str">
        <f>IF(K17="---","",VLOOKUP(K17,List1678234236[],2,FALSE))</f>
        <v/>
      </c>
      <c r="BN17" s="150" t="str">
        <f>IF(L17="---","",VLOOKUP(L17,List1678234236[],2,FALSE))</f>
        <v/>
      </c>
      <c r="BO17" s="150" t="str">
        <f>IF(M17="---","",VLOOKUP(M17,List1678234236[],2,FALSE))</f>
        <v/>
      </c>
      <c r="BP17" s="150" t="str">
        <f>IF(N17="---","",VLOOKUP(N17,List1678234236[],2,FALSE))</f>
        <v/>
      </c>
      <c r="BQ17" s="150" t="str">
        <f>IF(O17="---","",VLOOKUP(O17,List1678234236[],2,FALSE))</f>
        <v/>
      </c>
      <c r="BR17" s="150" t="str">
        <f>IF(P17="---","",VLOOKUP(P17,List1678234236[],2,FALSE))</f>
        <v/>
      </c>
      <c r="BS17" s="150" t="str">
        <f>IF(Q17="---","",VLOOKUP(Q17,List1678234236[],2,FALSE))</f>
        <v/>
      </c>
      <c r="BT17" s="150" t="str">
        <f>IF(R17="---","",VLOOKUP(R17,List1678234236[],2,FALSE))</f>
        <v/>
      </c>
      <c r="BU17" s="29" t="s">
        <v>144</v>
      </c>
      <c r="BV17" s="150" t="str">
        <f>IF(Y17="---","",VLOOKUP(Y17,List1678234236[],2,FALSE))</f>
        <v/>
      </c>
      <c r="BW17" s="150" t="str">
        <f>IF(Z17="---","",VLOOKUP(Z17,List1678234236[],2,FALSE))</f>
        <v/>
      </c>
      <c r="BX17" s="150" t="str">
        <f>IF(AA17="---","",VLOOKUP(AA17,List1678234236[],2,FALSE))</f>
        <v/>
      </c>
      <c r="BY17" s="150" t="str">
        <f>IF(AB17="---","",VLOOKUP(AB17,List1678234236[],2,FALSE))</f>
        <v/>
      </c>
      <c r="BZ17" s="150" t="str">
        <f>IF(AC17="---","",VLOOKUP(AC17,List1678234236[],2,FALSE))</f>
        <v/>
      </c>
      <c r="CA17" s="150" t="str">
        <f>IF(AD17="---","",VLOOKUP(AD17,List1678234236[],2,FALSE))</f>
        <v/>
      </c>
      <c r="CB17" s="150" t="str">
        <f>IF(AE17="---","",VLOOKUP(AE17,List1678234236[],2,FALSE))</f>
        <v/>
      </c>
      <c r="CC17" s="150" t="str">
        <f>IF(AF17="---","",VLOOKUP(AF17,List1678234236[],2,FALSE))</f>
        <v/>
      </c>
      <c r="CD17" s="150" t="str">
        <f>IF(AG17="---","",VLOOKUP(AG17,List1678234236[],2,FALSE))</f>
        <v/>
      </c>
      <c r="CE17" s="150" t="str">
        <f>IF(AH17="---","",VLOOKUP(AH17,List1678234236[],2,FALSE))</f>
        <v/>
      </c>
      <c r="CG17" s="1"/>
      <c r="CI17" s="1"/>
      <c r="CK17" s="1"/>
      <c r="CM17" s="1"/>
    </row>
    <row r="18" spans="2:92" s="8" customFormat="1" ht="13.5" customHeight="1" thickBot="1">
      <c r="B18" s="331"/>
      <c r="C18" s="333" t="s">
        <v>145</v>
      </c>
      <c r="D18" s="334"/>
      <c r="E18" s="20" t="s">
        <v>146</v>
      </c>
      <c r="F18" s="21"/>
      <c r="G18" s="22"/>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VALUE(IF(AX18="---","",VLOOKUP(AX18,List1678234236[],2,FALSE)))</f>
        <v>#VALUE!</v>
      </c>
      <c r="AZ18" s="1" t="str">
        <f t="shared" si="2"/>
        <v>---</v>
      </c>
      <c r="BA18" s="1" t="e">
        <f>VALUE(IF(AZ18="---","",VLOOKUP(AZ18,List1678234236[],2,FALSE)))</f>
        <v>#VALUE!</v>
      </c>
      <c r="BB18" s="1" t="str">
        <f t="shared" si="3"/>
        <v>---</v>
      </c>
      <c r="BC18" s="1" t="str">
        <f t="shared" si="4"/>
        <v>---</v>
      </c>
      <c r="BD18" s="1"/>
      <c r="BE18" s="1"/>
      <c r="BF18" s="1"/>
      <c r="BG18" s="1"/>
      <c r="BH18" s="1"/>
      <c r="BI18" s="29" t="s">
        <v>147</v>
      </c>
      <c r="BJ18" s="150" t="str">
        <f>IF(H18="---","",VLOOKUP(H18,List1678234236[],2,FALSE))</f>
        <v/>
      </c>
      <c r="BK18" s="150" t="str">
        <f>IF(I18="---","",VLOOKUP(I18,List1678234236[],2,FALSE))</f>
        <v/>
      </c>
      <c r="BL18" s="150" t="str">
        <f>IF(J18="---","",VLOOKUP(J18,List1678234236[],2,FALSE))</f>
        <v/>
      </c>
      <c r="BM18" s="150" t="str">
        <f>IF(K18="---","",VLOOKUP(K18,List1678234236[],2,FALSE))</f>
        <v/>
      </c>
      <c r="BN18" s="150" t="str">
        <f>IF(L18="---","",VLOOKUP(L18,List1678234236[],2,FALSE))</f>
        <v/>
      </c>
      <c r="BO18" s="150" t="str">
        <f>IF(M18="---","",VLOOKUP(M18,List1678234236[],2,FALSE))</f>
        <v/>
      </c>
      <c r="BP18" s="150" t="str">
        <f>IF(N18="---","",VLOOKUP(N18,List1678234236[],2,FALSE))</f>
        <v/>
      </c>
      <c r="BQ18" s="150" t="str">
        <f>IF(O18="---","",VLOOKUP(O18,List1678234236[],2,FALSE))</f>
        <v/>
      </c>
      <c r="BR18" s="150" t="str">
        <f>IF(P18="---","",VLOOKUP(P18,List1678234236[],2,FALSE))</f>
        <v/>
      </c>
      <c r="BS18" s="150" t="str">
        <f>IF(Q18="---","",VLOOKUP(Q18,List1678234236[],2,FALSE))</f>
        <v/>
      </c>
      <c r="BT18" s="150" t="str">
        <f>IF(R18="---","",VLOOKUP(R18,List1678234236[],2,FALSE))</f>
        <v/>
      </c>
      <c r="BU18" s="29" t="s">
        <v>147</v>
      </c>
      <c r="BV18" s="150" t="str">
        <f>IF(Y18="---","",VLOOKUP(Y18,List1678234236[],2,FALSE))</f>
        <v/>
      </c>
      <c r="BW18" s="150" t="str">
        <f>IF(Z18="---","",VLOOKUP(Z18,List1678234236[],2,FALSE))</f>
        <v/>
      </c>
      <c r="BX18" s="150" t="str">
        <f>IF(AA18="---","",VLOOKUP(AA18,List1678234236[],2,FALSE))</f>
        <v/>
      </c>
      <c r="BY18" s="150" t="str">
        <f>IF(AB18="---","",VLOOKUP(AB18,List1678234236[],2,FALSE))</f>
        <v/>
      </c>
      <c r="BZ18" s="150" t="str">
        <f>IF(AC18="---","",VLOOKUP(AC18,List1678234236[],2,FALSE))</f>
        <v/>
      </c>
      <c r="CA18" s="150" t="str">
        <f>IF(AD18="---","",VLOOKUP(AD18,List1678234236[],2,FALSE))</f>
        <v/>
      </c>
      <c r="CB18" s="150" t="str">
        <f>IF(AE18="---","",VLOOKUP(AE18,List1678234236[],2,FALSE))</f>
        <v/>
      </c>
      <c r="CC18" s="150" t="str">
        <f>IF(AF18="---","",VLOOKUP(AF18,List1678234236[],2,FALSE))</f>
        <v/>
      </c>
      <c r="CD18" s="150" t="str">
        <f>IF(AG18="---","",VLOOKUP(AG18,List1678234236[],2,FALSE))</f>
        <v/>
      </c>
      <c r="CE18" s="150" t="str">
        <f>IF(AH18="---","",VLOOKUP(AH18,List1678234236[],2,FALSE))</f>
        <v/>
      </c>
      <c r="CG18" s="1"/>
      <c r="CI18" s="1"/>
      <c r="CK18" s="1"/>
      <c r="CM18" s="1"/>
    </row>
    <row r="19" spans="2:92" s="8" customFormat="1" ht="13.5" customHeight="1" thickBot="1">
      <c r="B19" s="331"/>
      <c r="C19" s="333"/>
      <c r="D19" s="334"/>
      <c r="E19" s="20" t="s">
        <v>148</v>
      </c>
      <c r="F19" s="21"/>
      <c r="G19" s="22"/>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VALUE(IF(AX19="---","",VLOOKUP(AX19,List1678234236[],2,FALSE)))</f>
        <v>#VALUE!</v>
      </c>
      <c r="AZ19" s="1" t="str">
        <f t="shared" si="2"/>
        <v>---</v>
      </c>
      <c r="BA19" s="1" t="e">
        <f>VALUE(IF(AZ19="---","",VLOOKUP(AZ19,List1678234236[],2,FALSE)))</f>
        <v>#VALUE!</v>
      </c>
      <c r="BB19" s="1" t="str">
        <f t="shared" si="3"/>
        <v>---</v>
      </c>
      <c r="BC19" s="1" t="str">
        <f t="shared" si="4"/>
        <v>---</v>
      </c>
      <c r="BD19" s="1"/>
      <c r="BE19" s="1"/>
      <c r="BF19" s="1"/>
      <c r="BG19" s="1"/>
      <c r="BH19" s="1"/>
      <c r="BI19" s="29" t="s">
        <v>149</v>
      </c>
      <c r="BJ19" s="150" t="str">
        <f>IF(H19="---","",VLOOKUP(H19,List1678234236[],2,FALSE))</f>
        <v/>
      </c>
      <c r="BK19" s="150" t="str">
        <f>IF(I19="---","",VLOOKUP(I19,List1678234236[],2,FALSE))</f>
        <v/>
      </c>
      <c r="BL19" s="150" t="str">
        <f>IF(J19="---","",VLOOKUP(J19,List1678234236[],2,FALSE))</f>
        <v/>
      </c>
      <c r="BM19" s="150" t="str">
        <f>IF(K19="---","",VLOOKUP(K19,List1678234236[],2,FALSE))</f>
        <v/>
      </c>
      <c r="BN19" s="150" t="str">
        <f>IF(L19="---","",VLOOKUP(L19,List1678234236[],2,FALSE))</f>
        <v/>
      </c>
      <c r="BO19" s="150" t="str">
        <f>IF(M19="---","",VLOOKUP(M19,List1678234236[],2,FALSE))</f>
        <v/>
      </c>
      <c r="BP19" s="150" t="str">
        <f>IF(N19="---","",VLOOKUP(N19,List1678234236[],2,FALSE))</f>
        <v/>
      </c>
      <c r="BQ19" s="150" t="str">
        <f>IF(O19="---","",VLOOKUP(O19,List1678234236[],2,FALSE))</f>
        <v/>
      </c>
      <c r="BR19" s="150" t="str">
        <f>IF(P19="---","",VLOOKUP(P19,List1678234236[],2,FALSE))</f>
        <v/>
      </c>
      <c r="BS19" s="150" t="str">
        <f>IF(Q19="---","",VLOOKUP(Q19,List1678234236[],2,FALSE))</f>
        <v/>
      </c>
      <c r="BT19" s="150" t="str">
        <f>IF(R19="---","",VLOOKUP(R19,List1678234236[],2,FALSE))</f>
        <v/>
      </c>
      <c r="BU19" s="29" t="s">
        <v>149</v>
      </c>
      <c r="BV19" s="150" t="str">
        <f>IF(Y19="---","",VLOOKUP(Y19,List1678234236[],2,FALSE))</f>
        <v/>
      </c>
      <c r="BW19" s="150" t="str">
        <f>IF(Z19="---","",VLOOKUP(Z19,List1678234236[],2,FALSE))</f>
        <v/>
      </c>
      <c r="BX19" s="150" t="str">
        <f>IF(AA19="---","",VLOOKUP(AA19,List1678234236[],2,FALSE))</f>
        <v/>
      </c>
      <c r="BY19" s="150" t="str">
        <f>IF(AB19="---","",VLOOKUP(AB19,List1678234236[],2,FALSE))</f>
        <v/>
      </c>
      <c r="BZ19" s="150" t="str">
        <f>IF(AC19="---","",VLOOKUP(AC19,List1678234236[],2,FALSE))</f>
        <v/>
      </c>
      <c r="CA19" s="150" t="str">
        <f>IF(AD19="---","",VLOOKUP(AD19,List1678234236[],2,FALSE))</f>
        <v/>
      </c>
      <c r="CB19" s="150" t="str">
        <f>IF(AE19="---","",VLOOKUP(AE19,List1678234236[],2,FALSE))</f>
        <v/>
      </c>
      <c r="CC19" s="150" t="str">
        <f>IF(AF19="---","",VLOOKUP(AF19,List1678234236[],2,FALSE))</f>
        <v/>
      </c>
      <c r="CD19" s="150" t="str">
        <f>IF(AG19="---","",VLOOKUP(AG19,List1678234236[],2,FALSE))</f>
        <v/>
      </c>
      <c r="CE19" s="150" t="str">
        <f>IF(AH19="---","",VLOOKUP(AH19,List1678234236[],2,FALSE))</f>
        <v/>
      </c>
      <c r="CG19" s="1"/>
      <c r="CI19" s="1"/>
      <c r="CK19" s="1"/>
      <c r="CM19" s="1"/>
    </row>
    <row r="20" spans="2:92" s="8" customFormat="1" ht="13.5" customHeight="1" thickBot="1">
      <c r="B20" s="332"/>
      <c r="C20" s="333"/>
      <c r="D20" s="334"/>
      <c r="E20" s="20" t="s">
        <v>150</v>
      </c>
      <c r="F20" s="21"/>
      <c r="G20" s="22"/>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VALUE(IF(AX20="---","",VLOOKUP(AX20,List1678234236[],2,FALSE)))</f>
        <v>#VALUE!</v>
      </c>
      <c r="AZ20" s="1" t="str">
        <f t="shared" si="2"/>
        <v>---</v>
      </c>
      <c r="BA20" s="1" t="e">
        <f>VALUE(IF(AZ20="---","",VLOOKUP(AZ20,List1678234236[],2,FALSE)))</f>
        <v>#VALUE!</v>
      </c>
      <c r="BB20" s="1" t="str">
        <f t="shared" si="3"/>
        <v>---</v>
      </c>
      <c r="BC20" s="1" t="str">
        <f t="shared" si="4"/>
        <v>---</v>
      </c>
      <c r="BD20" s="1"/>
      <c r="BE20" s="1"/>
      <c r="BF20" s="1"/>
      <c r="BG20" s="1"/>
      <c r="BH20" s="1"/>
      <c r="BI20" s="29" t="s">
        <v>151</v>
      </c>
      <c r="BJ20" s="150" t="str">
        <f>IF(H20="---","",VLOOKUP(H20,List1678234236[],2,FALSE))</f>
        <v/>
      </c>
      <c r="BK20" s="150" t="str">
        <f>IF(I20="---","",VLOOKUP(I20,List1678234236[],2,FALSE))</f>
        <v/>
      </c>
      <c r="BL20" s="150" t="str">
        <f>IF(J20="---","",VLOOKUP(J20,List1678234236[],2,FALSE))</f>
        <v/>
      </c>
      <c r="BM20" s="150" t="str">
        <f>IF(K20="---","",VLOOKUP(K20,List1678234236[],2,FALSE))</f>
        <v/>
      </c>
      <c r="BN20" s="150" t="str">
        <f>IF(L20="---","",VLOOKUP(L20,List1678234236[],2,FALSE))</f>
        <v/>
      </c>
      <c r="BO20" s="150" t="str">
        <f>IF(M20="---","",VLOOKUP(M20,List1678234236[],2,FALSE))</f>
        <v/>
      </c>
      <c r="BP20" s="150" t="str">
        <f>IF(N20="---","",VLOOKUP(N20,List1678234236[],2,FALSE))</f>
        <v/>
      </c>
      <c r="BQ20" s="150" t="str">
        <f>IF(O20="---","",VLOOKUP(O20,List1678234236[],2,FALSE))</f>
        <v/>
      </c>
      <c r="BR20" s="150" t="str">
        <f>IF(P20="---","",VLOOKUP(P20,List1678234236[],2,FALSE))</f>
        <v/>
      </c>
      <c r="BS20" s="150" t="str">
        <f>IF(Q20="---","",VLOOKUP(Q20,List1678234236[],2,FALSE))</f>
        <v/>
      </c>
      <c r="BT20" s="150" t="str">
        <f>IF(R20="---","",VLOOKUP(R20,List1678234236[],2,FALSE))</f>
        <v/>
      </c>
      <c r="BU20" s="29" t="s">
        <v>151</v>
      </c>
      <c r="BV20" s="150" t="str">
        <f>IF(Y20="---","",VLOOKUP(Y20,List1678234236[],2,FALSE))</f>
        <v/>
      </c>
      <c r="BW20" s="150" t="str">
        <f>IF(Z20="---","",VLOOKUP(Z20,List1678234236[],2,FALSE))</f>
        <v/>
      </c>
      <c r="BX20" s="150" t="str">
        <f>IF(AA20="---","",VLOOKUP(AA20,List1678234236[],2,FALSE))</f>
        <v/>
      </c>
      <c r="BY20" s="150" t="str">
        <f>IF(AB20="---","",VLOOKUP(AB20,List1678234236[],2,FALSE))</f>
        <v/>
      </c>
      <c r="BZ20" s="150" t="str">
        <f>IF(AC20="---","",VLOOKUP(AC20,List1678234236[],2,FALSE))</f>
        <v/>
      </c>
      <c r="CA20" s="150" t="str">
        <f>IF(AD20="---","",VLOOKUP(AD20,List1678234236[],2,FALSE))</f>
        <v/>
      </c>
      <c r="CB20" s="150" t="str">
        <f>IF(AE20="---","",VLOOKUP(AE20,List1678234236[],2,FALSE))</f>
        <v/>
      </c>
      <c r="CC20" s="150" t="str">
        <f>IF(AF20="---","",VLOOKUP(AF20,List1678234236[],2,FALSE))</f>
        <v/>
      </c>
      <c r="CD20" s="150" t="str">
        <f>IF(AG20="---","",VLOOKUP(AG20,List1678234236[],2,FALSE))</f>
        <v/>
      </c>
      <c r="CE20" s="150" t="str">
        <f>IF(AH20="---","",VLOOKUP(AH20,List1678234236[],2,FALSE))</f>
        <v/>
      </c>
      <c r="CG20" s="1"/>
      <c r="CI20" s="1"/>
      <c r="CK20" s="1"/>
      <c r="CM20" s="1"/>
    </row>
    <row r="21" spans="2:92" s="8" customFormat="1" ht="13.5" customHeight="1" thickBot="1">
      <c r="B21" s="330">
        <v>3</v>
      </c>
      <c r="C21" s="335" t="s">
        <v>152</v>
      </c>
      <c r="D21" s="336"/>
      <c r="E21" s="20" t="s">
        <v>153</v>
      </c>
      <c r="F21" s="21"/>
      <c r="G21" s="22"/>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VALUE(IF(AX21="---","",VLOOKUP(AX21,List1678234236[],2,FALSE)))</f>
        <v>#VALUE!</v>
      </c>
      <c r="AZ21" s="1" t="str">
        <f t="shared" si="2"/>
        <v>---</v>
      </c>
      <c r="BA21" s="1" t="e">
        <f>VALUE(IF(AZ21="---","",VLOOKUP(AZ21,List1678234236[],2,FALSE)))</f>
        <v>#VALUE!</v>
      </c>
      <c r="BB21" s="1" t="str">
        <f t="shared" si="3"/>
        <v>---</v>
      </c>
      <c r="BC21" s="1" t="str">
        <f t="shared" si="4"/>
        <v>---</v>
      </c>
      <c r="BD21" s="1"/>
      <c r="BE21" s="1"/>
      <c r="BF21" s="1"/>
      <c r="BG21" s="1"/>
      <c r="BH21" s="1"/>
      <c r="BI21" s="29" t="s">
        <v>154</v>
      </c>
      <c r="BJ21" s="150" t="str">
        <f>IF(H21="---","",VLOOKUP(H21,List1678234236[],2,FALSE))</f>
        <v/>
      </c>
      <c r="BK21" s="150" t="str">
        <f>IF(I21="---","",VLOOKUP(I21,List1678234236[],2,FALSE))</f>
        <v/>
      </c>
      <c r="BL21" s="150" t="str">
        <f>IF(J21="---","",VLOOKUP(J21,List1678234236[],2,FALSE))</f>
        <v/>
      </c>
      <c r="BM21" s="150" t="str">
        <f>IF(K21="---","",VLOOKUP(K21,List1678234236[],2,FALSE))</f>
        <v/>
      </c>
      <c r="BN21" s="150" t="str">
        <f>IF(L21="---","",VLOOKUP(L21,List1678234236[],2,FALSE))</f>
        <v/>
      </c>
      <c r="BO21" s="150" t="str">
        <f>IF(M21="---","",VLOOKUP(M21,List1678234236[],2,FALSE))</f>
        <v/>
      </c>
      <c r="BP21" s="150" t="str">
        <f>IF(N21="---","",VLOOKUP(N21,List1678234236[],2,FALSE))</f>
        <v/>
      </c>
      <c r="BQ21" s="150" t="str">
        <f>IF(O21="---","",VLOOKUP(O21,List1678234236[],2,FALSE))</f>
        <v/>
      </c>
      <c r="BR21" s="150" t="str">
        <f>IF(P21="---","",VLOOKUP(P21,List1678234236[],2,FALSE))</f>
        <v/>
      </c>
      <c r="BS21" s="150" t="str">
        <f>IF(Q21="---","",VLOOKUP(Q21,List1678234236[],2,FALSE))</f>
        <v/>
      </c>
      <c r="BT21" s="150" t="str">
        <f>IF(R21="---","",VLOOKUP(R21,List1678234236[],2,FALSE))</f>
        <v/>
      </c>
      <c r="BU21" s="29" t="s">
        <v>154</v>
      </c>
      <c r="BV21" s="150" t="str">
        <f>IF(Y21="---","",VLOOKUP(Y21,List1678234236[],2,FALSE))</f>
        <v/>
      </c>
      <c r="BW21" s="150" t="str">
        <f>IF(Z21="---","",VLOOKUP(Z21,List1678234236[],2,FALSE))</f>
        <v/>
      </c>
      <c r="BX21" s="150" t="str">
        <f>IF(AA21="---","",VLOOKUP(AA21,List1678234236[],2,FALSE))</f>
        <v/>
      </c>
      <c r="BY21" s="150" t="str">
        <f>IF(AB21="---","",VLOOKUP(AB21,List1678234236[],2,FALSE))</f>
        <v/>
      </c>
      <c r="BZ21" s="150" t="str">
        <f>IF(AC21="---","",VLOOKUP(AC21,List1678234236[],2,FALSE))</f>
        <v/>
      </c>
      <c r="CA21" s="150" t="str">
        <f>IF(AD21="---","",VLOOKUP(AD21,List1678234236[],2,FALSE))</f>
        <v/>
      </c>
      <c r="CB21" s="150" t="str">
        <f>IF(AE21="---","",VLOOKUP(AE21,List1678234236[],2,FALSE))</f>
        <v/>
      </c>
      <c r="CC21" s="150" t="str">
        <f>IF(AF21="---","",VLOOKUP(AF21,List1678234236[],2,FALSE))</f>
        <v/>
      </c>
      <c r="CD21" s="150" t="str">
        <f>IF(AG21="---","",VLOOKUP(AG21,List1678234236[],2,FALSE))</f>
        <v/>
      </c>
      <c r="CE21" s="150" t="str">
        <f>IF(AH21="---","",VLOOKUP(AH21,List1678234236[],2,FALSE))</f>
        <v/>
      </c>
      <c r="CG21" s="1"/>
      <c r="CI21" s="1"/>
      <c r="CK21" s="1"/>
      <c r="CM21" s="1"/>
    </row>
    <row r="22" spans="2:92" s="8" customFormat="1" ht="14.45" thickBot="1">
      <c r="B22" s="331"/>
      <c r="C22" s="335"/>
      <c r="D22" s="336"/>
      <c r="E22" s="20" t="s">
        <v>155</v>
      </c>
      <c r="F22" s="21"/>
      <c r="G22" s="22"/>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VALUE(IF(AX22="---","",VLOOKUP(AX22,List1678234236[],2,FALSE)))</f>
        <v>#VALUE!</v>
      </c>
      <c r="AZ22" s="1" t="str">
        <f t="shared" si="2"/>
        <v>---</v>
      </c>
      <c r="BA22" s="1" t="e">
        <f>VALUE(IF(AZ22="---","",VLOOKUP(AZ22,List1678234236[],2,FALSE)))</f>
        <v>#VALUE!</v>
      </c>
      <c r="BB22" s="1" t="str">
        <f t="shared" si="3"/>
        <v>---</v>
      </c>
      <c r="BC22" s="1" t="str">
        <f t="shared" si="4"/>
        <v>---</v>
      </c>
      <c r="BD22" s="1"/>
      <c r="BE22" s="1"/>
      <c r="BF22" s="1"/>
      <c r="BG22" s="1"/>
      <c r="BH22" s="1"/>
      <c r="BI22" s="29" t="s">
        <v>156</v>
      </c>
      <c r="BJ22" s="150" t="str">
        <f>IF(H22="---","",VLOOKUP(H22,List1678234236[],2,FALSE))</f>
        <v/>
      </c>
      <c r="BK22" s="150" t="str">
        <f>IF(I22="---","",VLOOKUP(I22,List1678234236[],2,FALSE))</f>
        <v/>
      </c>
      <c r="BL22" s="150" t="str">
        <f>IF(J22="---","",VLOOKUP(J22,List1678234236[],2,FALSE))</f>
        <v/>
      </c>
      <c r="BM22" s="150" t="str">
        <f>IF(K22="---","",VLOOKUP(K22,List1678234236[],2,FALSE))</f>
        <v/>
      </c>
      <c r="BN22" s="150" t="str">
        <f>IF(L22="---","",VLOOKUP(L22,List1678234236[],2,FALSE))</f>
        <v/>
      </c>
      <c r="BO22" s="150" t="str">
        <f>IF(M22="---","",VLOOKUP(M22,List1678234236[],2,FALSE))</f>
        <v/>
      </c>
      <c r="BP22" s="150" t="str">
        <f>IF(N22="---","",VLOOKUP(N22,List1678234236[],2,FALSE))</f>
        <v/>
      </c>
      <c r="BQ22" s="150" t="str">
        <f>IF(O22="---","",VLOOKUP(O22,List1678234236[],2,FALSE))</f>
        <v/>
      </c>
      <c r="BR22" s="150" t="str">
        <f>IF(P22="---","",VLOOKUP(P22,List1678234236[],2,FALSE))</f>
        <v/>
      </c>
      <c r="BS22" s="150" t="str">
        <f>IF(Q22="---","",VLOOKUP(Q22,List1678234236[],2,FALSE))</f>
        <v/>
      </c>
      <c r="BT22" s="150" t="str">
        <f>IF(R22="---","",VLOOKUP(R22,List1678234236[],2,FALSE))</f>
        <v/>
      </c>
      <c r="BU22" s="29" t="s">
        <v>156</v>
      </c>
      <c r="BV22" s="150" t="str">
        <f>IF(Y22="---","",VLOOKUP(Y22,List1678234236[],2,FALSE))</f>
        <v/>
      </c>
      <c r="BW22" s="150" t="str">
        <f>IF(Z22="---","",VLOOKUP(Z22,List1678234236[],2,FALSE))</f>
        <v/>
      </c>
      <c r="BX22" s="150" t="str">
        <f>IF(AA22="---","",VLOOKUP(AA22,List1678234236[],2,FALSE))</f>
        <v/>
      </c>
      <c r="BY22" s="150" t="str">
        <f>IF(AB22="---","",VLOOKUP(AB22,List1678234236[],2,FALSE))</f>
        <v/>
      </c>
      <c r="BZ22" s="150" t="str">
        <f>IF(AC22="---","",VLOOKUP(AC22,List1678234236[],2,FALSE))</f>
        <v/>
      </c>
      <c r="CA22" s="150" t="str">
        <f>IF(AD22="---","",VLOOKUP(AD22,List1678234236[],2,FALSE))</f>
        <v/>
      </c>
      <c r="CB22" s="150" t="str">
        <f>IF(AE22="---","",VLOOKUP(AE22,List1678234236[],2,FALSE))</f>
        <v/>
      </c>
      <c r="CC22" s="150" t="str">
        <f>IF(AF22="---","",VLOOKUP(AF22,List1678234236[],2,FALSE))</f>
        <v/>
      </c>
      <c r="CD22" s="150" t="str">
        <f>IF(AG22="---","",VLOOKUP(AG22,List1678234236[],2,FALSE))</f>
        <v/>
      </c>
      <c r="CE22" s="150" t="str">
        <f>IF(AH22="---","",VLOOKUP(AH22,List1678234236[],2,FALSE))</f>
        <v/>
      </c>
      <c r="CG22" s="1"/>
      <c r="CI22" s="1"/>
      <c r="CK22" s="1"/>
      <c r="CM22" s="1"/>
    </row>
    <row r="23" spans="2:92" s="8" customFormat="1" ht="13.5" customHeight="1" thickBot="1">
      <c r="B23" s="331"/>
      <c r="C23" s="335"/>
      <c r="D23" s="336"/>
      <c r="E23" s="20" t="s">
        <v>157</v>
      </c>
      <c r="F23" s="21"/>
      <c r="G23" s="22"/>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VALUE(IF(AX23="---","",VLOOKUP(AX23,List1678234236[],2,FALSE)))</f>
        <v>#VALUE!</v>
      </c>
      <c r="AZ23" s="1" t="str">
        <f t="shared" si="2"/>
        <v>---</v>
      </c>
      <c r="BA23" s="1" t="e">
        <f>VALUE(IF(AZ23="---","",VLOOKUP(AZ23,List1678234236[],2,FALSE)))</f>
        <v>#VALUE!</v>
      </c>
      <c r="BB23" s="1" t="str">
        <f t="shared" si="3"/>
        <v>---</v>
      </c>
      <c r="BC23" s="1" t="str">
        <f t="shared" si="4"/>
        <v>---</v>
      </c>
      <c r="BD23" s="1"/>
      <c r="BE23" s="1"/>
      <c r="BF23" s="1"/>
      <c r="BG23" s="1"/>
      <c r="BH23" s="1"/>
      <c r="BI23" s="29" t="s">
        <v>158</v>
      </c>
      <c r="BJ23" s="150" t="str">
        <f>IF(H23="---","",VLOOKUP(H23,List1678234236[],2,FALSE))</f>
        <v/>
      </c>
      <c r="BK23" s="150" t="str">
        <f>IF(I23="---","",VLOOKUP(I23,List1678234236[],2,FALSE))</f>
        <v/>
      </c>
      <c r="BL23" s="150" t="str">
        <f>IF(J23="---","",VLOOKUP(J23,List1678234236[],2,FALSE))</f>
        <v/>
      </c>
      <c r="BM23" s="150" t="str">
        <f>IF(K23="---","",VLOOKUP(K23,List1678234236[],2,FALSE))</f>
        <v/>
      </c>
      <c r="BN23" s="150" t="str">
        <f>IF(L23="---","",VLOOKUP(L23,List1678234236[],2,FALSE))</f>
        <v/>
      </c>
      <c r="BO23" s="150" t="str">
        <f>IF(M23="---","",VLOOKUP(M23,List1678234236[],2,FALSE))</f>
        <v/>
      </c>
      <c r="BP23" s="150" t="str">
        <f>IF(N23="---","",VLOOKUP(N23,List1678234236[],2,FALSE))</f>
        <v/>
      </c>
      <c r="BQ23" s="150" t="str">
        <f>IF(O23="---","",VLOOKUP(O23,List1678234236[],2,FALSE))</f>
        <v/>
      </c>
      <c r="BR23" s="150" t="str">
        <f>IF(P23="---","",VLOOKUP(P23,List1678234236[],2,FALSE))</f>
        <v/>
      </c>
      <c r="BS23" s="150" t="str">
        <f>IF(Q23="---","",VLOOKUP(Q23,List1678234236[],2,FALSE))</f>
        <v/>
      </c>
      <c r="BT23" s="150" t="str">
        <f>IF(R23="---","",VLOOKUP(R23,List1678234236[],2,FALSE))</f>
        <v/>
      </c>
      <c r="BU23" s="29" t="s">
        <v>158</v>
      </c>
      <c r="BV23" s="150" t="str">
        <f>IF(Y23="---","",VLOOKUP(Y23,List1678234236[],2,FALSE))</f>
        <v/>
      </c>
      <c r="BW23" s="150" t="str">
        <f>IF(Z23="---","",VLOOKUP(Z23,List1678234236[],2,FALSE))</f>
        <v/>
      </c>
      <c r="BX23" s="150" t="str">
        <f>IF(AA23="---","",VLOOKUP(AA23,List1678234236[],2,FALSE))</f>
        <v/>
      </c>
      <c r="BY23" s="150" t="str">
        <f>IF(AB23="---","",VLOOKUP(AB23,List1678234236[],2,FALSE))</f>
        <v/>
      </c>
      <c r="BZ23" s="150" t="str">
        <f>IF(AC23="---","",VLOOKUP(AC23,List1678234236[],2,FALSE))</f>
        <v/>
      </c>
      <c r="CA23" s="150" t="str">
        <f>IF(AD23="---","",VLOOKUP(AD23,List1678234236[],2,FALSE))</f>
        <v/>
      </c>
      <c r="CB23" s="150" t="str">
        <f>IF(AE23="---","",VLOOKUP(AE23,List1678234236[],2,FALSE))</f>
        <v/>
      </c>
      <c r="CC23" s="150" t="str">
        <f>IF(AF23="---","",VLOOKUP(AF23,List1678234236[],2,FALSE))</f>
        <v/>
      </c>
      <c r="CD23" s="150" t="str">
        <f>IF(AG23="---","",VLOOKUP(AG23,List1678234236[],2,FALSE))</f>
        <v/>
      </c>
      <c r="CE23" s="150" t="str">
        <f>IF(AH23="---","",VLOOKUP(AH23,List1678234236[],2,FALSE))</f>
        <v/>
      </c>
      <c r="CG23" s="1"/>
      <c r="CI23" s="1"/>
      <c r="CK23" s="1"/>
      <c r="CM23" s="1"/>
    </row>
    <row r="24" spans="2:92" s="8" customFormat="1" ht="14.1" customHeight="1" thickBot="1">
      <c r="B24" s="331"/>
      <c r="C24" s="335" t="s">
        <v>159</v>
      </c>
      <c r="D24" s="336"/>
      <c r="E24" s="20" t="s">
        <v>160</v>
      </c>
      <c r="F24" s="21"/>
      <c r="G24" s="22"/>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VALUE(IF(AX24="---","",VLOOKUP(AX24,List1678234236[],2,FALSE)))</f>
        <v>#VALUE!</v>
      </c>
      <c r="AZ24" s="1" t="str">
        <f t="shared" si="2"/>
        <v>---</v>
      </c>
      <c r="BA24" s="1" t="e">
        <f>VALUE(IF(AZ24="---","",VLOOKUP(AZ24,List1678234236[],2,FALSE)))</f>
        <v>#VALUE!</v>
      </c>
      <c r="BB24" s="1" t="str">
        <f t="shared" si="3"/>
        <v>---</v>
      </c>
      <c r="BC24" s="1" t="str">
        <f t="shared" si="4"/>
        <v>---</v>
      </c>
      <c r="BD24" s="1"/>
      <c r="BE24" s="1"/>
      <c r="BF24" s="1"/>
      <c r="BG24" s="1"/>
      <c r="BH24" s="1"/>
      <c r="BI24" s="29" t="s">
        <v>161</v>
      </c>
      <c r="BJ24" s="150" t="str">
        <f>IF(H24="---","",VLOOKUP(H24,List1678234236[],2,FALSE))</f>
        <v/>
      </c>
      <c r="BK24" s="150" t="str">
        <f>IF(I24="---","",VLOOKUP(I24,List1678234236[],2,FALSE))</f>
        <v/>
      </c>
      <c r="BL24" s="150" t="str">
        <f>IF(J24="---","",VLOOKUP(J24,List1678234236[],2,FALSE))</f>
        <v/>
      </c>
      <c r="BM24" s="150" t="str">
        <f>IF(K24="---","",VLOOKUP(K24,List1678234236[],2,FALSE))</f>
        <v/>
      </c>
      <c r="BN24" s="150" t="str">
        <f>IF(L24="---","",VLOOKUP(L24,List1678234236[],2,FALSE))</f>
        <v/>
      </c>
      <c r="BO24" s="150" t="str">
        <f>IF(M24="---","",VLOOKUP(M24,List1678234236[],2,FALSE))</f>
        <v/>
      </c>
      <c r="BP24" s="150" t="str">
        <f>IF(N24="---","",VLOOKUP(N24,List1678234236[],2,FALSE))</f>
        <v/>
      </c>
      <c r="BQ24" s="150" t="str">
        <f>IF(O24="---","",VLOOKUP(O24,List1678234236[],2,FALSE))</f>
        <v/>
      </c>
      <c r="BR24" s="150" t="str">
        <f>IF(P24="---","",VLOOKUP(P24,List1678234236[],2,FALSE))</f>
        <v/>
      </c>
      <c r="BS24" s="150" t="str">
        <f>IF(Q24="---","",VLOOKUP(Q24,List1678234236[],2,FALSE))</f>
        <v/>
      </c>
      <c r="BT24" s="150" t="str">
        <f>IF(R24="---","",VLOOKUP(R24,List1678234236[],2,FALSE))</f>
        <v/>
      </c>
      <c r="BU24" s="29" t="s">
        <v>161</v>
      </c>
      <c r="BV24" s="150" t="str">
        <f>IF(Y24="---","",VLOOKUP(Y24,List1678234236[],2,FALSE))</f>
        <v/>
      </c>
      <c r="BW24" s="150" t="str">
        <f>IF(Z24="---","",VLOOKUP(Z24,List1678234236[],2,FALSE))</f>
        <v/>
      </c>
      <c r="BX24" s="150" t="str">
        <f>IF(AA24="---","",VLOOKUP(AA24,List1678234236[],2,FALSE))</f>
        <v/>
      </c>
      <c r="BY24" s="150" t="str">
        <f>IF(AB24="---","",VLOOKUP(AB24,List1678234236[],2,FALSE))</f>
        <v/>
      </c>
      <c r="BZ24" s="150" t="str">
        <f>IF(AC24="---","",VLOOKUP(AC24,List1678234236[],2,FALSE))</f>
        <v/>
      </c>
      <c r="CA24" s="150" t="str">
        <f>IF(AD24="---","",VLOOKUP(AD24,List1678234236[],2,FALSE))</f>
        <v/>
      </c>
      <c r="CB24" s="150" t="str">
        <f>IF(AE24="---","",VLOOKUP(AE24,List1678234236[],2,FALSE))</f>
        <v/>
      </c>
      <c r="CC24" s="150" t="str">
        <f>IF(AF24="---","",VLOOKUP(AF24,List1678234236[],2,FALSE))</f>
        <v/>
      </c>
      <c r="CD24" s="150" t="str">
        <f>IF(AG24="---","",VLOOKUP(AG24,List1678234236[],2,FALSE))</f>
        <v/>
      </c>
      <c r="CE24" s="150" t="str">
        <f>IF(AH24="---","",VLOOKUP(AH24,List1678234236[],2,FALSE))</f>
        <v/>
      </c>
      <c r="CG24" s="1"/>
      <c r="CI24" s="1"/>
      <c r="CK24" s="1"/>
      <c r="CM24" s="1"/>
    </row>
    <row r="25" spans="2:92" s="8" customFormat="1" ht="13.5" customHeight="1" thickBot="1">
      <c r="B25" s="331"/>
      <c r="C25" s="335"/>
      <c r="D25" s="336"/>
      <c r="E25" s="20" t="s">
        <v>162</v>
      </c>
      <c r="F25" s="21"/>
      <c r="G25" s="22"/>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VALUE(IF(AX25="---","",VLOOKUP(AX25,List1678234236[],2,FALSE)))</f>
        <v>#VALUE!</v>
      </c>
      <c r="AZ25" s="1" t="str">
        <f t="shared" si="2"/>
        <v>---</v>
      </c>
      <c r="BA25" s="1" t="e">
        <f>VALUE(IF(AZ25="---","",VLOOKUP(AZ25,List1678234236[],2,FALSE)))</f>
        <v>#VALUE!</v>
      </c>
      <c r="BB25" s="1" t="str">
        <f t="shared" si="3"/>
        <v>---</v>
      </c>
      <c r="BC25" s="1" t="str">
        <f t="shared" si="4"/>
        <v>---</v>
      </c>
      <c r="BD25" s="1"/>
      <c r="BE25" s="1"/>
      <c r="BF25" s="1"/>
      <c r="BG25" s="1"/>
      <c r="BH25" s="1"/>
      <c r="BI25" s="29" t="s">
        <v>163</v>
      </c>
      <c r="BJ25" s="150" t="str">
        <f>IF(H25="---","",VLOOKUP(H25,List1678234236[],2,FALSE))</f>
        <v/>
      </c>
      <c r="BK25" s="150" t="str">
        <f>IF(I25="---","",VLOOKUP(I25,List1678234236[],2,FALSE))</f>
        <v/>
      </c>
      <c r="BL25" s="150" t="str">
        <f>IF(J25="---","",VLOOKUP(J25,List1678234236[],2,FALSE))</f>
        <v/>
      </c>
      <c r="BM25" s="150" t="str">
        <f>IF(K25="---","",VLOOKUP(K25,List1678234236[],2,FALSE))</f>
        <v/>
      </c>
      <c r="BN25" s="150" t="str">
        <f>IF(L25="---","",VLOOKUP(L25,List1678234236[],2,FALSE))</f>
        <v/>
      </c>
      <c r="BO25" s="150" t="str">
        <f>IF(M25="---","",VLOOKUP(M25,List1678234236[],2,FALSE))</f>
        <v/>
      </c>
      <c r="BP25" s="150" t="str">
        <f>IF(N25="---","",VLOOKUP(N25,List1678234236[],2,FALSE))</f>
        <v/>
      </c>
      <c r="BQ25" s="150" t="str">
        <f>IF(O25="---","",VLOOKUP(O25,List1678234236[],2,FALSE))</f>
        <v/>
      </c>
      <c r="BR25" s="150" t="str">
        <f>IF(P25="---","",VLOOKUP(P25,List1678234236[],2,FALSE))</f>
        <v/>
      </c>
      <c r="BS25" s="150" t="str">
        <f>IF(Q25="---","",VLOOKUP(Q25,List1678234236[],2,FALSE))</f>
        <v/>
      </c>
      <c r="BT25" s="150" t="str">
        <f>IF(R25="---","",VLOOKUP(R25,List1678234236[],2,FALSE))</f>
        <v/>
      </c>
      <c r="BU25" s="29" t="s">
        <v>163</v>
      </c>
      <c r="BV25" s="150" t="str">
        <f>IF(Y25="---","",VLOOKUP(Y25,List1678234236[],2,FALSE))</f>
        <v/>
      </c>
      <c r="BW25" s="150" t="str">
        <f>IF(Z25="---","",VLOOKUP(Z25,List1678234236[],2,FALSE))</f>
        <v/>
      </c>
      <c r="BX25" s="150" t="str">
        <f>IF(AA25="---","",VLOOKUP(AA25,List1678234236[],2,FALSE))</f>
        <v/>
      </c>
      <c r="BY25" s="150" t="str">
        <f>IF(AB25="---","",VLOOKUP(AB25,List1678234236[],2,FALSE))</f>
        <v/>
      </c>
      <c r="BZ25" s="150" t="str">
        <f>IF(AC25="---","",VLOOKUP(AC25,List1678234236[],2,FALSE))</f>
        <v/>
      </c>
      <c r="CA25" s="150" t="str">
        <f>IF(AD25="---","",VLOOKUP(AD25,List1678234236[],2,FALSE))</f>
        <v/>
      </c>
      <c r="CB25" s="150" t="str">
        <f>IF(AE25="---","",VLOOKUP(AE25,List1678234236[],2,FALSE))</f>
        <v/>
      </c>
      <c r="CC25" s="150" t="str">
        <f>IF(AF25="---","",VLOOKUP(AF25,List1678234236[],2,FALSE))</f>
        <v/>
      </c>
      <c r="CD25" s="150" t="str">
        <f>IF(AG25="---","",VLOOKUP(AG25,List1678234236[],2,FALSE))</f>
        <v/>
      </c>
      <c r="CE25" s="150" t="str">
        <f>IF(AH25="---","",VLOOKUP(AH25,List1678234236[],2,FALSE))</f>
        <v/>
      </c>
      <c r="CG25" s="1"/>
      <c r="CI25" s="1"/>
      <c r="CK25" s="1"/>
      <c r="CM25" s="1"/>
    </row>
    <row r="26" spans="2:92" s="8" customFormat="1" ht="13.5" customHeight="1" thickBot="1">
      <c r="B26" s="331"/>
      <c r="C26" s="335"/>
      <c r="D26" s="336"/>
      <c r="E26" s="20" t="s">
        <v>164</v>
      </c>
      <c r="F26" s="21"/>
      <c r="G26" s="22"/>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T27" si="5">IFERROR(IF(I26="---","",IF(Y26="---","Pas d'objectifs fixés",IF(BV26=BK26,"En bonne voie",IF(BV26&gt;BK26,"En retard",IF(BV26&lt;BK26,"En avance"))))),"")</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VALUE(IF(AX26="---","",VLOOKUP(AX26,List1678234236[],2,FALSE)))</f>
        <v>#VALUE!</v>
      </c>
      <c r="AZ26" s="1" t="str">
        <f t="shared" si="2"/>
        <v>---</v>
      </c>
      <c r="BA26" s="1" t="e">
        <f>VALUE(IF(AZ26="---","",VLOOKUP(AZ26,List1678234236[],2,FALSE)))</f>
        <v>#VALUE!</v>
      </c>
      <c r="BB26" s="1" t="str">
        <f t="shared" si="3"/>
        <v>---</v>
      </c>
      <c r="BC26" s="1" t="str">
        <f t="shared" si="4"/>
        <v>---</v>
      </c>
      <c r="BD26" s="1"/>
      <c r="BE26" s="1"/>
      <c r="BF26" s="1"/>
      <c r="BG26" s="1"/>
      <c r="BH26" s="1"/>
      <c r="BI26" s="29" t="s">
        <v>165</v>
      </c>
      <c r="BJ26" s="150" t="str">
        <f>IF(H26="---","",VLOOKUP(H26,List1678234236[],2,FALSE))</f>
        <v/>
      </c>
      <c r="BK26" s="150" t="str">
        <f>IF(I26="---","",VLOOKUP(I26,List1678234236[],2,FALSE))</f>
        <v/>
      </c>
      <c r="BL26" s="150" t="str">
        <f>IF(J26="---","",VLOOKUP(J26,List1678234236[],2,FALSE))</f>
        <v/>
      </c>
      <c r="BM26" s="150" t="str">
        <f>IF(K26="---","",VLOOKUP(K26,List1678234236[],2,FALSE))</f>
        <v/>
      </c>
      <c r="BN26" s="150" t="str">
        <f>IF(L26="---","",VLOOKUP(L26,List1678234236[],2,FALSE))</f>
        <v/>
      </c>
      <c r="BO26" s="150" t="str">
        <f>IF(M26="---","",VLOOKUP(M26,List1678234236[],2,FALSE))</f>
        <v/>
      </c>
      <c r="BP26" s="150" t="str">
        <f>IF(N26="---","",VLOOKUP(N26,List1678234236[],2,FALSE))</f>
        <v/>
      </c>
      <c r="BQ26" s="150" t="str">
        <f>IF(O26="---","",VLOOKUP(O26,List1678234236[],2,FALSE))</f>
        <v/>
      </c>
      <c r="BR26" s="150" t="str">
        <f>IF(P26="---","",VLOOKUP(P26,List1678234236[],2,FALSE))</f>
        <v/>
      </c>
      <c r="BS26" s="150" t="str">
        <f>IF(Q26="---","",VLOOKUP(Q26,List1678234236[],2,FALSE))</f>
        <v/>
      </c>
      <c r="BT26" s="150" t="str">
        <f>IF(R26="---","",VLOOKUP(R26,List1678234236[],2,FALSE))</f>
        <v/>
      </c>
      <c r="BU26" s="29" t="s">
        <v>165</v>
      </c>
      <c r="BV26" s="150" t="str">
        <f>IF(Y26="---","",VLOOKUP(Y26,List1678234236[],2,FALSE))</f>
        <v/>
      </c>
      <c r="BW26" s="150" t="str">
        <f>IF(Z26="---","",VLOOKUP(Z26,List1678234236[],2,FALSE))</f>
        <v/>
      </c>
      <c r="BX26" s="150" t="str">
        <f>IF(AA26="---","",VLOOKUP(AA26,List1678234236[],2,FALSE))</f>
        <v/>
      </c>
      <c r="BY26" s="150" t="str">
        <f>IF(AB26="---","",VLOOKUP(AB26,List1678234236[],2,FALSE))</f>
        <v/>
      </c>
      <c r="BZ26" s="150" t="str">
        <f>IF(AC26="---","",VLOOKUP(AC26,List1678234236[],2,FALSE))</f>
        <v/>
      </c>
      <c r="CA26" s="150" t="str">
        <f>IF(AD26="---","",VLOOKUP(AD26,List1678234236[],2,FALSE))</f>
        <v/>
      </c>
      <c r="CB26" s="150" t="str">
        <f>IF(AE26="---","",VLOOKUP(AE26,List1678234236[],2,FALSE))</f>
        <v/>
      </c>
      <c r="CC26" s="150" t="str">
        <f>IF(AF26="---","",VLOOKUP(AF26,List1678234236[],2,FALSE))</f>
        <v/>
      </c>
      <c r="CD26" s="150" t="str">
        <f>IF(AG26="---","",VLOOKUP(AG26,List1678234236[],2,FALSE))</f>
        <v/>
      </c>
      <c r="CE26" s="150" t="str">
        <f>IF(AH26="---","",VLOOKUP(AH26,List1678234236[],2,FALSE))</f>
        <v/>
      </c>
      <c r="CG26" s="1"/>
      <c r="CI26" s="1"/>
      <c r="CK26" s="1"/>
      <c r="CM26" s="1"/>
    </row>
    <row r="27" spans="2:92" s="8" customFormat="1" ht="14.45" thickBot="1">
      <c r="B27" s="332"/>
      <c r="C27" s="335"/>
      <c r="D27" s="336"/>
      <c r="E27" s="20" t="s">
        <v>166</v>
      </c>
      <c r="F27" s="21"/>
      <c r="G27" s="22"/>
      <c r="H27" s="25" t="s">
        <v>108</v>
      </c>
      <c r="I27" s="25"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32"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VALUE(IF(AX27="---","",VLOOKUP(AX27,List1678234236[],2,FALSE)))</f>
        <v>#VALUE!</v>
      </c>
      <c r="AZ27" s="1" t="str">
        <f t="shared" si="2"/>
        <v>---</v>
      </c>
      <c r="BA27" s="1" t="e">
        <f>VALUE(IF(AZ27="---","",VLOOKUP(AZ27,List1678234236[],2,FALSE)))</f>
        <v>#VALUE!</v>
      </c>
      <c r="BB27" s="1" t="str">
        <f t="shared" si="3"/>
        <v>---</v>
      </c>
      <c r="BC27" s="1" t="str">
        <f t="shared" si="4"/>
        <v>---</v>
      </c>
      <c r="BD27" s="1"/>
      <c r="BE27" s="1"/>
      <c r="BF27" s="1"/>
      <c r="BG27" s="1"/>
      <c r="BH27" s="1"/>
      <c r="BI27" s="29" t="s">
        <v>167</v>
      </c>
      <c r="BJ27" s="150" t="str">
        <f>IF(H27="---","",VLOOKUP(H27,List1678234236[],2,FALSE))</f>
        <v/>
      </c>
      <c r="BK27" s="150" t="str">
        <f>IF(I27="---","",VLOOKUP(I27,List1678234236[],2,FALSE))</f>
        <v/>
      </c>
      <c r="BL27" s="150" t="str">
        <f>IF(J27="---","",VLOOKUP(J27,List1678234236[],2,FALSE))</f>
        <v/>
      </c>
      <c r="BM27" s="150" t="str">
        <f>IF(K27="---","",VLOOKUP(K27,List1678234236[],2,FALSE))</f>
        <v/>
      </c>
      <c r="BN27" s="150" t="str">
        <f>IF(L27="---","",VLOOKUP(L27,List1678234236[],2,FALSE))</f>
        <v/>
      </c>
      <c r="BO27" s="150" t="str">
        <f>IF(M27="---","",VLOOKUP(M27,List1678234236[],2,FALSE))</f>
        <v/>
      </c>
      <c r="BP27" s="150" t="str">
        <f>IF(N27="---","",VLOOKUP(N27,List1678234236[],2,FALSE))</f>
        <v/>
      </c>
      <c r="BQ27" s="150" t="str">
        <f>IF(O27="---","",VLOOKUP(O27,List1678234236[],2,FALSE))</f>
        <v/>
      </c>
      <c r="BR27" s="150" t="str">
        <f>IF(P27="---","",VLOOKUP(P27,List1678234236[],2,FALSE))</f>
        <v/>
      </c>
      <c r="BS27" s="150" t="str">
        <f>IF(Q27="---","",VLOOKUP(Q27,List1678234236[],2,FALSE))</f>
        <v/>
      </c>
      <c r="BT27" s="150" t="str">
        <f>IF(R27="---","",VLOOKUP(R27,List1678234236[],2,FALSE))</f>
        <v/>
      </c>
      <c r="BU27" s="29" t="s">
        <v>167</v>
      </c>
      <c r="BV27" s="150" t="str">
        <f>IF(Y27="---","",VLOOKUP(Y27,List1678234236[],2,FALSE))</f>
        <v/>
      </c>
      <c r="BW27" s="150" t="str">
        <f>IF(Z27="---","",VLOOKUP(Z27,List1678234236[],2,FALSE))</f>
        <v/>
      </c>
      <c r="BX27" s="150" t="str">
        <f>IF(AA27="---","",VLOOKUP(AA27,List1678234236[],2,FALSE))</f>
        <v/>
      </c>
      <c r="BY27" s="150" t="str">
        <f>IF(AB27="---","",VLOOKUP(AB27,List1678234236[],2,FALSE))</f>
        <v/>
      </c>
      <c r="BZ27" s="150" t="str">
        <f>IF(AC27="---","",VLOOKUP(AC27,List1678234236[],2,FALSE))</f>
        <v/>
      </c>
      <c r="CA27" s="150" t="str">
        <f>IF(AD27="---","",VLOOKUP(AD27,List1678234236[],2,FALSE))</f>
        <v/>
      </c>
      <c r="CB27" s="150" t="str">
        <f>IF(AE27="---","",VLOOKUP(AE27,List1678234236[],2,FALSE))</f>
        <v/>
      </c>
      <c r="CC27" s="150" t="str">
        <f>IF(AF27="---","",VLOOKUP(AF27,List1678234236[],2,FALSE))</f>
        <v/>
      </c>
      <c r="CD27" s="150" t="str">
        <f>IF(AG27="---","",VLOOKUP(AG27,List1678234236[],2,FALSE))</f>
        <v/>
      </c>
      <c r="CE27" s="150" t="str">
        <f>IF(AH27="---","",VLOOKUP(AH27,List1678234236[],2,FALSE))</f>
        <v/>
      </c>
      <c r="CG27" s="1"/>
      <c r="CI27" s="1"/>
      <c r="CK27" s="1"/>
      <c r="CM27" s="1"/>
    </row>
    <row r="28" spans="2:92" s="8" customFormat="1" ht="13.5" customHeight="1" thickBot="1">
      <c r="B28" s="267" t="s">
        <v>168</v>
      </c>
      <c r="C28" s="268"/>
      <c r="D28" s="268"/>
      <c r="E28" s="268"/>
      <c r="F28" s="269"/>
      <c r="G28" s="153"/>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1">
        <f t="shared" ref="BJ28:BT28" si="6">COUNTIF(BJ3:BJ27,1)</f>
        <v>0</v>
      </c>
      <c r="BK28" s="151">
        <f t="shared" si="6"/>
        <v>0</v>
      </c>
      <c r="BL28" s="151">
        <f t="shared" si="6"/>
        <v>0</v>
      </c>
      <c r="BM28" s="151">
        <f t="shared" si="6"/>
        <v>0</v>
      </c>
      <c r="BN28" s="151">
        <f t="shared" si="6"/>
        <v>0</v>
      </c>
      <c r="BO28" s="151">
        <f t="shared" si="6"/>
        <v>0</v>
      </c>
      <c r="BP28" s="151">
        <f t="shared" si="6"/>
        <v>0</v>
      </c>
      <c r="BQ28" s="151">
        <f t="shared" si="6"/>
        <v>0</v>
      </c>
      <c r="BR28" s="151">
        <f t="shared" si="6"/>
        <v>0</v>
      </c>
      <c r="BS28" s="151">
        <f t="shared" si="6"/>
        <v>0</v>
      </c>
      <c r="BT28" s="151">
        <f t="shared" si="6"/>
        <v>0</v>
      </c>
      <c r="BU28" s="29" t="s">
        <v>169</v>
      </c>
      <c r="BV28" s="152">
        <f t="shared" ref="BV28:CE28" si="7">COUNTIF(BV3:BV27,1)</f>
        <v>0</v>
      </c>
      <c r="BW28" s="152">
        <f t="shared" si="7"/>
        <v>0</v>
      </c>
      <c r="BX28" s="152">
        <f t="shared" si="7"/>
        <v>0</v>
      </c>
      <c r="BY28" s="152">
        <f t="shared" si="7"/>
        <v>0</v>
      </c>
      <c r="BZ28" s="152">
        <f t="shared" si="7"/>
        <v>0</v>
      </c>
      <c r="CA28" s="152">
        <f t="shared" si="7"/>
        <v>0</v>
      </c>
      <c r="CB28" s="152">
        <f t="shared" si="7"/>
        <v>0</v>
      </c>
      <c r="CC28" s="152">
        <f t="shared" si="7"/>
        <v>0</v>
      </c>
      <c r="CD28" s="152">
        <f t="shared" si="7"/>
        <v>0</v>
      </c>
      <c r="CE28" s="152">
        <f t="shared" si="7"/>
        <v>0</v>
      </c>
      <c r="CG28" s="1"/>
      <c r="CI28" s="1"/>
      <c r="CK28" s="1"/>
      <c r="CM28" s="1"/>
    </row>
    <row r="29" spans="2:92" s="8" customFormat="1" ht="13.5" customHeight="1" thickBot="1">
      <c r="B29" s="267" t="s">
        <v>170</v>
      </c>
      <c r="C29" s="268"/>
      <c r="D29" s="268"/>
      <c r="E29" s="268"/>
      <c r="F29" s="269"/>
      <c r="G29" s="153"/>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1">
        <f t="shared" ref="BJ29:BT29" si="8">COUNTIF(BJ3:BJ27,0.5)</f>
        <v>0</v>
      </c>
      <c r="BK29" s="151">
        <f t="shared" si="8"/>
        <v>0</v>
      </c>
      <c r="BL29" s="151">
        <f t="shared" si="8"/>
        <v>0</v>
      </c>
      <c r="BM29" s="151">
        <f t="shared" si="8"/>
        <v>0</v>
      </c>
      <c r="BN29" s="151">
        <f t="shared" si="8"/>
        <v>0</v>
      </c>
      <c r="BO29" s="151">
        <f t="shared" si="8"/>
        <v>0</v>
      </c>
      <c r="BP29" s="151">
        <f t="shared" si="8"/>
        <v>0</v>
      </c>
      <c r="BQ29" s="151">
        <f t="shared" si="8"/>
        <v>0</v>
      </c>
      <c r="BR29" s="151">
        <f t="shared" si="8"/>
        <v>0</v>
      </c>
      <c r="BS29" s="151">
        <f t="shared" si="8"/>
        <v>0</v>
      </c>
      <c r="BT29" s="151">
        <f t="shared" si="8"/>
        <v>0</v>
      </c>
      <c r="BU29" s="29" t="s">
        <v>171</v>
      </c>
      <c r="BV29" s="152">
        <f t="shared" ref="BV29:CE29" si="9">COUNTIF(BV3:BV27,0.5)</f>
        <v>0</v>
      </c>
      <c r="BW29" s="152">
        <f t="shared" si="9"/>
        <v>0</v>
      </c>
      <c r="BX29" s="152">
        <f t="shared" si="9"/>
        <v>0</v>
      </c>
      <c r="BY29" s="152">
        <f t="shared" si="9"/>
        <v>0</v>
      </c>
      <c r="BZ29" s="152">
        <f t="shared" si="9"/>
        <v>0</v>
      </c>
      <c r="CA29" s="152">
        <f t="shared" si="9"/>
        <v>0</v>
      </c>
      <c r="CB29" s="152">
        <f t="shared" si="9"/>
        <v>0</v>
      </c>
      <c r="CC29" s="152">
        <f t="shared" si="9"/>
        <v>0</v>
      </c>
      <c r="CD29" s="152">
        <f t="shared" si="9"/>
        <v>0</v>
      </c>
      <c r="CE29" s="152">
        <f t="shared" si="9"/>
        <v>0</v>
      </c>
      <c r="CG29" s="1"/>
      <c r="CI29" s="1"/>
      <c r="CK29" s="1"/>
      <c r="CM29" s="1"/>
    </row>
    <row r="30" spans="2:92" ht="13.5" customHeight="1" thickBot="1">
      <c r="B30" s="267" t="s">
        <v>172</v>
      </c>
      <c r="C30" s="268"/>
      <c r="D30" s="268"/>
      <c r="E30" s="268"/>
      <c r="F30" s="269"/>
      <c r="G30" s="153"/>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1">
        <f t="shared" ref="BJ30:BT30" si="10">COUNTIF(BJ3:BJ27,0)</f>
        <v>0</v>
      </c>
      <c r="BK30" s="151">
        <f t="shared" si="10"/>
        <v>0</v>
      </c>
      <c r="BL30" s="151">
        <f t="shared" si="10"/>
        <v>0</v>
      </c>
      <c r="BM30" s="151">
        <f t="shared" si="10"/>
        <v>0</v>
      </c>
      <c r="BN30" s="151">
        <f t="shared" si="10"/>
        <v>0</v>
      </c>
      <c r="BO30" s="151">
        <f t="shared" si="10"/>
        <v>0</v>
      </c>
      <c r="BP30" s="151">
        <f t="shared" si="10"/>
        <v>0</v>
      </c>
      <c r="BQ30" s="151">
        <f t="shared" si="10"/>
        <v>0</v>
      </c>
      <c r="BR30" s="151">
        <f t="shared" si="10"/>
        <v>0</v>
      </c>
      <c r="BS30" s="151">
        <f t="shared" si="10"/>
        <v>0</v>
      </c>
      <c r="BT30" s="151">
        <f t="shared" si="10"/>
        <v>0</v>
      </c>
      <c r="BU30" s="29" t="s">
        <v>173</v>
      </c>
      <c r="BV30" s="152">
        <f t="shared" ref="BV30:CE30" si="11">COUNTIF(BV3:BV27,0)</f>
        <v>0</v>
      </c>
      <c r="BW30" s="152">
        <f t="shared" si="11"/>
        <v>0</v>
      </c>
      <c r="BX30" s="152">
        <f t="shared" si="11"/>
        <v>0</v>
      </c>
      <c r="BY30" s="152">
        <f t="shared" si="11"/>
        <v>0</v>
      </c>
      <c r="BZ30" s="152">
        <f t="shared" si="11"/>
        <v>0</v>
      </c>
      <c r="CA30" s="152">
        <f t="shared" si="11"/>
        <v>0</v>
      </c>
      <c r="CB30" s="152">
        <f t="shared" si="11"/>
        <v>0</v>
      </c>
      <c r="CC30" s="152">
        <f t="shared" si="11"/>
        <v>0</v>
      </c>
      <c r="CD30" s="152">
        <f t="shared" si="11"/>
        <v>0</v>
      </c>
      <c r="CE30" s="152">
        <f t="shared" si="11"/>
        <v>0</v>
      </c>
    </row>
    <row r="31" spans="2:92" ht="13.5" customHeight="1" thickBot="1">
      <c r="B31" s="280" t="s">
        <v>174</v>
      </c>
      <c r="C31" s="281"/>
      <c r="D31" s="281"/>
      <c r="E31" s="281"/>
      <c r="F31" s="282"/>
      <c r="G31" s="154"/>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 thickBot="1">
      <c r="B33" s="283" t="s">
        <v>178</v>
      </c>
      <c r="C33" s="28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83"/>
      <c r="C34" s="283"/>
      <c r="D34" s="52"/>
      <c r="E34" s="52"/>
      <c r="F34" s="8"/>
      <c r="G34" s="8"/>
      <c r="AA34" s="1"/>
      <c r="AW34" s="49" t="s">
        <v>181</v>
      </c>
      <c r="AX34" s="50">
        <f>COUNTIF(AY9:AY20,BF4)</f>
        <v>0</v>
      </c>
      <c r="AY34" s="50">
        <f>VALUE(COUNTIF(AY9:AY20,BF5))</f>
        <v>0</v>
      </c>
      <c r="AZ34" s="50">
        <f>VALUE(COUNTIF(AY9:AY20,0))</f>
        <v>0</v>
      </c>
      <c r="BA34" s="50" t="e">
        <f>AVERAGEIF(AY9:AY20,"&gt;=0")</f>
        <v>#DIV/0!</v>
      </c>
      <c r="BB34" s="50"/>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84" t="s">
        <v>183</v>
      </c>
      <c r="C35" s="285"/>
      <c r="D35" s="285"/>
      <c r="E35" s="285"/>
      <c r="F35" s="285"/>
      <c r="G35" s="285"/>
      <c r="H35" s="285"/>
      <c r="I35" s="285"/>
      <c r="J35" s="285"/>
      <c r="K35" s="286"/>
      <c r="AA35" s="1"/>
      <c r="AW35" s="49" t="s">
        <v>184</v>
      </c>
      <c r="AX35" s="50">
        <f>COUNTIF(AY21:AY27,BF4)</f>
        <v>0</v>
      </c>
      <c r="AY35" s="50">
        <f>COUNTIF(AY21:AY27,BF5)</f>
        <v>0</v>
      </c>
      <c r="AZ35" s="50">
        <f>VALUE(COUNTIF(AY21:AY27,0))</f>
        <v>0</v>
      </c>
      <c r="BA35" s="50" t="e">
        <f>AVERAGEIF(AY21:AY27,"&gt;=0")</f>
        <v>#DIV/0!</v>
      </c>
      <c r="BB35" s="50"/>
      <c r="BG35" s="8"/>
      <c r="BH35" s="8"/>
      <c r="BI35" s="8"/>
      <c r="BJ35" s="8"/>
      <c r="BK35" s="8"/>
      <c r="BO35" s="1"/>
      <c r="BP35" s="1"/>
      <c r="BQ35" s="1"/>
      <c r="BR35" s="1"/>
      <c r="BS35" s="1"/>
      <c r="BT35" s="1"/>
      <c r="CB35" s="1"/>
    </row>
    <row r="36" spans="1:92" ht="21" customHeight="1">
      <c r="A36" s="8"/>
      <c r="B36" s="287" t="s">
        <v>9</v>
      </c>
      <c r="C36" s="288"/>
      <c r="D36" s="289"/>
      <c r="E36" s="290" t="s">
        <v>10</v>
      </c>
      <c r="F36" s="291"/>
      <c r="G36" s="291"/>
      <c r="H36" s="292"/>
      <c r="I36" s="290" t="s">
        <v>11</v>
      </c>
      <c r="J36" s="291"/>
      <c r="K36" s="292"/>
      <c r="AA36" s="1"/>
      <c r="AW36" s="1" t="s">
        <v>185</v>
      </c>
      <c r="AX36" s="50">
        <f>VALUE(SUM(AX33:AX35))</f>
        <v>0</v>
      </c>
      <c r="AY36" s="50">
        <f>VALUE(SUM(AY33:AY35))</f>
        <v>0</v>
      </c>
      <c r="AZ36" s="50">
        <f>VALUE(SUM(AZ33:AZ35))</f>
        <v>0</v>
      </c>
      <c r="BA36" s="50" t="e">
        <f>AVERAGEIF(AY3:AY27,"&gt;=0")</f>
        <v>#DIV/0!</v>
      </c>
      <c r="BB36" s="50"/>
    </row>
    <row r="37" spans="1:92" ht="22.35" customHeight="1">
      <c r="A37" s="8"/>
      <c r="B37" s="275"/>
      <c r="C37" s="276"/>
      <c r="D37" s="277"/>
      <c r="E37" s="343"/>
      <c r="F37" s="344"/>
      <c r="G37" s="344"/>
      <c r="H37" s="345"/>
      <c r="I37" s="278"/>
      <c r="J37" s="344"/>
      <c r="K37" s="345"/>
      <c r="AW37" s="49" t="s">
        <v>186</v>
      </c>
      <c r="BA37" s="50" t="str">
        <f>IF(ISERROR(AVERAGE(AY21:AY27,AY9:AY20,AY3:AY8)),"",(AVERAGE(AY21:AY27,AY9:AY20,AY3:AY8)))</f>
        <v/>
      </c>
      <c r="BK37" s="8"/>
      <c r="CB37" s="1"/>
    </row>
    <row r="38" spans="1:92">
      <c r="A38" s="8"/>
      <c r="B38" s="8"/>
      <c r="C38" s="8"/>
      <c r="D38" s="8"/>
      <c r="E38" s="8"/>
      <c r="F38" s="8"/>
      <c r="G38" s="8"/>
      <c r="AK38" s="49"/>
      <c r="AX38" s="45" t="s">
        <v>112</v>
      </c>
      <c r="AY38" s="46" t="s">
        <v>116</v>
      </c>
      <c r="AZ38" s="47" t="s">
        <v>119</v>
      </c>
      <c r="BA38" s="1" t="s">
        <v>176</v>
      </c>
      <c r="BK38" s="8"/>
      <c r="CB38" s="1"/>
    </row>
    <row r="39" spans="1:92" ht="19.350000000000001" customHeight="1">
      <c r="B39" s="128" t="s">
        <v>187</v>
      </c>
      <c r="C39" s="54"/>
      <c r="D39" s="55"/>
      <c r="E39" s="55"/>
      <c r="F39" s="55"/>
      <c r="G39" s="55"/>
      <c r="H39" s="55"/>
      <c r="AW39" s="49" t="s">
        <v>188</v>
      </c>
      <c r="AX39" s="50">
        <f>COUNTIF(BA3:BA8,BF4)</f>
        <v>0</v>
      </c>
      <c r="AY39" s="50">
        <f>COUNTIF(BA3:BA8,BF5)</f>
        <v>0</v>
      </c>
      <c r="AZ39" s="50">
        <f>COUNTIF(BA3:BA8,0)</f>
        <v>0</v>
      </c>
      <c r="BA39" s="50" t="e">
        <f>AVERAGEIF(BA3:BA8,"&gt;=0")</f>
        <v>#DIV/0!</v>
      </c>
      <c r="BK39" s="8"/>
      <c r="CB39" s="1"/>
    </row>
    <row r="40" spans="1:92" ht="16.899999999999999" thickBot="1">
      <c r="B40" s="279" t="s">
        <v>189</v>
      </c>
      <c r="C40" s="279"/>
      <c r="D40" s="279"/>
      <c r="E40" s="56" t="str">
        <f>_xlfn.IFNA(AX28,"")</f>
        <v/>
      </c>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3" t="s">
        <v>191</v>
      </c>
      <c r="E41" s="124"/>
      <c r="F41" s="125" t="s">
        <v>192</v>
      </c>
      <c r="G41" s="126"/>
      <c r="H41" s="125" t="s">
        <v>193</v>
      </c>
      <c r="I41" s="126"/>
      <c r="J41" s="125" t="s">
        <v>194</v>
      </c>
      <c r="K41" s="127"/>
      <c r="AW41" s="49" t="s">
        <v>195</v>
      </c>
      <c r="AX41" s="50">
        <f>COUNTIF(BA21:BA27,BF4)</f>
        <v>0</v>
      </c>
      <c r="AY41" s="50">
        <f>COUNTIF(BA21:BA27,BF5)</f>
        <v>0</v>
      </c>
      <c r="AZ41" s="50">
        <f>COUNTIF(BA21:BA27,0)</f>
        <v>0</v>
      </c>
      <c r="BA41" s="50" t="e">
        <f>AVERAGEIF(BA21:BA27,"&gt;=0")</f>
        <v>#DIV/0!</v>
      </c>
      <c r="BK41" s="8"/>
      <c r="CB41" s="1"/>
    </row>
    <row r="42" spans="1:92" ht="16.149999999999999">
      <c r="B42" s="88" t="s">
        <v>196</v>
      </c>
      <c r="C42" s="89"/>
      <c r="D42" s="187" t="s">
        <v>197</v>
      </c>
      <c r="E42" s="100"/>
      <c r="F42" s="187" t="s">
        <v>197</v>
      </c>
      <c r="G42" s="104"/>
      <c r="H42" s="187" t="s">
        <v>197</v>
      </c>
      <c r="I42" s="104"/>
      <c r="J42" s="187" t="s">
        <v>197</v>
      </c>
      <c r="K42" s="103"/>
      <c r="AW42" s="1" t="s">
        <v>198</v>
      </c>
      <c r="AX42" s="50">
        <f>SUM(AX39:AX41)</f>
        <v>0</v>
      </c>
      <c r="AY42" s="50">
        <f>SUM(AY39:AY41)</f>
        <v>0</v>
      </c>
      <c r="AZ42" s="50">
        <f>SUM(AZ39:AZ41)</f>
        <v>0</v>
      </c>
      <c r="BA42" s="50"/>
      <c r="BK42" s="8"/>
      <c r="CB42" s="1"/>
    </row>
    <row r="43" spans="1:92" ht="16.149999999999999">
      <c r="B43" s="98" t="str">
        <f>BE4</f>
        <v>≥80</v>
      </c>
      <c r="C43" s="99"/>
      <c r="D43" s="101" t="e">
        <f>IF(AX36=0,NA(),AX36)</f>
        <v>#N/A</v>
      </c>
      <c r="E43" s="101"/>
      <c r="F43" s="101" t="e">
        <f>IF(AX33=0,NA(),AX33)</f>
        <v>#N/A</v>
      </c>
      <c r="G43" s="101"/>
      <c r="H43" s="101" t="e">
        <f>IF(AX34=0,NA(),AX34)</f>
        <v>#N/A</v>
      </c>
      <c r="I43" s="101"/>
      <c r="J43" s="101" t="e">
        <f>IF(AX35=0,NA(),AX35)</f>
        <v>#N/A</v>
      </c>
      <c r="K43" s="101"/>
      <c r="AW43" s="49" t="s">
        <v>199</v>
      </c>
      <c r="AX43" s="50"/>
      <c r="AY43" s="50"/>
      <c r="AZ43" s="50"/>
      <c r="BA43" s="50" t="str">
        <f>IF(ISERROR(AVERAGE(BA21:BA27,BA9:BA20,BA3:BA8)),"",(AVERAGE(BA21:BA27,BA9:BA20,BA3:BA8)))</f>
        <v/>
      </c>
      <c r="BK43" s="8"/>
      <c r="CB43" s="1"/>
    </row>
    <row r="44" spans="1:92" ht="16.149999999999999">
      <c r="B44" s="96" t="str">
        <f>BE5</f>
        <v>60-79</v>
      </c>
      <c r="C44" s="97"/>
      <c r="D44" s="101" t="e">
        <f>IF(AY36=0,NA(),AY36)</f>
        <v>#N/A</v>
      </c>
      <c r="E44" s="101"/>
      <c r="F44" s="101" t="e">
        <f>IF(AY33=0,NA(),AY33)</f>
        <v>#N/A</v>
      </c>
      <c r="G44" s="101"/>
      <c r="H44" s="101" t="e">
        <f>IF(AY34=0,NA(),AY34)</f>
        <v>#N/A</v>
      </c>
      <c r="I44" s="101"/>
      <c r="J44" s="101" t="e">
        <f>IF(AY35=0,NA(),AY35)</f>
        <v>#N/A</v>
      </c>
      <c r="K44" s="101"/>
      <c r="AQ44" s="8"/>
      <c r="BK44" s="8"/>
      <c r="CB44" s="1"/>
    </row>
    <row r="45" spans="1:92" ht="16.149999999999999">
      <c r="B45" s="94" t="str">
        <f>BE6</f>
        <v>&lt;60</v>
      </c>
      <c r="C45" s="95"/>
      <c r="D45" s="101" t="e">
        <f>IF(AZ36=0,NA(),AZ36)</f>
        <v>#N/A</v>
      </c>
      <c r="E45" s="101"/>
      <c r="F45" s="101" t="e">
        <f>IF(AZ33=0,NA(),AZ33)</f>
        <v>#N/A</v>
      </c>
      <c r="G45" s="101"/>
      <c r="H45" s="101" t="e">
        <f>IF(AZ34=0,NA(),AZ34)</f>
        <v>#N/A</v>
      </c>
      <c r="I45" s="101"/>
      <c r="J45" s="101" t="e">
        <f>IF(AZ35=0,NA(),AZ35)</f>
        <v>#N/A</v>
      </c>
      <c r="K45" s="101"/>
      <c r="AQ45" s="8"/>
      <c r="BK45" s="8"/>
      <c r="CB45" s="1"/>
    </row>
    <row r="46" spans="1:92" s="8" customFormat="1" ht="16.899999999999999" thickBot="1">
      <c r="B46" s="92" t="s">
        <v>200</v>
      </c>
      <c r="C46" s="93"/>
      <c r="D46" s="90" t="str">
        <f>IFERROR(BA36,"n/a")</f>
        <v>n/a</v>
      </c>
      <c r="E46" s="91"/>
      <c r="F46" s="90" t="str">
        <f>IFERROR(BA33,"n/a")</f>
        <v>n/a</v>
      </c>
      <c r="G46" s="91"/>
      <c r="H46" s="90" t="str">
        <f>IFERROR(BA34,"n/a")</f>
        <v>n/a</v>
      </c>
      <c r="I46" s="91"/>
      <c r="J46" s="90" t="str">
        <f>IFERROR(BA35,"n/a")</f>
        <v>n/a</v>
      </c>
      <c r="K46" s="102"/>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28"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0" t="s">
        <v>202</v>
      </c>
      <c r="F72" s="313"/>
      <c r="G72" s="310" t="s">
        <v>200</v>
      </c>
      <c r="H72" s="311"/>
      <c r="I72" s="311"/>
      <c r="J72" s="311"/>
      <c r="K72" s="312"/>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17"/>
      <c r="D73" s="67"/>
      <c r="E73" s="68"/>
      <c r="F73" s="68" t="s">
        <v>85</v>
      </c>
      <c r="G73" s="68" t="s">
        <v>86</v>
      </c>
      <c r="H73" s="68" t="s">
        <v>87</v>
      </c>
      <c r="I73" s="68" t="s">
        <v>88</v>
      </c>
      <c r="J73" s="68" t="s">
        <v>89</v>
      </c>
      <c r="K73" s="68"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45" customHeight="1">
      <c r="B74" s="108" t="s">
        <v>203</v>
      </c>
      <c r="C74" s="116"/>
      <c r="D74" s="109"/>
      <c r="E74" s="69" t="s">
        <v>204</v>
      </c>
      <c r="F74" s="69" t="str">
        <f>_xlfn.IFNA(S86,"")</f>
        <v/>
      </c>
      <c r="G74" s="69" t="str">
        <f>_xlfn.IFNA(S87,"")</f>
        <v/>
      </c>
      <c r="H74" s="69" t="str">
        <f>_xlfn.IFNA(S88,"")</f>
        <v/>
      </c>
      <c r="I74" s="69" t="str">
        <f>_xlfn.IFNA(S89,"")</f>
        <v/>
      </c>
      <c r="J74" s="69" t="str">
        <f>_xlfn.IFNA(S90,"")</f>
        <v/>
      </c>
      <c r="K74" s="69"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0"/>
      <c r="C75" s="118"/>
      <c r="D75" s="111"/>
      <c r="E75" s="70" t="s">
        <v>79</v>
      </c>
      <c r="F75" s="71"/>
      <c r="G75" s="71" t="str">
        <f>_xlfn.IFNA(R87,"")</f>
        <v/>
      </c>
      <c r="H75" s="71" t="str">
        <f>_xlfn.IFNA(R88,"")</f>
        <v/>
      </c>
      <c r="I75" s="71" t="str">
        <f>_xlfn.IFNA(R89,"")</f>
        <v/>
      </c>
      <c r="J75" s="71" t="str">
        <f>_xlfn.IFNA(R90,"")</f>
        <v/>
      </c>
      <c r="K75" s="71"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08" t="s">
        <v>205</v>
      </c>
      <c r="C76" s="116"/>
      <c r="D76" s="109"/>
      <c r="E76" s="72" t="s">
        <v>204</v>
      </c>
      <c r="F76" s="69" t="str">
        <f>_xlfn.IFNA(U86,"")</f>
        <v/>
      </c>
      <c r="G76" s="69" t="str">
        <f>_xlfn.IFNA(U87,"")</f>
        <v/>
      </c>
      <c r="H76" s="69" t="str">
        <f>_xlfn.IFNA(U88,"")</f>
        <v/>
      </c>
      <c r="I76" s="69" t="str">
        <f>_xlfn.IFNA(U89,"")</f>
        <v/>
      </c>
      <c r="J76" s="69" t="str">
        <f>_xlfn.IFNA(U90,"")</f>
        <v/>
      </c>
      <c r="K76" s="69"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0"/>
      <c r="C77" s="118"/>
      <c r="D77" s="111"/>
      <c r="E77" s="70" t="s">
        <v>79</v>
      </c>
      <c r="F77" s="71"/>
      <c r="G77" s="71" t="str">
        <f>_xlfn.IFNA(T87,"")</f>
        <v/>
      </c>
      <c r="H77" s="71" t="str">
        <f>_xlfn.IFNA(T88,"")</f>
        <v/>
      </c>
      <c r="I77" s="71" t="str">
        <f>_xlfn.IFNA(T89,"")</f>
        <v/>
      </c>
      <c r="J77" s="71" t="str">
        <f>_xlfn.IFNA(T90,"")</f>
        <v/>
      </c>
      <c r="K77" s="71"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08" t="s">
        <v>206</v>
      </c>
      <c r="C78" s="116"/>
      <c r="D78" s="109"/>
      <c r="E78" s="72" t="s">
        <v>204</v>
      </c>
      <c r="F78" s="69" t="str">
        <f>_xlfn.IFNA(W86,"")</f>
        <v/>
      </c>
      <c r="G78" s="69" t="str">
        <f>_xlfn.IFNA(W87,"")</f>
        <v/>
      </c>
      <c r="H78" s="69" t="str">
        <f>_xlfn.IFNA(W88,"")</f>
        <v/>
      </c>
      <c r="I78" s="69" t="str">
        <f>_xlfn.IFNA(W89,"")</f>
        <v/>
      </c>
      <c r="J78" s="69" t="str">
        <f>_xlfn.IFNA(W90,"")</f>
        <v/>
      </c>
      <c r="K78" s="69" t="str">
        <f>_xlfn.IFNA(W91,"")</f>
        <v/>
      </c>
      <c r="AA78" s="1"/>
      <c r="AM78" s="8"/>
      <c r="AN78" s="8"/>
    </row>
    <row r="79" spans="2:91" ht="17.45" customHeight="1">
      <c r="B79" s="110"/>
      <c r="C79" s="116"/>
      <c r="D79" s="115"/>
      <c r="E79" s="70" t="s">
        <v>79</v>
      </c>
      <c r="F79" s="71"/>
      <c r="G79" s="71" t="str">
        <f>_xlfn.IFNA(V87,"")</f>
        <v/>
      </c>
      <c r="H79" s="71" t="str">
        <f>_xlfn.IFNA(V88,"")</f>
        <v/>
      </c>
      <c r="I79" s="71" t="str">
        <f>_xlfn.IFNA(V89,"")</f>
        <v/>
      </c>
      <c r="J79" s="71" t="str">
        <f>_xlfn.IFNA(V90,"")</f>
        <v/>
      </c>
      <c r="K79" s="71" t="str">
        <f>_xlfn.IFNA(V91,"")</f>
        <v/>
      </c>
      <c r="AA79" s="1"/>
      <c r="AM79" s="8"/>
      <c r="AN79" s="8"/>
    </row>
    <row r="80" spans="2:91" ht="17.45" customHeight="1">
      <c r="B80" s="105" t="s">
        <v>191</v>
      </c>
      <c r="C80" s="119"/>
      <c r="D80" s="122"/>
      <c r="E80" s="121" t="s">
        <v>204</v>
      </c>
      <c r="F80" s="69" t="str">
        <f>_xlfn.IFNA(Q86,"")</f>
        <v/>
      </c>
      <c r="G80" s="69" t="str">
        <f>_xlfn.IFNA(Q87,"")</f>
        <v/>
      </c>
      <c r="H80" s="69" t="str">
        <f>_xlfn.IFNA(Q88,"")</f>
        <v/>
      </c>
      <c r="I80" s="69" t="str">
        <f>_xlfn.IFNA(Q89,"")</f>
        <v/>
      </c>
      <c r="J80" s="69" t="str">
        <f>_xlfn.IFNA(Q90,"")</f>
        <v/>
      </c>
      <c r="K80" s="69" t="str">
        <f>_xlfn.IFNA(Q91,"")</f>
        <v/>
      </c>
      <c r="AA80" s="1"/>
      <c r="AM80" s="8"/>
      <c r="AN80" s="8"/>
    </row>
    <row r="81" spans="2:91" ht="17.45" customHeight="1">
      <c r="B81" s="106"/>
      <c r="C81" s="120"/>
      <c r="D81" s="119"/>
      <c r="E81" s="70" t="s">
        <v>79</v>
      </c>
      <c r="F81" s="73"/>
      <c r="G81" s="73" t="str">
        <f>_xlfn.IFNA(P87,"")</f>
        <v/>
      </c>
      <c r="H81" s="73" t="str">
        <f>_xlfn.IFNA(P88,"")</f>
        <v/>
      </c>
      <c r="I81" s="73" t="str">
        <f>_xlfn.IFNA(P89,"")</f>
        <v/>
      </c>
      <c r="J81" s="73" t="str">
        <f>_xlfn.IFNA(P90,"")</f>
        <v/>
      </c>
      <c r="K81" s="73" t="str">
        <f>_xlfn.IFNA(P91,"")</f>
        <v/>
      </c>
      <c r="AA81" s="1"/>
      <c r="AM81" s="8"/>
      <c r="AN81" s="8"/>
      <c r="AO81" s="8"/>
      <c r="AP81" s="8"/>
      <c r="AQ81" s="8"/>
    </row>
    <row r="82" spans="2:91">
      <c r="AA82" s="1"/>
      <c r="AM82" s="8"/>
      <c r="AN82" s="8"/>
      <c r="AO82" s="8"/>
      <c r="AP82" s="8"/>
      <c r="AQ82" s="8"/>
    </row>
    <row r="83" spans="2:91" ht="15" customHeight="1">
      <c r="AA83" s="1"/>
      <c r="AM83" s="8"/>
      <c r="AN83" s="8"/>
      <c r="AO83" s="8"/>
      <c r="AP83" s="8"/>
      <c r="AQ83" s="8"/>
    </row>
    <row r="84" spans="2:91" ht="23.25" customHeight="1">
      <c r="O84" s="293" t="s">
        <v>207</v>
      </c>
      <c r="P84" s="293"/>
      <c r="Q84" s="293"/>
      <c r="R84" s="293"/>
      <c r="S84" s="293"/>
      <c r="T84" s="293"/>
      <c r="U84" s="293"/>
      <c r="V84" s="293"/>
      <c r="W84" s="293"/>
      <c r="AA84" s="1"/>
    </row>
    <row r="85" spans="2:91">
      <c r="O85" s="74" t="s">
        <v>82</v>
      </c>
      <c r="P85" s="74" t="s">
        <v>208</v>
      </c>
      <c r="Q85" s="74" t="s">
        <v>209</v>
      </c>
      <c r="R85" s="74" t="s">
        <v>210</v>
      </c>
      <c r="S85" s="74" t="s">
        <v>211</v>
      </c>
      <c r="T85" s="74" t="s">
        <v>212</v>
      </c>
      <c r="U85" s="75" t="s">
        <v>213</v>
      </c>
      <c r="V85" s="74" t="s">
        <v>214</v>
      </c>
      <c r="W85" s="74" t="s">
        <v>215</v>
      </c>
    </row>
    <row r="86" spans="2:91">
      <c r="O86" s="74" t="s">
        <v>85</v>
      </c>
      <c r="P86" s="76"/>
      <c r="Q86" s="77" t="e">
        <f>IF(BJ31="",NA(),BJ31)</f>
        <v>#N/A</v>
      </c>
      <c r="R86" s="78"/>
      <c r="S86" s="77" t="e">
        <f>IF(BJ32="",NA(),BJ32)</f>
        <v>#N/A</v>
      </c>
      <c r="T86" s="78"/>
      <c r="U86" s="77" t="e">
        <f>IF(BJ33="",NA(),BJ33)</f>
        <v>#N/A</v>
      </c>
      <c r="V86" s="78"/>
      <c r="W86" s="77" t="e">
        <f>IF(BJ34="",NA(),BJ34)</f>
        <v>#N/A</v>
      </c>
    </row>
    <row r="87" spans="2:91">
      <c r="O87" s="74" t="s">
        <v>86</v>
      </c>
      <c r="P87" s="79" t="e">
        <f>IF(BV31="",NA(),BV31)</f>
        <v>#N/A</v>
      </c>
      <c r="Q87" s="77" t="e">
        <f>IF(BK31="",NA(),BK31)</f>
        <v>#N/A</v>
      </c>
      <c r="R87" s="79" t="e">
        <f>IF(BV32="",NA(),BV32)</f>
        <v>#N/A</v>
      </c>
      <c r="S87" s="77" t="e">
        <f>IF(BK32="",NA(),BK32)</f>
        <v>#N/A</v>
      </c>
      <c r="T87" s="79" t="e">
        <f>IF(BV33="",NA(),BV33)</f>
        <v>#N/A</v>
      </c>
      <c r="U87" s="77" t="e">
        <f>IF(BK33="",NA(),BK33)</f>
        <v>#N/A</v>
      </c>
      <c r="V87" s="79" t="e">
        <f>IF(BV34="",NA(),BV34)</f>
        <v>#N/A</v>
      </c>
      <c r="W87" s="77" t="e">
        <f>IF(BK34="",NA(),BK34)</f>
        <v>#N/A</v>
      </c>
    </row>
    <row r="88" spans="2:91">
      <c r="O88" s="74" t="s">
        <v>87</v>
      </c>
      <c r="P88" s="79" t="e">
        <f>IF(BW31="",NA(),BW31)</f>
        <v>#N/A</v>
      </c>
      <c r="Q88" s="77" t="e">
        <f>IF(BL31="",NA(),BL31)</f>
        <v>#N/A</v>
      </c>
      <c r="R88" s="79" t="e">
        <f>IF(BW32="",NA(),BW32)</f>
        <v>#N/A</v>
      </c>
      <c r="S88" s="77" t="e">
        <f>IF(BL32="",NA(),BL32)</f>
        <v>#N/A</v>
      </c>
      <c r="T88" s="79" t="e">
        <f>IF(BW33="",NA(),BW33)</f>
        <v>#N/A</v>
      </c>
      <c r="U88" s="77" t="e">
        <f>IF(BL33="",NA(),BL33)</f>
        <v>#N/A</v>
      </c>
      <c r="V88" s="79" t="e">
        <f>IF(BW34="",NA(),BW34)</f>
        <v>#N/A</v>
      </c>
      <c r="W88" s="77" t="e">
        <f>IF(BL34="",NA(),BL34)</f>
        <v>#N/A</v>
      </c>
    </row>
    <row r="89" spans="2:91">
      <c r="O89" s="74" t="s">
        <v>88</v>
      </c>
      <c r="P89" s="79" t="e">
        <f>IF(BX31="",NA(),BX31)</f>
        <v>#N/A</v>
      </c>
      <c r="Q89" s="77" t="e">
        <f>IF(BM31="",NA(),BM31)</f>
        <v>#N/A</v>
      </c>
      <c r="R89" s="80" t="e">
        <f>IF(BX32="",NA(),BX32)</f>
        <v>#N/A</v>
      </c>
      <c r="S89" s="77" t="e">
        <f>IF(BM32="",NA(),BM32)</f>
        <v>#N/A</v>
      </c>
      <c r="T89" s="80" t="e">
        <f>IF(BX33="",NA(),BX33)</f>
        <v>#N/A</v>
      </c>
      <c r="U89" s="77" t="e">
        <f>IF(BM33="",NA(),BM33)</f>
        <v>#N/A</v>
      </c>
      <c r="V89" s="80" t="e">
        <f>IF(BX34="",NA(),BX34)</f>
        <v>#N/A</v>
      </c>
      <c r="W89" s="77" t="e">
        <f>IF(BM34="",NA(),BM34)</f>
        <v>#N/A</v>
      </c>
    </row>
    <row r="90" spans="2:91">
      <c r="O90" s="74" t="s">
        <v>89</v>
      </c>
      <c r="P90" s="79" t="e">
        <f>IF(BY31="",NA(),BY31)</f>
        <v>#N/A</v>
      </c>
      <c r="Q90" s="77" t="e">
        <f>IF(BN31="",NA(),BN31)</f>
        <v>#N/A</v>
      </c>
      <c r="R90" s="80" t="e">
        <f>IF(BY32="",NA(),BY32)</f>
        <v>#N/A</v>
      </c>
      <c r="S90" s="77" t="e">
        <f>IF(BN32="",NA(),BN32)</f>
        <v>#N/A</v>
      </c>
      <c r="T90" s="80" t="e">
        <f>IF(BY33="",NA(),BY33)</f>
        <v>#N/A</v>
      </c>
      <c r="U90" s="77" t="e">
        <f>IF(BN33="",NA(),BN33)</f>
        <v>#N/A</v>
      </c>
      <c r="V90" s="80" t="e">
        <f>IF(BY34="",NA(),BY34)</f>
        <v>#N/A</v>
      </c>
      <c r="W90" s="77" t="e">
        <f>IF(BN34="",NA(),BN34)</f>
        <v>#N/A</v>
      </c>
    </row>
    <row r="91" spans="2:91">
      <c r="O91" s="74" t="s">
        <v>90</v>
      </c>
      <c r="P91" s="79" t="e">
        <f>IF(BZ31="",NA(),BZ31)</f>
        <v>#N/A</v>
      </c>
      <c r="Q91" s="77" t="e">
        <f>IF(BO31="",NA(),BO31)</f>
        <v>#N/A</v>
      </c>
      <c r="R91" s="80" t="e">
        <f>IF(BZ32="",NA(),BZ32)</f>
        <v>#N/A</v>
      </c>
      <c r="S91" s="77" t="e">
        <f>IF(BO32="",NA(),BO32)</f>
        <v>#N/A</v>
      </c>
      <c r="T91" s="80" t="e">
        <f>IF(BZ33="",NA(),BZ33)</f>
        <v>#N/A</v>
      </c>
      <c r="U91" s="77" t="e">
        <f>IF(BO33="",NA(),BO33)</f>
        <v>#N/A</v>
      </c>
      <c r="V91" s="80" t="e">
        <f>IF(BZ34="",NA(),BZ34)</f>
        <v>#N/A</v>
      </c>
      <c r="W91" s="77" t="e">
        <f>IF(BO34="",NA(),BO34)</f>
        <v>#N/A</v>
      </c>
    </row>
    <row r="92" spans="2:91">
      <c r="O92" s="74" t="s">
        <v>91</v>
      </c>
      <c r="P92" s="79" t="e">
        <f>IF(CA31="",NA(),CA31)</f>
        <v>#N/A</v>
      </c>
      <c r="Q92" s="77" t="e">
        <f>IF(BP31="",NA(),BP31)</f>
        <v>#N/A</v>
      </c>
      <c r="R92" s="80" t="e">
        <f>IF(CA32="",NA(),CA32)</f>
        <v>#N/A</v>
      </c>
      <c r="S92" s="77" t="e">
        <f>IF(BP32="",NA(),BP32)</f>
        <v>#N/A</v>
      </c>
      <c r="T92" s="80" t="e">
        <f>IF(CA33="",NA(),CA33)</f>
        <v>#N/A</v>
      </c>
      <c r="U92" s="77" t="e">
        <f>IF(BP33="",NA(),BP33)</f>
        <v>#N/A</v>
      </c>
      <c r="V92" s="80" t="e">
        <f>IF(CA34="",NA(),CA34)</f>
        <v>#N/A</v>
      </c>
      <c r="W92" s="77" t="e">
        <f>IF(BP34="",NA(),BP34)</f>
        <v>#N/A</v>
      </c>
    </row>
    <row r="93" spans="2:91">
      <c r="O93" s="74" t="s">
        <v>92</v>
      </c>
      <c r="P93" s="79" t="e">
        <f>IF(CB31="",NA(),CB31)</f>
        <v>#N/A</v>
      </c>
      <c r="Q93" s="77" t="e">
        <f>IF(BQ31="",NA(),BQ31)</f>
        <v>#N/A</v>
      </c>
      <c r="R93" s="80" t="e">
        <f>IF(CB32="",NA(),CB32)</f>
        <v>#N/A</v>
      </c>
      <c r="S93" s="77" t="e">
        <f>IF(BQ32="",NA(),BQ32)</f>
        <v>#N/A</v>
      </c>
      <c r="T93" s="80" t="e">
        <f>IF(CB33="",NA(),CB33)</f>
        <v>#N/A</v>
      </c>
      <c r="U93" s="77" t="e">
        <f>IF(BQ33="",NA(),BQ33)</f>
        <v>#N/A</v>
      </c>
      <c r="V93" s="80" t="e">
        <f>IF(CB34="",NA(),CB34)</f>
        <v>#N/A</v>
      </c>
      <c r="W93" s="77" t="e">
        <f>IF(BQ34="",NA(),BQ34)</f>
        <v>#N/A</v>
      </c>
    </row>
    <row r="94" spans="2:91" s="8" customFormat="1">
      <c r="B94" s="1"/>
      <c r="C94" s="1"/>
      <c r="D94" s="1"/>
      <c r="E94" s="1"/>
      <c r="F94" s="1"/>
      <c r="G94" s="1"/>
      <c r="O94" s="74" t="s">
        <v>93</v>
      </c>
      <c r="P94" s="79" t="e">
        <f>IF(CC31="",NA(),CC31)</f>
        <v>#N/A</v>
      </c>
      <c r="Q94" s="77" t="e">
        <f>IF(BR31="",NA(),BR31)</f>
        <v>#N/A</v>
      </c>
      <c r="R94" s="80" t="e">
        <f>IF(CC32="",NA(),CC32)</f>
        <v>#N/A</v>
      </c>
      <c r="S94" s="77" t="e">
        <f>IF(BR32="",NA(),BR32)</f>
        <v>#N/A</v>
      </c>
      <c r="T94" s="80" t="e">
        <f>IF(CC33="",NA(),CC33)</f>
        <v>#N/A</v>
      </c>
      <c r="U94" s="77" t="e">
        <f>IF(BR33="",NA(),BR33)</f>
        <v>#N/A</v>
      </c>
      <c r="V94" s="80" t="e">
        <f>IF(CC34="",NA(),CC34)</f>
        <v>#N/A</v>
      </c>
      <c r="W94" s="77"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4" t="s">
        <v>94</v>
      </c>
      <c r="P95" s="79" t="e">
        <f>IF(CD31="",NA(),CD31)</f>
        <v>#N/A</v>
      </c>
      <c r="Q95" s="77" t="e">
        <f>IF(BS31="",NA(),BS31)</f>
        <v>#N/A</v>
      </c>
      <c r="R95" s="80" t="e">
        <f>IF(CD32="",NA(),CD32)</f>
        <v>#N/A</v>
      </c>
      <c r="S95" s="77" t="e">
        <f>IF(BS32="",NA(),BS32)</f>
        <v>#N/A</v>
      </c>
      <c r="T95" s="80" t="e">
        <f>IF(CD33="",NA(),CD33)</f>
        <v>#N/A</v>
      </c>
      <c r="U95" s="77" t="e">
        <f>IF(BS33="",NA(),BS33)</f>
        <v>#N/A</v>
      </c>
      <c r="V95" s="80" t="e">
        <f>IF(CD34="",NA(),CD34)</f>
        <v>#N/A</v>
      </c>
      <c r="W95" s="77"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4" t="s">
        <v>95</v>
      </c>
      <c r="P96" s="79" t="e">
        <f>IF(CE31="",NA(),BWK31)</f>
        <v>#N/A</v>
      </c>
      <c r="Q96" s="77" t="e">
        <f>IF(BT31="",NA(),BT31)</f>
        <v>#N/A</v>
      </c>
      <c r="R96" s="80" t="e">
        <f>IF(CE32="",NA(),CE32)</f>
        <v>#N/A</v>
      </c>
      <c r="S96" s="77" t="e">
        <f>IF(BT32="",NA(),BT32)</f>
        <v>#N/A</v>
      </c>
      <c r="T96" s="80" t="e">
        <f>IF(CE33="",NA(),CE33)</f>
        <v>#N/A</v>
      </c>
      <c r="U96" s="77" t="e">
        <f>IF(BT33="",NA(),BT33)</f>
        <v>#N/A</v>
      </c>
      <c r="V96" s="80" t="e">
        <f>IF(CE34="",NA(),CE34)</f>
        <v>#N/A</v>
      </c>
      <c r="W96" s="77"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84.75" customHeight="1" thickBot="1">
      <c r="B110" s="81" t="s">
        <v>42</v>
      </c>
      <c r="C110" s="305" t="s">
        <v>43</v>
      </c>
      <c r="D110" s="306"/>
      <c r="E110" s="307" t="s">
        <v>44</v>
      </c>
      <c r="F110" s="308"/>
      <c r="G110" s="309"/>
      <c r="H110" s="188" t="s">
        <v>217</v>
      </c>
      <c r="I110" s="188" t="s">
        <v>218</v>
      </c>
      <c r="J110" s="188" t="s">
        <v>219</v>
      </c>
      <c r="K110" s="81" t="s">
        <v>220</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94">
        <v>1</v>
      </c>
      <c r="C111" s="298" t="s">
        <v>106</v>
      </c>
      <c r="D111" s="299"/>
      <c r="E111" s="192" t="s">
        <v>107</v>
      </c>
      <c r="F111" s="193"/>
      <c r="G111" s="194"/>
      <c r="H111" s="82" t="str">
        <f t="shared" ref="H111:H135" si="22">AZ3</f>
        <v>---</v>
      </c>
      <c r="I111" s="82" t="str">
        <f t="shared" ref="I111:I135" si="23">AX3</f>
        <v>---</v>
      </c>
      <c r="J111" s="82" t="str">
        <f t="shared" ref="J111:J135" si="24">BB3</f>
        <v>---</v>
      </c>
      <c r="K111" s="82" t="str">
        <f t="shared" ref="K111:K135" si="25">RIGHT(BC3,7)</f>
        <v>---</v>
      </c>
      <c r="M111" s="1"/>
      <c r="N111" s="1"/>
      <c r="O111" s="1"/>
      <c r="P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95"/>
      <c r="C112" s="300"/>
      <c r="D112" s="301"/>
      <c r="E112" s="192" t="s">
        <v>110</v>
      </c>
      <c r="F112" s="193"/>
      <c r="G112" s="195"/>
      <c r="H112" s="82" t="str">
        <f t="shared" si="22"/>
        <v>---</v>
      </c>
      <c r="I112" s="82" t="str">
        <f t="shared" si="23"/>
        <v>---</v>
      </c>
      <c r="J112" s="82" t="str">
        <f t="shared" si="24"/>
        <v>---</v>
      </c>
      <c r="K112" s="82" t="str">
        <f t="shared" si="25"/>
        <v>---</v>
      </c>
      <c r="M112" s="1"/>
      <c r="N112" s="1"/>
      <c r="O112" s="1"/>
      <c r="P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96"/>
      <c r="C113" s="302" t="s">
        <v>113</v>
      </c>
      <c r="D113" s="299"/>
      <c r="E113" s="196" t="s">
        <v>114</v>
      </c>
      <c r="F113" s="193"/>
      <c r="G113" s="195"/>
      <c r="H113" s="82" t="str">
        <f t="shared" si="22"/>
        <v>---</v>
      </c>
      <c r="I113" s="82" t="str">
        <f t="shared" si="23"/>
        <v>---</v>
      </c>
      <c r="J113" s="82" t="str">
        <f t="shared" si="24"/>
        <v>---</v>
      </c>
      <c r="K113" s="82" t="str">
        <f t="shared" si="25"/>
        <v>---</v>
      </c>
      <c r="M113" s="1"/>
      <c r="N113" s="1"/>
      <c r="O113" s="1"/>
      <c r="P113" s="1"/>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96"/>
      <c r="C114" s="303"/>
      <c r="D114" s="304"/>
      <c r="E114" s="196" t="s">
        <v>117</v>
      </c>
      <c r="F114" s="193"/>
      <c r="G114" s="195"/>
      <c r="H114" s="82" t="str">
        <f t="shared" si="22"/>
        <v>---</v>
      </c>
      <c r="I114" s="82" t="str">
        <f t="shared" si="23"/>
        <v>---</v>
      </c>
      <c r="J114" s="82" t="str">
        <f t="shared" si="24"/>
        <v>---</v>
      </c>
      <c r="K114" s="82"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96"/>
      <c r="C115" s="303"/>
      <c r="D115" s="304"/>
      <c r="E115" s="196" t="s">
        <v>120</v>
      </c>
      <c r="F115" s="193"/>
      <c r="G115" s="195"/>
      <c r="H115" s="82" t="str">
        <f t="shared" si="22"/>
        <v>---</v>
      </c>
      <c r="I115" s="82" t="str">
        <f t="shared" si="23"/>
        <v>---</v>
      </c>
      <c r="J115" s="82" t="str">
        <f t="shared" si="24"/>
        <v>---</v>
      </c>
      <c r="K115" s="82"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97"/>
      <c r="C116" s="300"/>
      <c r="D116" s="301"/>
      <c r="E116" s="196" t="s">
        <v>122</v>
      </c>
      <c r="F116" s="193"/>
      <c r="G116" s="195"/>
      <c r="H116" s="82" t="str">
        <f t="shared" si="22"/>
        <v>---</v>
      </c>
      <c r="I116" s="82" t="str">
        <f t="shared" si="23"/>
        <v>---</v>
      </c>
      <c r="J116" s="82" t="str">
        <f t="shared" si="24"/>
        <v>---</v>
      </c>
      <c r="K116" s="82"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296"/>
      <c r="C117" s="265" t="s">
        <v>124</v>
      </c>
      <c r="D117" s="270"/>
      <c r="E117" s="196" t="s">
        <v>125</v>
      </c>
      <c r="F117" s="193"/>
      <c r="G117" s="195"/>
      <c r="H117" s="82" t="str">
        <f t="shared" si="22"/>
        <v>---</v>
      </c>
      <c r="I117" s="82" t="str">
        <f t="shared" si="23"/>
        <v>---</v>
      </c>
      <c r="J117" s="82" t="str">
        <f t="shared" si="24"/>
        <v>---</v>
      </c>
      <c r="K117" s="82"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296"/>
      <c r="C118" s="271"/>
      <c r="D118" s="270"/>
      <c r="E118" s="196" t="s">
        <v>127</v>
      </c>
      <c r="F118" s="193"/>
      <c r="G118" s="195"/>
      <c r="H118" s="82" t="str">
        <f t="shared" si="22"/>
        <v>---</v>
      </c>
      <c r="I118" s="82" t="str">
        <f t="shared" si="23"/>
        <v>---</v>
      </c>
      <c r="J118" s="82" t="str">
        <f t="shared" si="24"/>
        <v>---</v>
      </c>
      <c r="K118" s="82"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296"/>
      <c r="C119" s="271"/>
      <c r="D119" s="270"/>
      <c r="E119" s="196" t="s">
        <v>129</v>
      </c>
      <c r="F119" s="193"/>
      <c r="G119" s="195"/>
      <c r="H119" s="82" t="str">
        <f t="shared" si="22"/>
        <v>---</v>
      </c>
      <c r="I119" s="82" t="str">
        <f t="shared" si="23"/>
        <v>---</v>
      </c>
      <c r="J119" s="82" t="str">
        <f t="shared" si="24"/>
        <v>---</v>
      </c>
      <c r="K119" s="82"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296"/>
      <c r="C120" s="265" t="s">
        <v>227</v>
      </c>
      <c r="D120" s="270"/>
      <c r="E120" s="196" t="s">
        <v>132</v>
      </c>
      <c r="F120" s="193"/>
      <c r="G120" s="195"/>
      <c r="H120" s="82" t="str">
        <f t="shared" si="22"/>
        <v>---</v>
      </c>
      <c r="I120" s="82" t="str">
        <f t="shared" si="23"/>
        <v>---</v>
      </c>
      <c r="J120" s="82" t="str">
        <f t="shared" si="24"/>
        <v>---</v>
      </c>
      <c r="K120" s="82"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296"/>
      <c r="C121" s="271"/>
      <c r="D121" s="270"/>
      <c r="E121" s="196" t="s">
        <v>134</v>
      </c>
      <c r="F121" s="193"/>
      <c r="G121" s="195"/>
      <c r="H121" s="82" t="str">
        <f t="shared" si="22"/>
        <v>---</v>
      </c>
      <c r="I121" s="82" t="str">
        <f t="shared" si="23"/>
        <v>---</v>
      </c>
      <c r="J121" s="82" t="str">
        <f t="shared" si="24"/>
        <v>---</v>
      </c>
      <c r="K121" s="82"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296"/>
      <c r="C122" s="271"/>
      <c r="D122" s="270"/>
      <c r="E122" s="196" t="s">
        <v>136</v>
      </c>
      <c r="F122" s="193"/>
      <c r="G122" s="195"/>
      <c r="H122" s="82" t="str">
        <f t="shared" si="22"/>
        <v>---</v>
      </c>
      <c r="I122" s="82" t="str">
        <f t="shared" si="23"/>
        <v>---</v>
      </c>
      <c r="J122" s="82" t="str">
        <f t="shared" si="24"/>
        <v>---</v>
      </c>
      <c r="K122" s="82"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296"/>
      <c r="C123" s="271" t="s">
        <v>138</v>
      </c>
      <c r="D123" s="270"/>
      <c r="E123" s="196" t="s">
        <v>139</v>
      </c>
      <c r="F123" s="193"/>
      <c r="G123" s="195"/>
      <c r="H123" s="82" t="str">
        <f t="shared" si="22"/>
        <v>---</v>
      </c>
      <c r="I123" s="82" t="str">
        <f t="shared" si="23"/>
        <v>---</v>
      </c>
      <c r="J123" s="82" t="str">
        <f t="shared" si="24"/>
        <v>---</v>
      </c>
      <c r="K123" s="82"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296"/>
      <c r="C124" s="271"/>
      <c r="D124" s="270"/>
      <c r="E124" s="196" t="s">
        <v>141</v>
      </c>
      <c r="F124" s="193"/>
      <c r="G124" s="195"/>
      <c r="H124" s="82" t="str">
        <f t="shared" si="22"/>
        <v>---</v>
      </c>
      <c r="I124" s="82" t="str">
        <f t="shared" si="23"/>
        <v>---</v>
      </c>
      <c r="J124" s="82" t="str">
        <f t="shared" si="24"/>
        <v>---</v>
      </c>
      <c r="K124" s="82"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296"/>
      <c r="C125" s="271"/>
      <c r="D125" s="270"/>
      <c r="E125" s="196" t="s">
        <v>143</v>
      </c>
      <c r="F125" s="193"/>
      <c r="G125" s="195"/>
      <c r="H125" s="82" t="str">
        <f t="shared" si="22"/>
        <v>---</v>
      </c>
      <c r="I125" s="82" t="str">
        <f t="shared" si="23"/>
        <v>---</v>
      </c>
      <c r="J125" s="82" t="str">
        <f t="shared" si="24"/>
        <v>---</v>
      </c>
      <c r="K125" s="82"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296"/>
      <c r="C126" s="271" t="s">
        <v>145</v>
      </c>
      <c r="D126" s="270"/>
      <c r="E126" s="196" t="s">
        <v>146</v>
      </c>
      <c r="F126" s="193"/>
      <c r="G126" s="195"/>
      <c r="H126" s="82" t="str">
        <f t="shared" si="22"/>
        <v>---</v>
      </c>
      <c r="I126" s="82" t="str">
        <f t="shared" si="23"/>
        <v>---</v>
      </c>
      <c r="J126" s="82" t="str">
        <f t="shared" si="24"/>
        <v>---</v>
      </c>
      <c r="K126" s="82"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296"/>
      <c r="C127" s="271"/>
      <c r="D127" s="270"/>
      <c r="E127" s="196" t="s">
        <v>148</v>
      </c>
      <c r="F127" s="193"/>
      <c r="G127" s="195"/>
      <c r="H127" s="82" t="str">
        <f t="shared" si="22"/>
        <v>---</v>
      </c>
      <c r="I127" s="82" t="str">
        <f t="shared" si="23"/>
        <v>---</v>
      </c>
      <c r="J127" s="82" t="str">
        <f t="shared" si="24"/>
        <v>---</v>
      </c>
      <c r="K127" s="82"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297"/>
      <c r="C128" s="271"/>
      <c r="D128" s="270"/>
      <c r="E128" s="196" t="s">
        <v>150</v>
      </c>
      <c r="F128" s="193"/>
      <c r="G128" s="195"/>
      <c r="H128" s="82" t="str">
        <f t="shared" si="22"/>
        <v>---</v>
      </c>
      <c r="I128" s="82" t="str">
        <f t="shared" si="23"/>
        <v>---</v>
      </c>
      <c r="J128" s="82" t="str">
        <f t="shared" si="24"/>
        <v>---</v>
      </c>
      <c r="K128" s="82"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3">
        <v>3</v>
      </c>
      <c r="C129" s="302" t="s">
        <v>221</v>
      </c>
      <c r="D129" s="299"/>
      <c r="E129" s="196" t="s">
        <v>153</v>
      </c>
      <c r="F129" s="193"/>
      <c r="G129" s="195"/>
      <c r="H129" s="82" t="str">
        <f t="shared" si="22"/>
        <v>---</v>
      </c>
      <c r="I129" s="82" t="str">
        <f t="shared" si="23"/>
        <v>---</v>
      </c>
      <c r="J129" s="82" t="str">
        <f t="shared" si="24"/>
        <v>---</v>
      </c>
      <c r="K129" s="82"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96"/>
      <c r="C130" s="303"/>
      <c r="D130" s="304"/>
      <c r="E130" s="196" t="s">
        <v>155</v>
      </c>
      <c r="F130" s="193"/>
      <c r="G130" s="195"/>
      <c r="H130" s="82" t="str">
        <f t="shared" si="22"/>
        <v>---</v>
      </c>
      <c r="I130" s="82" t="str">
        <f t="shared" si="23"/>
        <v>---</v>
      </c>
      <c r="J130" s="82" t="str">
        <f t="shared" si="24"/>
        <v>---</v>
      </c>
      <c r="K130" s="82"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96"/>
      <c r="C131" s="303"/>
      <c r="D131" s="304"/>
      <c r="E131" s="196" t="s">
        <v>157</v>
      </c>
      <c r="F131" s="193"/>
      <c r="G131" s="195"/>
      <c r="H131" s="82" t="str">
        <f t="shared" si="22"/>
        <v>---</v>
      </c>
      <c r="I131" s="82" t="str">
        <f t="shared" si="23"/>
        <v>---</v>
      </c>
      <c r="J131" s="82" t="str">
        <f t="shared" si="24"/>
        <v>---</v>
      </c>
      <c r="K131" s="82"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96"/>
      <c r="C132" s="302" t="s">
        <v>222</v>
      </c>
      <c r="D132" s="299"/>
      <c r="E132" s="196" t="s">
        <v>160</v>
      </c>
      <c r="F132" s="193"/>
      <c r="G132" s="195"/>
      <c r="H132" s="82" t="str">
        <f t="shared" si="22"/>
        <v>---</v>
      </c>
      <c r="I132" s="82" t="str">
        <f t="shared" si="23"/>
        <v>---</v>
      </c>
      <c r="J132" s="82" t="str">
        <f t="shared" si="24"/>
        <v>---</v>
      </c>
      <c r="K132" s="82"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96"/>
      <c r="C133" s="303"/>
      <c r="D133" s="304"/>
      <c r="E133" s="196" t="s">
        <v>162</v>
      </c>
      <c r="F133" s="193"/>
      <c r="G133" s="195"/>
      <c r="H133" s="82" t="str">
        <f t="shared" si="22"/>
        <v>---</v>
      </c>
      <c r="I133" s="82" t="str">
        <f t="shared" si="23"/>
        <v>---</v>
      </c>
      <c r="J133" s="82" t="str">
        <f t="shared" si="24"/>
        <v>---</v>
      </c>
      <c r="K133" s="82"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96"/>
      <c r="C134" s="303"/>
      <c r="D134" s="304"/>
      <c r="E134" s="196" t="s">
        <v>164</v>
      </c>
      <c r="F134" s="193"/>
      <c r="G134" s="195"/>
      <c r="H134" s="82" t="str">
        <f t="shared" si="22"/>
        <v>---</v>
      </c>
      <c r="I134" s="82" t="str">
        <f t="shared" si="23"/>
        <v>---</v>
      </c>
      <c r="J134" s="82" t="str">
        <f t="shared" si="24"/>
        <v>---</v>
      </c>
      <c r="K134" s="82"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97"/>
      <c r="C135" s="300"/>
      <c r="D135" s="301"/>
      <c r="E135" s="196" t="s">
        <v>223</v>
      </c>
      <c r="F135" s="193"/>
      <c r="G135" s="197"/>
      <c r="H135" s="82" t="str">
        <f t="shared" si="22"/>
        <v>---</v>
      </c>
      <c r="I135" s="82" t="str">
        <f t="shared" si="23"/>
        <v>---</v>
      </c>
      <c r="J135" s="82" t="str">
        <f t="shared" si="24"/>
        <v>---</v>
      </c>
      <c r="K135" s="82" t="str">
        <f t="shared" si="25"/>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75" customHeight="1" thickBot="1">
      <c r="B136" s="324" t="s">
        <v>168</v>
      </c>
      <c r="C136" s="325"/>
      <c r="D136" s="325"/>
      <c r="E136" s="325"/>
      <c r="F136" s="325"/>
      <c r="G136" s="326"/>
      <c r="H136" s="83">
        <f>AX42</f>
        <v>0</v>
      </c>
      <c r="I136" s="83">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75" customHeight="1" thickBot="1">
      <c r="B137" s="324" t="s">
        <v>170</v>
      </c>
      <c r="C137" s="325"/>
      <c r="D137" s="325"/>
      <c r="E137" s="325"/>
      <c r="F137" s="325"/>
      <c r="G137" s="326"/>
      <c r="H137" s="83">
        <f>AY42</f>
        <v>0</v>
      </c>
      <c r="I137" s="83">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75" customHeight="1" thickBot="1">
      <c r="B138" s="327" t="s">
        <v>172</v>
      </c>
      <c r="C138" s="328"/>
      <c r="D138" s="328"/>
      <c r="E138" s="328"/>
      <c r="F138" s="328"/>
      <c r="G138" s="329"/>
      <c r="H138" s="83">
        <f>AZ42</f>
        <v>0</v>
      </c>
      <c r="I138" s="83">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4"/>
      <c r="C139" s="112"/>
      <c r="D139" s="113" t="s">
        <v>224</v>
      </c>
      <c r="E139" s="114"/>
      <c r="F139" s="85"/>
      <c r="G139" s="86"/>
      <c r="H139" s="87" t="str">
        <f>BA43</f>
        <v/>
      </c>
      <c r="I139" s="87"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4" t="s">
        <v>225</v>
      </c>
      <c r="C141" s="315"/>
      <c r="D141" s="315"/>
      <c r="E141" s="315"/>
      <c r="F141" s="315"/>
      <c r="G141" s="315"/>
      <c r="H141" s="315"/>
      <c r="I141" s="315"/>
      <c r="J141" s="315"/>
      <c r="K141" s="316"/>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17"/>
      <c r="C142" s="318"/>
      <c r="D142" s="318"/>
      <c r="E142" s="318"/>
      <c r="F142" s="318"/>
      <c r="G142" s="318"/>
      <c r="H142" s="318"/>
      <c r="I142" s="318"/>
      <c r="J142" s="318"/>
      <c r="K142" s="319"/>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17"/>
      <c r="C143" s="318"/>
      <c r="D143" s="318"/>
      <c r="E143" s="318"/>
      <c r="F143" s="318"/>
      <c r="G143" s="318"/>
      <c r="H143" s="318"/>
      <c r="I143" s="318"/>
      <c r="J143" s="318"/>
      <c r="K143" s="319"/>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17"/>
      <c r="C144" s="318"/>
      <c r="D144" s="318"/>
      <c r="E144" s="318"/>
      <c r="F144" s="318"/>
      <c r="G144" s="318"/>
      <c r="H144" s="318"/>
      <c r="I144" s="318"/>
      <c r="J144" s="318"/>
      <c r="K144" s="319"/>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17"/>
      <c r="C145" s="318"/>
      <c r="D145" s="318"/>
      <c r="E145" s="318"/>
      <c r="F145" s="318"/>
      <c r="G145" s="318"/>
      <c r="H145" s="318"/>
      <c r="I145" s="318"/>
      <c r="J145" s="318"/>
      <c r="K145" s="319"/>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17"/>
      <c r="C146" s="318"/>
      <c r="D146" s="318"/>
      <c r="E146" s="318"/>
      <c r="F146" s="318"/>
      <c r="G146" s="318"/>
      <c r="H146" s="318"/>
      <c r="I146" s="318"/>
      <c r="J146" s="318"/>
      <c r="K146" s="319"/>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17"/>
      <c r="C147" s="318"/>
      <c r="D147" s="318"/>
      <c r="E147" s="318"/>
      <c r="F147" s="318"/>
      <c r="G147" s="318"/>
      <c r="H147" s="318"/>
      <c r="I147" s="318"/>
      <c r="J147" s="318"/>
      <c r="K147" s="319"/>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17"/>
      <c r="C148" s="318"/>
      <c r="D148" s="318"/>
      <c r="E148" s="318"/>
      <c r="F148" s="318"/>
      <c r="G148" s="318"/>
      <c r="H148" s="318"/>
      <c r="I148" s="318"/>
      <c r="J148" s="318"/>
      <c r="K148" s="319"/>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17"/>
      <c r="C149" s="318"/>
      <c r="D149" s="318"/>
      <c r="E149" s="318"/>
      <c r="F149" s="318"/>
      <c r="G149" s="318"/>
      <c r="H149" s="318"/>
      <c r="I149" s="318"/>
      <c r="J149" s="318"/>
      <c r="K149" s="319"/>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17"/>
      <c r="C150" s="318"/>
      <c r="D150" s="318"/>
      <c r="E150" s="318"/>
      <c r="F150" s="318"/>
      <c r="G150" s="318"/>
      <c r="H150" s="318"/>
      <c r="I150" s="318"/>
      <c r="J150" s="318"/>
      <c r="K150" s="319"/>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17"/>
      <c r="C151" s="318"/>
      <c r="D151" s="318"/>
      <c r="E151" s="318"/>
      <c r="F151" s="318"/>
      <c r="G151" s="318"/>
      <c r="H151" s="318"/>
      <c r="I151" s="318"/>
      <c r="J151" s="318"/>
      <c r="K151" s="319"/>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17"/>
      <c r="C152" s="318"/>
      <c r="D152" s="318"/>
      <c r="E152" s="318"/>
      <c r="F152" s="318"/>
      <c r="G152" s="318"/>
      <c r="H152" s="318"/>
      <c r="I152" s="318"/>
      <c r="J152" s="318"/>
      <c r="K152" s="319"/>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17"/>
      <c r="C153" s="318"/>
      <c r="D153" s="318"/>
      <c r="E153" s="318"/>
      <c r="F153" s="318"/>
      <c r="G153" s="318"/>
      <c r="H153" s="318"/>
      <c r="I153" s="318"/>
      <c r="J153" s="318"/>
      <c r="K153" s="319"/>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17"/>
      <c r="C154" s="318"/>
      <c r="D154" s="318"/>
      <c r="E154" s="318"/>
      <c r="F154" s="318"/>
      <c r="G154" s="318"/>
      <c r="H154" s="318"/>
      <c r="I154" s="318"/>
      <c r="J154" s="318"/>
      <c r="K154" s="319"/>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0"/>
      <c r="C155" s="321"/>
      <c r="D155" s="321"/>
      <c r="E155" s="321"/>
      <c r="F155" s="321"/>
      <c r="G155" s="321"/>
      <c r="H155" s="321"/>
      <c r="I155" s="321"/>
      <c r="J155" s="321"/>
      <c r="K155" s="322"/>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6">
    <mergeCell ref="B30:F30"/>
    <mergeCell ref="B31:F31"/>
    <mergeCell ref="B33:C34"/>
    <mergeCell ref="B35:K35"/>
    <mergeCell ref="B36:D36"/>
    <mergeCell ref="B21:B27"/>
    <mergeCell ref="C21:D23"/>
    <mergeCell ref="C24:D27"/>
    <mergeCell ref="B28:F28"/>
    <mergeCell ref="B29:F29"/>
    <mergeCell ref="B9:B20"/>
    <mergeCell ref="C9:D11"/>
    <mergeCell ref="C12:D14"/>
    <mergeCell ref="C15:D17"/>
    <mergeCell ref="C18:D20"/>
    <mergeCell ref="C2:D2"/>
    <mergeCell ref="E2:G2"/>
    <mergeCell ref="B3:B8"/>
    <mergeCell ref="C3:D4"/>
    <mergeCell ref="C5:D8"/>
    <mergeCell ref="E36:H36"/>
    <mergeCell ref="I36:K36"/>
    <mergeCell ref="O84:W84"/>
    <mergeCell ref="B111:B116"/>
    <mergeCell ref="C111:D112"/>
    <mergeCell ref="C113:D116"/>
    <mergeCell ref="C110:D110"/>
    <mergeCell ref="E110:G110"/>
    <mergeCell ref="E72:F72"/>
    <mergeCell ref="G72:K72"/>
    <mergeCell ref="B37:D37"/>
    <mergeCell ref="E37:H37"/>
    <mergeCell ref="I37:K37"/>
    <mergeCell ref="B40:D40"/>
    <mergeCell ref="B117:B128"/>
    <mergeCell ref="C117:D119"/>
    <mergeCell ref="C120:D122"/>
    <mergeCell ref="C123:D125"/>
    <mergeCell ref="C126:D128"/>
    <mergeCell ref="B141:K155"/>
    <mergeCell ref="B129:B135"/>
    <mergeCell ref="C129:D131"/>
    <mergeCell ref="C132:D135"/>
    <mergeCell ref="B136:G136"/>
    <mergeCell ref="B137:G137"/>
    <mergeCell ref="B138:G138"/>
  </mergeCells>
  <conditionalFormatting sqref="D43:D45 F43:F45 H43:H45 J43:J45">
    <cfRule type="containsErrors" dxfId="59" priority="11">
      <formula>ISERROR(D43)</formula>
    </cfRule>
  </conditionalFormatting>
  <conditionalFormatting sqref="H111:I135">
    <cfRule type="containsText" dxfId="58" priority="1" operator="containsText" text="error">
      <formula>NOT(ISERROR(SEARCH("error",H111)))</formula>
    </cfRule>
  </conditionalFormatting>
  <conditionalFormatting sqref="H3:Q3">
    <cfRule type="containsText" dxfId="57" priority="5" operator="containsText" text="*80">
      <formula>NOT(ISERROR(SEARCH("*80",H3)))</formula>
    </cfRule>
    <cfRule type="containsText" dxfId="56" priority="6" operator="containsText" text="60-79">
      <formula>NOT(ISERROR(SEARCH("60-79",H3)))</formula>
    </cfRule>
    <cfRule type="containsText" dxfId="55" priority="7" operator="containsText" text="&lt;60">
      <formula>NOT(ISERROR(SEARCH("&lt;60",H3)))</formula>
    </cfRule>
  </conditionalFormatting>
  <conditionalFormatting sqref="I111:K135 H111:H139">
    <cfRule type="containsText" dxfId="54" priority="2" operator="containsText" text="80">
      <formula>NOT(ISERROR(SEARCH("80",H111)))</formula>
    </cfRule>
    <cfRule type="containsText" dxfId="53" priority="3" operator="containsText" text="60-79">
      <formula>NOT(ISERROR(SEARCH("60-79",H111)))</formula>
    </cfRule>
    <cfRule type="containsText" dxfId="52" priority="4" operator="containsText" text="&lt;60">
      <formula>NOT(ISERROR(SEARCH("&lt;60",H111)))</formula>
    </cfRule>
  </conditionalFormatting>
  <conditionalFormatting sqref="R3:R27 Y3:AH27 AK3:AT27 AV3:AV27 BJ3:BT27 BV3:CE27 J4:K8 L4:L21 H4:I27 M4:Q27 K9:K21 J9:J24 K22:L24 J25:L27">
    <cfRule type="containsText" dxfId="51" priority="8" operator="containsText" text="*80">
      <formula>NOT(ISERROR(SEARCH("*80",H3)))</formula>
    </cfRule>
    <cfRule type="containsText" dxfId="50" priority="9" operator="containsText" text="60-79">
      <formula>NOT(ISERROR(SEARCH("60-79",H3)))</formula>
    </cfRule>
    <cfRule type="containsText" dxfId="49" priority="10" operator="containsText" text="&lt;60">
      <formula>NOT(ISERROR(SEARCH("&lt;60",H3)))</formula>
    </cfRule>
  </conditionalFormatting>
  <dataValidations count="2">
    <dataValidation type="list" allowBlank="1" showInputMessage="1" showErrorMessage="1" errorTitle="Error in entry" error="Please use list items only." sqref="H3:R27 Y3:AH27" xr:uid="{ABE9BE14-A0D2-4419-89CA-A9A7F2088F3B}">
      <formula1>ValidDepts</formula1>
    </dataValidation>
    <dataValidation allowBlank="1" showInputMessage="1" showErrorMessage="1" errorTitle="Error in entry" error="Please use list items only." sqref="BL37:BV58 BJ35:BT35 BJ28:BT31 BV28:CE31 AK3:AT30 AU113:BE137" xr:uid="{537101F4-19A0-43D5-9824-03FA5AF713DC}"/>
  </dataValidations>
  <pageMargins left="0.70866141732283472" right="0.70866141732283472" top="0.74803149606299213" bottom="0.74803149606299213" header="0.31496062992125984" footer="0.31496062992125984"/>
  <pageSetup paperSize="9" fitToHeight="0" orientation="portrait"/>
  <rowBreaks count="1" manualBreakCount="1">
    <brk id="108" max="12" man="1"/>
  </rowBreaks>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05156-E71A-4A25-A2E0-25F75A462102}">
  <sheetPr>
    <pageSetUpPr fitToPage="1"/>
  </sheetPr>
  <dimension ref="A1:CN173"/>
  <sheetViews>
    <sheetView showGridLines="0" zoomScale="70" zoomScaleNormal="70" zoomScaleSheetLayoutView="80" zoomScalePageLayoutView="25" workbookViewId="0">
      <selection activeCell="I2" sqref="I2:M2"/>
    </sheetView>
  </sheetViews>
  <sheetFormatPr defaultColWidth="0" defaultRowHeight="13.9"/>
  <cols>
    <col min="1" max="1" width="1.42578125" style="1" customWidth="1"/>
    <col min="2" max="2" width="11" style="1" customWidth="1"/>
    <col min="3" max="6" width="10.5703125" style="1" customWidth="1"/>
    <col min="7" max="7" width="22.42578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9" width="10.5703125" style="1" customWidth="1"/>
    <col min="30" max="34" width="10.5703125" style="8" hidden="1" customWidth="1"/>
    <col min="35" max="35" width="2.85546875" style="8" customWidth="1"/>
    <col min="36" max="36" width="5.42578125" style="8"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8" hidden="1" customWidth="1"/>
    <col min="65" max="65" width="11.42578125" style="8" hidden="1" customWidth="1"/>
    <col min="66" max="68" width="8.570312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42578125" style="8" hidden="1" customWidth="1"/>
    <col min="87" max="87" width="8.85546875" style="1" hidden="1" customWidth="1"/>
    <col min="88" max="88" width="8.5703125" style="8" hidden="1" customWidth="1"/>
    <col min="89" max="89" width="8.85546875" style="1" hidden="1" customWidth="1"/>
    <col min="90" max="90" width="8.5703125" style="8" hidden="1" customWidth="1"/>
    <col min="91" max="91" width="8.85546875" style="1" hidden="1" customWidth="1"/>
    <col min="92" max="92" width="8.5703125" style="8" hidden="1" customWidth="1"/>
    <col min="93" max="16384" width="8.85546875" style="1" hidden="1"/>
  </cols>
  <sheetData>
    <row r="1" spans="2:92" ht="7.3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thickBot="1">
      <c r="B2" s="12" t="s">
        <v>42</v>
      </c>
      <c r="C2" s="272" t="s">
        <v>43</v>
      </c>
      <c r="D2" s="273"/>
      <c r="E2" s="272" t="s">
        <v>44</v>
      </c>
      <c r="F2" s="274"/>
      <c r="G2" s="273"/>
      <c r="H2" s="132" t="s">
        <v>45</v>
      </c>
      <c r="I2" s="132" t="s">
        <v>46</v>
      </c>
      <c r="J2" s="134" t="s">
        <v>47</v>
      </c>
      <c r="K2" s="139" t="s">
        <v>48</v>
      </c>
      <c r="L2" s="135" t="s">
        <v>49</v>
      </c>
      <c r="M2" s="13" t="s">
        <v>50</v>
      </c>
      <c r="N2" s="13" t="s">
        <v>51</v>
      </c>
      <c r="O2" s="13" t="s">
        <v>52</v>
      </c>
      <c r="P2" s="13" t="s">
        <v>53</v>
      </c>
      <c r="Q2" s="13" t="s">
        <v>54</v>
      </c>
      <c r="R2" s="14" t="s">
        <v>55</v>
      </c>
      <c r="Y2" s="133" t="s">
        <v>56</v>
      </c>
      <c r="Z2" s="137" t="s">
        <v>57</v>
      </c>
      <c r="AA2" s="140" t="s">
        <v>58</v>
      </c>
      <c r="AB2" s="136" t="s">
        <v>59</v>
      </c>
      <c r="AC2" s="138"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330">
        <v>1</v>
      </c>
      <c r="C3" s="333" t="s">
        <v>106</v>
      </c>
      <c r="D3" s="334"/>
      <c r="E3" s="20" t="s">
        <v>107</v>
      </c>
      <c r="F3" s="21"/>
      <c r="G3" s="22"/>
      <c r="H3" s="25"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32" t="s">
        <v>108</v>
      </c>
      <c r="AD3" s="23" t="s">
        <v>108</v>
      </c>
      <c r="AE3" s="23" t="s">
        <v>108</v>
      </c>
      <c r="AF3" s="23" t="s">
        <v>108</v>
      </c>
      <c r="AG3" s="23" t="s">
        <v>108</v>
      </c>
      <c r="AH3" s="23" t="s">
        <v>108</v>
      </c>
      <c r="AK3" s="27" t="str">
        <f t="shared" ref="AK3:AT25" si="0">IFERROR(IF(I3="---","",IF(Y3="---","Pas d'objectifs fixés",IF(BV3=BK3,"En bonne voie",IF(BV3&gt;BK3,"En retard",IF(BV3&lt;BK3,"En avance"))))),"")</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VALUE(IF(AX3="---","",VLOOKUP(AX3,List16782342367[],2,FALSE)))</f>
        <v>#VALUE!</v>
      </c>
      <c r="AZ3" s="1" t="str">
        <f t="shared" ref="AZ3:AZ27" si="2">_xlfn.IFNA(LOOKUP(2,1/(H3:Q3&lt;&gt;"---"),X3:AF3),"---")</f>
        <v>---</v>
      </c>
      <c r="BA3" s="1" t="e">
        <f>VALUE(IF(AZ3="---","",VLOOKUP(AZ3,List16782342367[],2,FALSE)))</f>
        <v>#VALUE!</v>
      </c>
      <c r="BB3" s="1" t="str">
        <f t="shared" ref="BB3:BB27" si="3">_xlfn.IFNA(LOOKUP(2,1/(AK3:AT3&lt;&gt;""),AK3:AT3),"---")</f>
        <v>---</v>
      </c>
      <c r="BC3" s="1" t="str">
        <f t="shared" ref="BC3:BC27" si="4">_xlfn.IFNA(LOOKUP(2,1/(H3:R3&lt;&gt;"---"),H$2:R$2),"---")</f>
        <v>---</v>
      </c>
      <c r="BE3" s="31" t="s">
        <v>108</v>
      </c>
      <c r="BI3" s="29" t="s">
        <v>109</v>
      </c>
      <c r="BJ3" s="150" t="str">
        <f>IF(H3="---","",VLOOKUP(H3,List16782342367[],2,FALSE))</f>
        <v/>
      </c>
      <c r="BK3" s="150" t="str">
        <f>IF(I3="---","",VLOOKUP(I3,List16782342367[],2,FALSE))</f>
        <v/>
      </c>
      <c r="BL3" s="150" t="str">
        <f>IF(J3="---","",VLOOKUP(J3,List16782342367[],2,FALSE))</f>
        <v/>
      </c>
      <c r="BM3" s="150" t="str">
        <f>IF(K3="---","",VLOOKUP(K3,List16782342367[],2,FALSE))</f>
        <v/>
      </c>
      <c r="BN3" s="150" t="str">
        <f>IF(L3="---","",VLOOKUP(L3,List16782342367[],2,FALSE))</f>
        <v/>
      </c>
      <c r="BO3" s="150" t="str">
        <f>IF(M3="---","",VLOOKUP(M3,List16782342367[],2,FALSE))</f>
        <v/>
      </c>
      <c r="BP3" s="150" t="str">
        <f>IF(N3="---","",VLOOKUP(N3,List16782342367[],2,FALSE))</f>
        <v/>
      </c>
      <c r="BQ3" s="150" t="str">
        <f>IF(O3="---","",VLOOKUP(O3,List16782342367[],2,FALSE))</f>
        <v/>
      </c>
      <c r="BR3" s="150" t="str">
        <f>IF(P3="---","",VLOOKUP(P3,List16782342367[],2,FALSE))</f>
        <v/>
      </c>
      <c r="BS3" s="150" t="str">
        <f>IF(Q3="---","",VLOOKUP(Q3,List16782342367[],2,FALSE))</f>
        <v/>
      </c>
      <c r="BT3" s="150" t="str">
        <f>IF(R3="---","",VLOOKUP(R3,List16782342367[],2,FALSE))</f>
        <v/>
      </c>
      <c r="BU3" s="29" t="s">
        <v>109</v>
      </c>
      <c r="BV3" s="150" t="str">
        <f>IF(Y3="---","",VLOOKUP(Y3,List16782342367[],2,FALSE))</f>
        <v/>
      </c>
      <c r="BW3" s="150" t="str">
        <f>IF(Z3="---","",VLOOKUP(Z3,List16782342367[],2,FALSE))</f>
        <v/>
      </c>
      <c r="BX3" s="150" t="str">
        <f>IF(AA3="---","",VLOOKUP(AA3,List16782342367[],2,FALSE))</f>
        <v/>
      </c>
      <c r="BY3" s="150" t="str">
        <f>IF(AB3="---","",VLOOKUP(AB3,List16782342367[],2,FALSE))</f>
        <v/>
      </c>
      <c r="BZ3" s="150" t="str">
        <f>IF(AC3="---","",VLOOKUP(AC3,List16782342367[],2,FALSE))</f>
        <v/>
      </c>
      <c r="CA3" s="150" t="str">
        <f>IF(AD3="---","",VLOOKUP(AD3,List16782342367[],2,FALSE))</f>
        <v/>
      </c>
      <c r="CB3" s="150" t="str">
        <f>IF(AE3="---","",VLOOKUP(AE3,List16782342367[],2,FALSE))</f>
        <v/>
      </c>
      <c r="CC3" s="150" t="str">
        <f>IF(AF3="---","",VLOOKUP(AF3,List16782342367[],2,FALSE))</f>
        <v/>
      </c>
      <c r="CD3" s="150" t="str">
        <f>IF(AG3="---","",VLOOKUP(AG3,List16782342367[],2,FALSE))</f>
        <v/>
      </c>
      <c r="CE3" s="150" t="str">
        <f>IF(AH3="---","",VLOOKUP(AH3,List16782342367[],2,FALSE))</f>
        <v/>
      </c>
    </row>
    <row r="4" spans="2:92" ht="13.5" customHeight="1" thickBot="1">
      <c r="B4" s="331"/>
      <c r="C4" s="333"/>
      <c r="D4" s="334"/>
      <c r="E4" s="20" t="s">
        <v>110</v>
      </c>
      <c r="F4" s="21"/>
      <c r="G4" s="22"/>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VALUE(IF(AX4="---","",VLOOKUP(AX4,List16782342367[],2,FALSE)))</f>
        <v>#VALUE!</v>
      </c>
      <c r="AZ4" s="1" t="str">
        <f t="shared" si="2"/>
        <v>---</v>
      </c>
      <c r="BA4" s="1" t="e">
        <f>VALUE(IF(AZ4="---","",VLOOKUP(AZ4,List16782342367[],2,FALSE)))</f>
        <v>#VALUE!</v>
      </c>
      <c r="BB4" s="1" t="str">
        <f t="shared" si="3"/>
        <v>---</v>
      </c>
      <c r="BC4" s="1" t="str">
        <f t="shared" si="4"/>
        <v>---</v>
      </c>
      <c r="BE4" s="33" t="s">
        <v>112</v>
      </c>
      <c r="BF4" s="1">
        <v>1</v>
      </c>
      <c r="BI4" s="29" t="s">
        <v>111</v>
      </c>
      <c r="BJ4" s="150" t="str">
        <f>IF(H4="---","",VLOOKUP(H4,List16782342367[],2,FALSE))</f>
        <v/>
      </c>
      <c r="BK4" s="150" t="str">
        <f>IF(I4="---","",VLOOKUP(I4,List16782342367[],2,FALSE))</f>
        <v/>
      </c>
      <c r="BL4" s="150" t="str">
        <f>IF(J4="---","",VLOOKUP(J4,List16782342367[],2,FALSE))</f>
        <v/>
      </c>
      <c r="BM4" s="150" t="str">
        <f>IF(K4="---","",VLOOKUP(K4,List16782342367[],2,FALSE))</f>
        <v/>
      </c>
      <c r="BN4" s="150" t="str">
        <f>IF(L4="---","",VLOOKUP(L4,List16782342367[],2,FALSE))</f>
        <v/>
      </c>
      <c r="BO4" s="150" t="str">
        <f>IF(M4="---","",VLOOKUP(M4,List16782342367[],2,FALSE))</f>
        <v/>
      </c>
      <c r="BP4" s="150" t="str">
        <f>IF(N4="---","",VLOOKUP(N4,List16782342367[],2,FALSE))</f>
        <v/>
      </c>
      <c r="BQ4" s="150" t="str">
        <f>IF(O4="---","",VLOOKUP(O4,List16782342367[],2,FALSE))</f>
        <v/>
      </c>
      <c r="BR4" s="150" t="str">
        <f>IF(P4="---","",VLOOKUP(P4,List16782342367[],2,FALSE))</f>
        <v/>
      </c>
      <c r="BS4" s="150" t="str">
        <f>IF(Q4="---","",VLOOKUP(Q4,List16782342367[],2,FALSE))</f>
        <v/>
      </c>
      <c r="BT4" s="150" t="str">
        <f>IF(R4="---","",VLOOKUP(R4,List16782342367[],2,FALSE))</f>
        <v/>
      </c>
      <c r="BU4" s="29" t="s">
        <v>111</v>
      </c>
      <c r="BV4" s="150" t="str">
        <f>IF(Y4="---","",VLOOKUP(Y4,List16782342367[],2,FALSE))</f>
        <v/>
      </c>
      <c r="BW4" s="150" t="str">
        <f>IF(Z4="---","",VLOOKUP(Z4,List16782342367[],2,FALSE))</f>
        <v/>
      </c>
      <c r="BX4" s="150" t="str">
        <f>IF(AA4="---","",VLOOKUP(AA4,List16782342367[],2,FALSE))</f>
        <v/>
      </c>
      <c r="BY4" s="150" t="str">
        <f>IF(AB4="---","",VLOOKUP(AB4,List16782342367[],2,FALSE))</f>
        <v/>
      </c>
      <c r="BZ4" s="150" t="str">
        <f>IF(AC4="---","",VLOOKUP(AC4,List16782342367[],2,FALSE))</f>
        <v/>
      </c>
      <c r="CA4" s="150" t="str">
        <f>IF(AD4="---","",VLOOKUP(AD4,List16782342367[],2,FALSE))</f>
        <v/>
      </c>
      <c r="CB4" s="150" t="str">
        <f>IF(AE4="---","",VLOOKUP(AE4,List16782342367[],2,FALSE))</f>
        <v/>
      </c>
      <c r="CC4" s="150" t="str">
        <f>IF(AF4="---","",VLOOKUP(AF4,List16782342367[],2,FALSE))</f>
        <v/>
      </c>
      <c r="CD4" s="150" t="str">
        <f>IF(AG4="---","",VLOOKUP(AG4,List16782342367[],2,FALSE))</f>
        <v/>
      </c>
      <c r="CE4" s="150" t="str">
        <f>IF(AH4="---","",VLOOKUP(AH4,List16782342367[],2,FALSE))</f>
        <v/>
      </c>
    </row>
    <row r="5" spans="2:92" ht="13.5" customHeight="1" thickBot="1">
      <c r="B5" s="331"/>
      <c r="C5" s="335" t="s">
        <v>113</v>
      </c>
      <c r="D5" s="334"/>
      <c r="E5" s="20" t="s">
        <v>114</v>
      </c>
      <c r="F5" s="21"/>
      <c r="G5" s="22"/>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VALUE(IF(AX5="---","",VLOOKUP(AX5,List16782342367[],2,FALSE)))</f>
        <v>#VALUE!</v>
      </c>
      <c r="AZ5" s="1" t="str">
        <f t="shared" si="2"/>
        <v>---</v>
      </c>
      <c r="BA5" s="1" t="e">
        <f>VALUE(IF(AZ5="---","",VLOOKUP(AZ5,List16782342367[],2,FALSE)))</f>
        <v>#VALUE!</v>
      </c>
      <c r="BB5" s="1" t="str">
        <f t="shared" si="3"/>
        <v>---</v>
      </c>
      <c r="BC5" s="1" t="str">
        <f t="shared" si="4"/>
        <v>---</v>
      </c>
      <c r="BE5" s="34" t="s">
        <v>116</v>
      </c>
      <c r="BF5" s="1">
        <v>0.5</v>
      </c>
      <c r="BI5" s="29" t="s">
        <v>115</v>
      </c>
      <c r="BJ5" s="150" t="str">
        <f>IF(H5="---","",VLOOKUP(H5,List16782342367[],2,FALSE))</f>
        <v/>
      </c>
      <c r="BK5" s="150" t="str">
        <f>IF(I5="---","",VLOOKUP(I5,List16782342367[],2,FALSE))</f>
        <v/>
      </c>
      <c r="BL5" s="150" t="str">
        <f>IF(J5="---","",VLOOKUP(J5,List16782342367[],2,FALSE))</f>
        <v/>
      </c>
      <c r="BM5" s="150" t="str">
        <f>IF(K5="---","",VLOOKUP(K5,List16782342367[],2,FALSE))</f>
        <v/>
      </c>
      <c r="BN5" s="150" t="str">
        <f>IF(L5="---","",VLOOKUP(L5,List16782342367[],2,FALSE))</f>
        <v/>
      </c>
      <c r="BO5" s="150" t="str">
        <f>IF(M5="---","",VLOOKUP(M5,List16782342367[],2,FALSE))</f>
        <v/>
      </c>
      <c r="BP5" s="150" t="str">
        <f>IF(N5="---","",VLOOKUP(N5,List16782342367[],2,FALSE))</f>
        <v/>
      </c>
      <c r="BQ5" s="150" t="str">
        <f>IF(O5="---","",VLOOKUP(O5,List16782342367[],2,FALSE))</f>
        <v/>
      </c>
      <c r="BR5" s="150" t="str">
        <f>IF(P5="---","",VLOOKUP(P5,List16782342367[],2,FALSE))</f>
        <v/>
      </c>
      <c r="BS5" s="150" t="str">
        <f>IF(Q5="---","",VLOOKUP(Q5,List16782342367[],2,FALSE))</f>
        <v/>
      </c>
      <c r="BT5" s="150" t="str">
        <f>IF(R5="---","",VLOOKUP(R5,List16782342367[],2,FALSE))</f>
        <v/>
      </c>
      <c r="BU5" s="29" t="s">
        <v>115</v>
      </c>
      <c r="BV5" s="150" t="str">
        <f>IF(Y5="---","",VLOOKUP(Y5,List16782342367[],2,FALSE))</f>
        <v/>
      </c>
      <c r="BW5" s="150" t="str">
        <f>IF(Z5="---","",VLOOKUP(Z5,List16782342367[],2,FALSE))</f>
        <v/>
      </c>
      <c r="BX5" s="150" t="str">
        <f>IF(AA5="---","",VLOOKUP(AA5,List16782342367[],2,FALSE))</f>
        <v/>
      </c>
      <c r="BY5" s="150" t="str">
        <f>IF(AB5="---","",VLOOKUP(AB5,List16782342367[],2,FALSE))</f>
        <v/>
      </c>
      <c r="BZ5" s="150" t="str">
        <f>IF(AC5="---","",VLOOKUP(AC5,List16782342367[],2,FALSE))</f>
        <v/>
      </c>
      <c r="CA5" s="150" t="str">
        <f>IF(AD5="---","",VLOOKUP(AD5,List16782342367[],2,FALSE))</f>
        <v/>
      </c>
      <c r="CB5" s="150" t="str">
        <f>IF(AE5="---","",VLOOKUP(AE5,List16782342367[],2,FALSE))</f>
        <v/>
      </c>
      <c r="CC5" s="150" t="str">
        <f>IF(AF5="---","",VLOOKUP(AF5,List16782342367[],2,FALSE))</f>
        <v/>
      </c>
      <c r="CD5" s="150" t="str">
        <f>IF(AG5="---","",VLOOKUP(AG5,List16782342367[],2,FALSE))</f>
        <v/>
      </c>
      <c r="CE5" s="150" t="str">
        <f>IF(AH5="---","",VLOOKUP(AH5,List16782342367[],2,FALSE))</f>
        <v/>
      </c>
    </row>
    <row r="6" spans="2:92" ht="13.5" customHeight="1" thickBot="1">
      <c r="B6" s="331"/>
      <c r="C6" s="333"/>
      <c r="D6" s="334"/>
      <c r="E6" s="20" t="s">
        <v>117</v>
      </c>
      <c r="F6" s="21"/>
      <c r="G6" s="22"/>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VALUE(IF(AX6="---","",VLOOKUP(AX6,List16782342367[],2,FALSE)))</f>
        <v>#VALUE!</v>
      </c>
      <c r="AZ6" s="1" t="str">
        <f t="shared" si="2"/>
        <v>---</v>
      </c>
      <c r="BA6" s="1" t="e">
        <f>VALUE(IF(AZ6="---","",VLOOKUP(AZ6,List16782342367[],2,FALSE)))</f>
        <v>#VALUE!</v>
      </c>
      <c r="BB6" s="1" t="str">
        <f t="shared" si="3"/>
        <v>---</v>
      </c>
      <c r="BC6" s="1" t="str">
        <f t="shared" si="4"/>
        <v>---</v>
      </c>
      <c r="BE6" s="35" t="s">
        <v>119</v>
      </c>
      <c r="BF6" s="1">
        <v>0</v>
      </c>
      <c r="BI6" s="29" t="s">
        <v>118</v>
      </c>
      <c r="BJ6" s="150" t="str">
        <f>IF(H6="---","",VLOOKUP(H6,List16782342367[],2,FALSE))</f>
        <v/>
      </c>
      <c r="BK6" s="150" t="str">
        <f>IF(I6="---","",VLOOKUP(I6,List16782342367[],2,FALSE))</f>
        <v/>
      </c>
      <c r="BL6" s="150" t="str">
        <f>IF(J6="---","",VLOOKUP(J6,List16782342367[],2,FALSE))</f>
        <v/>
      </c>
      <c r="BM6" s="150" t="str">
        <f>IF(K6="---","",VLOOKUP(K6,List16782342367[],2,FALSE))</f>
        <v/>
      </c>
      <c r="BN6" s="150" t="str">
        <f>IF(L6="---","",VLOOKUP(L6,List16782342367[],2,FALSE))</f>
        <v/>
      </c>
      <c r="BO6" s="150" t="str">
        <f>IF(M6="---","",VLOOKUP(M6,List16782342367[],2,FALSE))</f>
        <v/>
      </c>
      <c r="BP6" s="150" t="str">
        <f>IF(N6="---","",VLOOKUP(N6,List16782342367[],2,FALSE))</f>
        <v/>
      </c>
      <c r="BQ6" s="150" t="str">
        <f>IF(O6="---","",VLOOKUP(O6,List16782342367[],2,FALSE))</f>
        <v/>
      </c>
      <c r="BR6" s="150" t="str">
        <f>IF(P6="---","",VLOOKUP(P6,List16782342367[],2,FALSE))</f>
        <v/>
      </c>
      <c r="BS6" s="150" t="str">
        <f>IF(Q6="---","",VLOOKUP(Q6,List16782342367[],2,FALSE))</f>
        <v/>
      </c>
      <c r="BT6" s="150" t="str">
        <f>IF(R6="---","",VLOOKUP(R6,List16782342367[],2,FALSE))</f>
        <v/>
      </c>
      <c r="BU6" s="29" t="s">
        <v>118</v>
      </c>
      <c r="BV6" s="150" t="str">
        <f>IF(Y6="---","",VLOOKUP(Y6,List16782342367[],2,FALSE))</f>
        <v/>
      </c>
      <c r="BW6" s="150" t="str">
        <f>IF(Z6="---","",VLOOKUP(Z6,List16782342367[],2,FALSE))</f>
        <v/>
      </c>
      <c r="BX6" s="150" t="str">
        <f>IF(AA6="---","",VLOOKUP(AA6,List16782342367[],2,FALSE))</f>
        <v/>
      </c>
      <c r="BY6" s="150" t="str">
        <f>IF(AB6="---","",VLOOKUP(AB6,List16782342367[],2,FALSE))</f>
        <v/>
      </c>
      <c r="BZ6" s="150" t="str">
        <f>IF(AC6="---","",VLOOKUP(AC6,List16782342367[],2,FALSE))</f>
        <v/>
      </c>
      <c r="CA6" s="150" t="str">
        <f>IF(AD6="---","",VLOOKUP(AD6,List16782342367[],2,FALSE))</f>
        <v/>
      </c>
      <c r="CB6" s="150" t="str">
        <f>IF(AE6="---","",VLOOKUP(AE6,List16782342367[],2,FALSE))</f>
        <v/>
      </c>
      <c r="CC6" s="150" t="str">
        <f>IF(AF6="---","",VLOOKUP(AF6,List16782342367[],2,FALSE))</f>
        <v/>
      </c>
      <c r="CD6" s="150" t="str">
        <f>IF(AG6="---","",VLOOKUP(AG6,List16782342367[],2,FALSE))</f>
        <v/>
      </c>
      <c r="CE6" s="150" t="str">
        <f>IF(AH6="---","",VLOOKUP(AH6,List16782342367[],2,FALSE))</f>
        <v/>
      </c>
    </row>
    <row r="7" spans="2:92" ht="13.5" customHeight="1" thickBot="1">
      <c r="B7" s="331"/>
      <c r="C7" s="333"/>
      <c r="D7" s="334"/>
      <c r="E7" s="20" t="s">
        <v>120</v>
      </c>
      <c r="F7" s="21"/>
      <c r="G7" s="22"/>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VALUE(IF(AX7="---","",VLOOKUP(AX7,List16782342367[],2,FALSE)))</f>
        <v>#VALUE!</v>
      </c>
      <c r="AZ7" s="1" t="str">
        <f t="shared" si="2"/>
        <v>---</v>
      </c>
      <c r="BA7" s="1" t="e">
        <f>VALUE(IF(AZ7="---","",VLOOKUP(AZ7,List16782342367[],2,FALSE)))</f>
        <v>#VALUE!</v>
      </c>
      <c r="BB7" s="1" t="str">
        <f t="shared" si="3"/>
        <v>---</v>
      </c>
      <c r="BC7" s="1" t="str">
        <f t="shared" si="4"/>
        <v>---</v>
      </c>
      <c r="BI7" s="29" t="s">
        <v>121</v>
      </c>
      <c r="BJ7" s="150" t="str">
        <f>IF(H7="---","",VLOOKUP(H7,List16782342367[],2,FALSE))</f>
        <v/>
      </c>
      <c r="BK7" s="150" t="str">
        <f>IF(I7="---","",VLOOKUP(I7,List16782342367[],2,FALSE))</f>
        <v/>
      </c>
      <c r="BL7" s="150" t="str">
        <f>IF(J7="---","",VLOOKUP(J7,List16782342367[],2,FALSE))</f>
        <v/>
      </c>
      <c r="BM7" s="150" t="str">
        <f>IF(K7="---","",VLOOKUP(K7,List16782342367[],2,FALSE))</f>
        <v/>
      </c>
      <c r="BN7" s="150" t="str">
        <f>IF(L7="---","",VLOOKUP(L7,List16782342367[],2,FALSE))</f>
        <v/>
      </c>
      <c r="BO7" s="150" t="str">
        <f>IF(M7="---","",VLOOKUP(M7,List16782342367[],2,FALSE))</f>
        <v/>
      </c>
      <c r="BP7" s="150" t="str">
        <f>IF(N7="---","",VLOOKUP(N7,List16782342367[],2,FALSE))</f>
        <v/>
      </c>
      <c r="BQ7" s="150" t="str">
        <f>IF(O7="---","",VLOOKUP(O7,List16782342367[],2,FALSE))</f>
        <v/>
      </c>
      <c r="BR7" s="150" t="str">
        <f>IF(P7="---","",VLOOKUP(P7,List16782342367[],2,FALSE))</f>
        <v/>
      </c>
      <c r="BS7" s="150" t="str">
        <f>IF(Q7="---","",VLOOKUP(Q7,List16782342367[],2,FALSE))</f>
        <v/>
      </c>
      <c r="BT7" s="150" t="str">
        <f>IF(R7="---","",VLOOKUP(R7,List16782342367[],2,FALSE))</f>
        <v/>
      </c>
      <c r="BU7" s="29" t="s">
        <v>121</v>
      </c>
      <c r="BV7" s="150" t="str">
        <f>IF(Y7="---","",VLOOKUP(Y7,List16782342367[],2,FALSE))</f>
        <v/>
      </c>
      <c r="BW7" s="150" t="str">
        <f>IF(Z7="---","",VLOOKUP(Z7,List16782342367[],2,FALSE))</f>
        <v/>
      </c>
      <c r="BX7" s="150" t="str">
        <f>IF(AA7="---","",VLOOKUP(AA7,List16782342367[],2,FALSE))</f>
        <v/>
      </c>
      <c r="BY7" s="150" t="str">
        <f>IF(AB7="---","",VLOOKUP(AB7,List16782342367[],2,FALSE))</f>
        <v/>
      </c>
      <c r="BZ7" s="150" t="str">
        <f>IF(AC7="---","",VLOOKUP(AC7,List16782342367[],2,FALSE))</f>
        <v/>
      </c>
      <c r="CA7" s="150" t="str">
        <f>IF(AD7="---","",VLOOKUP(AD7,List16782342367[],2,FALSE))</f>
        <v/>
      </c>
      <c r="CB7" s="150" t="str">
        <f>IF(AE7="---","",VLOOKUP(AE7,List16782342367[],2,FALSE))</f>
        <v/>
      </c>
      <c r="CC7" s="150" t="str">
        <f>IF(AF7="---","",VLOOKUP(AF7,List16782342367[],2,FALSE))</f>
        <v/>
      </c>
      <c r="CD7" s="150" t="str">
        <f>IF(AG7="---","",VLOOKUP(AG7,List16782342367[],2,FALSE))</f>
        <v/>
      </c>
      <c r="CE7" s="150" t="str">
        <f>IF(AH7="---","",VLOOKUP(AH7,List16782342367[],2,FALSE))</f>
        <v/>
      </c>
    </row>
    <row r="8" spans="2:92" ht="13.5" customHeight="1" thickBot="1">
      <c r="B8" s="332"/>
      <c r="C8" s="333"/>
      <c r="D8" s="334"/>
      <c r="E8" s="20" t="s">
        <v>122</v>
      </c>
      <c r="F8" s="21"/>
      <c r="G8" s="22"/>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VALUE(IF(AX8="---","",VLOOKUP(AX8,List16782342367[],2,FALSE)))</f>
        <v>#VALUE!</v>
      </c>
      <c r="AZ8" s="1" t="str">
        <f t="shared" si="2"/>
        <v>---</v>
      </c>
      <c r="BA8" s="1" t="e">
        <f>VALUE(IF(AZ8="---","",VLOOKUP(AZ8,List16782342367[],2,FALSE)))</f>
        <v>#VALUE!</v>
      </c>
      <c r="BB8" s="1" t="str">
        <f t="shared" si="3"/>
        <v>---</v>
      </c>
      <c r="BC8" s="1" t="str">
        <f t="shared" si="4"/>
        <v>---</v>
      </c>
      <c r="BI8" s="29" t="s">
        <v>123</v>
      </c>
      <c r="BJ8" s="150" t="str">
        <f>IF(H8="---","",VLOOKUP(H8,List16782342367[],2,FALSE))</f>
        <v/>
      </c>
      <c r="BK8" s="150" t="str">
        <f>IF(I8="---","",VLOOKUP(I8,List16782342367[],2,FALSE))</f>
        <v/>
      </c>
      <c r="BL8" s="150" t="str">
        <f>IF(J8="---","",VLOOKUP(J8,List16782342367[],2,FALSE))</f>
        <v/>
      </c>
      <c r="BM8" s="150" t="str">
        <f>IF(K8="---","",VLOOKUP(K8,List16782342367[],2,FALSE))</f>
        <v/>
      </c>
      <c r="BN8" s="150" t="str">
        <f>IF(L8="---","",VLOOKUP(L8,List16782342367[],2,FALSE))</f>
        <v/>
      </c>
      <c r="BO8" s="150" t="str">
        <f>IF(M8="---","",VLOOKUP(M8,List16782342367[],2,FALSE))</f>
        <v/>
      </c>
      <c r="BP8" s="150" t="str">
        <f>IF(N8="---","",VLOOKUP(N8,List16782342367[],2,FALSE))</f>
        <v/>
      </c>
      <c r="BQ8" s="150" t="str">
        <f>IF(O8="---","",VLOOKUP(O8,List16782342367[],2,FALSE))</f>
        <v/>
      </c>
      <c r="BR8" s="150" t="str">
        <f>IF(P8="---","",VLOOKUP(P8,List16782342367[],2,FALSE))</f>
        <v/>
      </c>
      <c r="BS8" s="150" t="str">
        <f>IF(Q8="---","",VLOOKUP(Q8,List16782342367[],2,FALSE))</f>
        <v/>
      </c>
      <c r="BT8" s="150" t="str">
        <f>IF(R8="---","",VLOOKUP(R8,List16782342367[],2,FALSE))</f>
        <v/>
      </c>
      <c r="BU8" s="29" t="s">
        <v>123</v>
      </c>
      <c r="BV8" s="150" t="str">
        <f>IF(Y8="---","",VLOOKUP(Y8,List16782342367[],2,FALSE))</f>
        <v/>
      </c>
      <c r="BW8" s="150" t="str">
        <f>IF(Z8="---","",VLOOKUP(Z8,List16782342367[],2,FALSE))</f>
        <v/>
      </c>
      <c r="BX8" s="150" t="str">
        <f>IF(AA8="---","",VLOOKUP(AA8,List16782342367[],2,FALSE))</f>
        <v/>
      </c>
      <c r="BY8" s="150" t="str">
        <f>IF(AB8="---","",VLOOKUP(AB8,List16782342367[],2,FALSE))</f>
        <v/>
      </c>
      <c r="BZ8" s="150" t="str">
        <f>IF(AC8="---","",VLOOKUP(AC8,List16782342367[],2,FALSE))</f>
        <v/>
      </c>
      <c r="CA8" s="150" t="str">
        <f>IF(AD8="---","",VLOOKUP(AD8,List16782342367[],2,FALSE))</f>
        <v/>
      </c>
      <c r="CB8" s="150" t="str">
        <f>IF(AE8="---","",VLOOKUP(AE8,List16782342367[],2,FALSE))</f>
        <v/>
      </c>
      <c r="CC8" s="150" t="str">
        <f>IF(AF8="---","",VLOOKUP(AF8,List16782342367[],2,FALSE))</f>
        <v/>
      </c>
      <c r="CD8" s="150" t="str">
        <f>IF(AG8="---","",VLOOKUP(AG8,List16782342367[],2,FALSE))</f>
        <v/>
      </c>
      <c r="CE8" s="150" t="str">
        <f>IF(AH8="---","",VLOOKUP(AH8,List16782342367[],2,FALSE))</f>
        <v/>
      </c>
    </row>
    <row r="9" spans="2:92" ht="13.5" customHeight="1" thickBot="1">
      <c r="B9" s="331">
        <v>2</v>
      </c>
      <c r="C9" s="335" t="s">
        <v>124</v>
      </c>
      <c r="D9" s="334"/>
      <c r="E9" s="20" t="s">
        <v>125</v>
      </c>
      <c r="F9" s="21"/>
      <c r="G9" s="22"/>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VALUE(IF(AX9="---","",VLOOKUP(AX9,List16782342367[],2,FALSE)))</f>
        <v>#VALUE!</v>
      </c>
      <c r="AZ9" s="1" t="str">
        <f t="shared" si="2"/>
        <v>---</v>
      </c>
      <c r="BA9" s="1" t="e">
        <f>VALUE(IF(AZ9="---","",VLOOKUP(AZ9,List16782342367[],2,FALSE)))</f>
        <v>#VALUE!</v>
      </c>
      <c r="BB9" s="1" t="str">
        <f t="shared" si="3"/>
        <v>---</v>
      </c>
      <c r="BC9" s="1" t="str">
        <f t="shared" si="4"/>
        <v>---</v>
      </c>
      <c r="BI9" s="29" t="s">
        <v>126</v>
      </c>
      <c r="BJ9" s="150" t="str">
        <f>IF(H9="---","",VLOOKUP(H9,List16782342367[],2,FALSE))</f>
        <v/>
      </c>
      <c r="BK9" s="150" t="str">
        <f>IF(I9="---","",VLOOKUP(I9,List16782342367[],2,FALSE))</f>
        <v/>
      </c>
      <c r="BL9" s="150" t="str">
        <f>IF(J9="---","",VLOOKUP(J9,List16782342367[],2,FALSE))</f>
        <v/>
      </c>
      <c r="BM9" s="150" t="str">
        <f>IF(K9="---","",VLOOKUP(K9,List16782342367[],2,FALSE))</f>
        <v/>
      </c>
      <c r="BN9" s="150" t="str">
        <f>IF(L9="---","",VLOOKUP(L9,List16782342367[],2,FALSE))</f>
        <v/>
      </c>
      <c r="BO9" s="150" t="str">
        <f>IF(M9="---","",VLOOKUP(M9,List16782342367[],2,FALSE))</f>
        <v/>
      </c>
      <c r="BP9" s="150" t="str">
        <f>IF(N9="---","",VLOOKUP(N9,List16782342367[],2,FALSE))</f>
        <v/>
      </c>
      <c r="BQ9" s="150" t="str">
        <f>IF(O9="---","",VLOOKUP(O9,List16782342367[],2,FALSE))</f>
        <v/>
      </c>
      <c r="BR9" s="150" t="str">
        <f>IF(P9="---","",VLOOKUP(P9,List16782342367[],2,FALSE))</f>
        <v/>
      </c>
      <c r="BS9" s="150" t="str">
        <f>IF(Q9="---","",VLOOKUP(Q9,List16782342367[],2,FALSE))</f>
        <v/>
      </c>
      <c r="BT9" s="150" t="str">
        <f>IF(R9="---","",VLOOKUP(R9,List16782342367[],2,FALSE))</f>
        <v/>
      </c>
      <c r="BU9" s="29" t="s">
        <v>126</v>
      </c>
      <c r="BV9" s="150" t="str">
        <f>IF(Y9="---","",VLOOKUP(Y9,List16782342367[],2,FALSE))</f>
        <v/>
      </c>
      <c r="BW9" s="150" t="str">
        <f>IF(Z9="---","",VLOOKUP(Z9,List16782342367[],2,FALSE))</f>
        <v/>
      </c>
      <c r="BX9" s="150" t="str">
        <f>IF(AA9="---","",VLOOKUP(AA9,List16782342367[],2,FALSE))</f>
        <v/>
      </c>
      <c r="BY9" s="150" t="str">
        <f>IF(AB9="---","",VLOOKUP(AB9,List16782342367[],2,FALSE))</f>
        <v/>
      </c>
      <c r="BZ9" s="150" t="str">
        <f>IF(AC9="---","",VLOOKUP(AC9,List16782342367[],2,FALSE))</f>
        <v/>
      </c>
      <c r="CA9" s="150" t="str">
        <f>IF(AD9="---","",VLOOKUP(AD9,List16782342367[],2,FALSE))</f>
        <v/>
      </c>
      <c r="CB9" s="150" t="str">
        <f>IF(AE9="---","",VLOOKUP(AE9,List16782342367[],2,FALSE))</f>
        <v/>
      </c>
      <c r="CC9" s="150" t="str">
        <f>IF(AF9="---","",VLOOKUP(AF9,List16782342367[],2,FALSE))</f>
        <v/>
      </c>
      <c r="CD9" s="150" t="str">
        <f>IF(AG9="---","",VLOOKUP(AG9,List16782342367[],2,FALSE))</f>
        <v/>
      </c>
      <c r="CE9" s="150" t="str">
        <f>IF(AH9="---","",VLOOKUP(AH9,List16782342367[],2,FALSE))</f>
        <v/>
      </c>
    </row>
    <row r="10" spans="2:92" ht="13.5" customHeight="1" thickBot="1">
      <c r="B10" s="331"/>
      <c r="C10" s="333"/>
      <c r="D10" s="334"/>
      <c r="E10" s="20" t="s">
        <v>127</v>
      </c>
      <c r="F10" s="21"/>
      <c r="G10" s="22"/>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VALUE(IF(AX10="---","",VLOOKUP(AX10,List16782342367[],2,FALSE)))</f>
        <v>#VALUE!</v>
      </c>
      <c r="AZ10" s="1" t="str">
        <f t="shared" si="2"/>
        <v>---</v>
      </c>
      <c r="BA10" s="1" t="e">
        <f>VALUE(IF(AZ10="---","",VLOOKUP(AZ10,List16782342367[],2,FALSE)))</f>
        <v>#VALUE!</v>
      </c>
      <c r="BB10" s="1" t="str">
        <f t="shared" si="3"/>
        <v>---</v>
      </c>
      <c r="BC10" s="1" t="str">
        <f t="shared" si="4"/>
        <v>---</v>
      </c>
      <c r="BI10" s="29" t="s">
        <v>128</v>
      </c>
      <c r="BJ10" s="150" t="str">
        <f>IF(H10="---","",VLOOKUP(H10,List16782342367[],2,FALSE))</f>
        <v/>
      </c>
      <c r="BK10" s="150" t="str">
        <f>IF(I10="---","",VLOOKUP(I10,List16782342367[],2,FALSE))</f>
        <v/>
      </c>
      <c r="BL10" s="150" t="str">
        <f>IF(J10="---","",VLOOKUP(J10,List16782342367[],2,FALSE))</f>
        <v/>
      </c>
      <c r="BM10" s="150" t="str">
        <f>IF(K10="---","",VLOOKUP(K10,List16782342367[],2,FALSE))</f>
        <v/>
      </c>
      <c r="BN10" s="150" t="str">
        <f>IF(L10="---","",VLOOKUP(L10,List16782342367[],2,FALSE))</f>
        <v/>
      </c>
      <c r="BO10" s="150" t="str">
        <f>IF(M10="---","",VLOOKUP(M10,List16782342367[],2,FALSE))</f>
        <v/>
      </c>
      <c r="BP10" s="150" t="str">
        <f>IF(N10="---","",VLOOKUP(N10,List16782342367[],2,FALSE))</f>
        <v/>
      </c>
      <c r="BQ10" s="150" t="str">
        <f>IF(O10="---","",VLOOKUP(O10,List16782342367[],2,FALSE))</f>
        <v/>
      </c>
      <c r="BR10" s="150" t="str">
        <f>IF(P10="---","",VLOOKUP(P10,List16782342367[],2,FALSE))</f>
        <v/>
      </c>
      <c r="BS10" s="150" t="str">
        <f>IF(Q10="---","",VLOOKUP(Q10,List16782342367[],2,FALSE))</f>
        <v/>
      </c>
      <c r="BT10" s="150" t="str">
        <f>IF(R10="---","",VLOOKUP(R10,List16782342367[],2,FALSE))</f>
        <v/>
      </c>
      <c r="BU10" s="29" t="s">
        <v>128</v>
      </c>
      <c r="BV10" s="150" t="str">
        <f>IF(Y10="---","",VLOOKUP(Y10,List16782342367[],2,FALSE))</f>
        <v/>
      </c>
      <c r="BW10" s="150" t="str">
        <f>IF(Z10="---","",VLOOKUP(Z10,List16782342367[],2,FALSE))</f>
        <v/>
      </c>
      <c r="BX10" s="150" t="str">
        <f>IF(AA10="---","",VLOOKUP(AA10,List16782342367[],2,FALSE))</f>
        <v/>
      </c>
      <c r="BY10" s="150" t="str">
        <f>IF(AB10="---","",VLOOKUP(AB10,List16782342367[],2,FALSE))</f>
        <v/>
      </c>
      <c r="BZ10" s="150" t="str">
        <f>IF(AC10="---","",VLOOKUP(AC10,List16782342367[],2,FALSE))</f>
        <v/>
      </c>
      <c r="CA10" s="150" t="str">
        <f>IF(AD10="---","",VLOOKUP(AD10,List16782342367[],2,FALSE))</f>
        <v/>
      </c>
      <c r="CB10" s="150" t="str">
        <f>IF(AE10="---","",VLOOKUP(AE10,List16782342367[],2,FALSE))</f>
        <v/>
      </c>
      <c r="CC10" s="150" t="str">
        <f>IF(AF10="---","",VLOOKUP(AF10,List16782342367[],2,FALSE))</f>
        <v/>
      </c>
      <c r="CD10" s="150" t="str">
        <f>IF(AG10="---","",VLOOKUP(AG10,List16782342367[],2,FALSE))</f>
        <v/>
      </c>
      <c r="CE10" s="150" t="str">
        <f>IF(AH10="---","",VLOOKUP(AH10,List16782342367[],2,FALSE))</f>
        <v/>
      </c>
    </row>
    <row r="11" spans="2:92" ht="13.5" customHeight="1" thickBot="1">
      <c r="B11" s="331"/>
      <c r="C11" s="333"/>
      <c r="D11" s="334"/>
      <c r="E11" s="20" t="s">
        <v>129</v>
      </c>
      <c r="F11" s="21"/>
      <c r="G11" s="22"/>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VALUE(IF(AX11="---","",VLOOKUP(AX11,List16782342367[],2,FALSE)))</f>
        <v>#VALUE!</v>
      </c>
      <c r="AZ11" s="1" t="str">
        <f t="shared" si="2"/>
        <v>---</v>
      </c>
      <c r="BA11" s="1" t="e">
        <f>VALUE(IF(AZ11="---","",VLOOKUP(AZ11,List16782342367[],2,FALSE)))</f>
        <v>#VALUE!</v>
      </c>
      <c r="BB11" s="1" t="str">
        <f t="shared" si="3"/>
        <v>---</v>
      </c>
      <c r="BC11" s="1" t="str">
        <f t="shared" si="4"/>
        <v>---</v>
      </c>
      <c r="BI11" s="29" t="s">
        <v>130</v>
      </c>
      <c r="BJ11" s="150" t="str">
        <f>IF(H11="---","",VLOOKUP(H11,List16782342367[],2,FALSE))</f>
        <v/>
      </c>
      <c r="BK11" s="150" t="str">
        <f>IF(I11="---","",VLOOKUP(I11,List16782342367[],2,FALSE))</f>
        <v/>
      </c>
      <c r="BL11" s="150" t="str">
        <f>IF(J11="---","",VLOOKUP(J11,List16782342367[],2,FALSE))</f>
        <v/>
      </c>
      <c r="BM11" s="150" t="str">
        <f>IF(K11="---","",VLOOKUP(K11,List16782342367[],2,FALSE))</f>
        <v/>
      </c>
      <c r="BN11" s="150" t="str">
        <f>IF(L11="---","",VLOOKUP(L11,List16782342367[],2,FALSE))</f>
        <v/>
      </c>
      <c r="BO11" s="150" t="str">
        <f>IF(M11="---","",VLOOKUP(M11,List16782342367[],2,FALSE))</f>
        <v/>
      </c>
      <c r="BP11" s="150" t="str">
        <f>IF(N11="---","",VLOOKUP(N11,List16782342367[],2,FALSE))</f>
        <v/>
      </c>
      <c r="BQ11" s="150" t="str">
        <f>IF(O11="---","",VLOOKUP(O11,List16782342367[],2,FALSE))</f>
        <v/>
      </c>
      <c r="BR11" s="150" t="str">
        <f>IF(P11="---","",VLOOKUP(P11,List16782342367[],2,FALSE))</f>
        <v/>
      </c>
      <c r="BS11" s="150" t="str">
        <f>IF(Q11="---","",VLOOKUP(Q11,List16782342367[],2,FALSE))</f>
        <v/>
      </c>
      <c r="BT11" s="150" t="str">
        <f>IF(R11="---","",VLOOKUP(R11,List16782342367[],2,FALSE))</f>
        <v/>
      </c>
      <c r="BU11" s="29" t="s">
        <v>130</v>
      </c>
      <c r="BV11" s="150" t="str">
        <f>IF(Y11="---","",VLOOKUP(Y11,List16782342367[],2,FALSE))</f>
        <v/>
      </c>
      <c r="BW11" s="150" t="str">
        <f>IF(Z11="---","",VLOOKUP(Z11,List16782342367[],2,FALSE))</f>
        <v/>
      </c>
      <c r="BX11" s="150" t="str">
        <f>IF(AA11="---","",VLOOKUP(AA11,List16782342367[],2,FALSE))</f>
        <v/>
      </c>
      <c r="BY11" s="150" t="str">
        <f>IF(AB11="---","",VLOOKUP(AB11,List16782342367[],2,FALSE))</f>
        <v/>
      </c>
      <c r="BZ11" s="150" t="str">
        <f>IF(AC11="---","",VLOOKUP(AC11,List16782342367[],2,FALSE))</f>
        <v/>
      </c>
      <c r="CA11" s="150" t="str">
        <f>IF(AD11="---","",VLOOKUP(AD11,List16782342367[],2,FALSE))</f>
        <v/>
      </c>
      <c r="CB11" s="150" t="str">
        <f>IF(AE11="---","",VLOOKUP(AE11,List16782342367[],2,FALSE))</f>
        <v/>
      </c>
      <c r="CC11" s="150" t="str">
        <f>IF(AF11="---","",VLOOKUP(AF11,List16782342367[],2,FALSE))</f>
        <v/>
      </c>
      <c r="CD11" s="150" t="str">
        <f>IF(AG11="---","",VLOOKUP(AG11,List16782342367[],2,FALSE))</f>
        <v/>
      </c>
      <c r="CE11" s="150" t="str">
        <f>IF(AH11="---","",VLOOKUP(AH11,List16782342367[],2,FALSE))</f>
        <v/>
      </c>
    </row>
    <row r="12" spans="2:92" ht="13.5" customHeight="1" thickBot="1">
      <c r="B12" s="331"/>
      <c r="C12" s="335" t="s">
        <v>229</v>
      </c>
      <c r="D12" s="334"/>
      <c r="E12" s="20" t="s">
        <v>132</v>
      </c>
      <c r="F12" s="21"/>
      <c r="G12" s="22"/>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VALUE(IF(AX12="---","",VLOOKUP(AX12,List16782342367[],2,FALSE)))</f>
        <v>#VALUE!</v>
      </c>
      <c r="AZ12" s="1" t="str">
        <f t="shared" si="2"/>
        <v>---</v>
      </c>
      <c r="BA12" s="1" t="e">
        <f>VALUE(IF(AZ12="---","",VLOOKUP(AZ12,List16782342367[],2,FALSE)))</f>
        <v>#VALUE!</v>
      </c>
      <c r="BB12" s="1" t="str">
        <f t="shared" si="3"/>
        <v>---</v>
      </c>
      <c r="BC12" s="1" t="str">
        <f t="shared" si="4"/>
        <v>---</v>
      </c>
      <c r="BI12" s="29" t="s">
        <v>133</v>
      </c>
      <c r="BJ12" s="150" t="str">
        <f>IF(H12="---","",VLOOKUP(H12,List16782342367[],2,FALSE))</f>
        <v/>
      </c>
      <c r="BK12" s="150" t="str">
        <f>IF(I12="---","",VLOOKUP(I12,List16782342367[],2,FALSE))</f>
        <v/>
      </c>
      <c r="BL12" s="150" t="str">
        <f>IF(J12="---","",VLOOKUP(J12,List16782342367[],2,FALSE))</f>
        <v/>
      </c>
      <c r="BM12" s="150" t="str">
        <f>IF(K12="---","",VLOOKUP(K12,List16782342367[],2,FALSE))</f>
        <v/>
      </c>
      <c r="BN12" s="150" t="str">
        <f>IF(L12="---","",VLOOKUP(L12,List16782342367[],2,FALSE))</f>
        <v/>
      </c>
      <c r="BO12" s="150" t="str">
        <f>IF(M12="---","",VLOOKUP(M12,List16782342367[],2,FALSE))</f>
        <v/>
      </c>
      <c r="BP12" s="150" t="str">
        <f>IF(N12="---","",VLOOKUP(N12,List16782342367[],2,FALSE))</f>
        <v/>
      </c>
      <c r="BQ12" s="150" t="str">
        <f>IF(O12="---","",VLOOKUP(O12,List16782342367[],2,FALSE))</f>
        <v/>
      </c>
      <c r="BR12" s="150" t="str">
        <f>IF(P12="---","",VLOOKUP(P12,List16782342367[],2,FALSE))</f>
        <v/>
      </c>
      <c r="BS12" s="150" t="str">
        <f>IF(Q12="---","",VLOOKUP(Q12,List16782342367[],2,FALSE))</f>
        <v/>
      </c>
      <c r="BT12" s="150" t="str">
        <f>IF(R12="---","",VLOOKUP(R12,List16782342367[],2,FALSE))</f>
        <v/>
      </c>
      <c r="BU12" s="29" t="s">
        <v>133</v>
      </c>
      <c r="BV12" s="150" t="str">
        <f>IF(Y12="---","",VLOOKUP(Y12,List16782342367[],2,FALSE))</f>
        <v/>
      </c>
      <c r="BW12" s="150" t="str">
        <f>IF(Z12="---","",VLOOKUP(Z12,List16782342367[],2,FALSE))</f>
        <v/>
      </c>
      <c r="BX12" s="150" t="str">
        <f>IF(AA12="---","",VLOOKUP(AA12,List16782342367[],2,FALSE))</f>
        <v/>
      </c>
      <c r="BY12" s="150" t="str">
        <f>IF(AB12="---","",VLOOKUP(AB12,List16782342367[],2,FALSE))</f>
        <v/>
      </c>
      <c r="BZ12" s="150" t="str">
        <f>IF(AC12="---","",VLOOKUP(AC12,List16782342367[],2,FALSE))</f>
        <v/>
      </c>
      <c r="CA12" s="150" t="str">
        <f>IF(AD12="---","",VLOOKUP(AD12,List16782342367[],2,FALSE))</f>
        <v/>
      </c>
      <c r="CB12" s="150" t="str">
        <f>IF(AE12="---","",VLOOKUP(AE12,List16782342367[],2,FALSE))</f>
        <v/>
      </c>
      <c r="CC12" s="150" t="str">
        <f>IF(AF12="---","",VLOOKUP(AF12,List16782342367[],2,FALSE))</f>
        <v/>
      </c>
      <c r="CD12" s="150" t="str">
        <f>IF(AG12="---","",VLOOKUP(AG12,List16782342367[],2,FALSE))</f>
        <v/>
      </c>
      <c r="CE12" s="150" t="str">
        <f>IF(AH12="---","",VLOOKUP(AH12,List16782342367[],2,FALSE))</f>
        <v/>
      </c>
    </row>
    <row r="13" spans="2:92" ht="13.5" customHeight="1" thickBot="1">
      <c r="B13" s="331"/>
      <c r="C13" s="333"/>
      <c r="D13" s="334"/>
      <c r="E13" s="20" t="s">
        <v>134</v>
      </c>
      <c r="F13" s="21"/>
      <c r="G13" s="22"/>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VALUE(IF(AX13="---","",VLOOKUP(AX13,List16782342367[],2,FALSE)))</f>
        <v>#VALUE!</v>
      </c>
      <c r="AZ13" s="1" t="str">
        <f t="shared" si="2"/>
        <v>---</v>
      </c>
      <c r="BA13" s="1" t="e">
        <f>VALUE(IF(AZ13="---","",VLOOKUP(AZ13,List16782342367[],2,FALSE)))</f>
        <v>#VALUE!</v>
      </c>
      <c r="BB13" s="1" t="str">
        <f t="shared" si="3"/>
        <v>---</v>
      </c>
      <c r="BC13" s="1" t="str">
        <f t="shared" si="4"/>
        <v>---</v>
      </c>
      <c r="BI13" s="29" t="s">
        <v>135</v>
      </c>
      <c r="BJ13" s="150" t="str">
        <f>IF(H13="---","",VLOOKUP(H13,List16782342367[],2,FALSE))</f>
        <v/>
      </c>
      <c r="BK13" s="150" t="str">
        <f>IF(I13="---","",VLOOKUP(I13,List16782342367[],2,FALSE))</f>
        <v/>
      </c>
      <c r="BL13" s="150" t="str">
        <f>IF(J13="---","",VLOOKUP(J13,List16782342367[],2,FALSE))</f>
        <v/>
      </c>
      <c r="BM13" s="150" t="str">
        <f>IF(K13="---","",VLOOKUP(K13,List16782342367[],2,FALSE))</f>
        <v/>
      </c>
      <c r="BN13" s="150" t="str">
        <f>IF(L13="---","",VLOOKUP(L13,List16782342367[],2,FALSE))</f>
        <v/>
      </c>
      <c r="BO13" s="150" t="str">
        <f>IF(M13="---","",VLOOKUP(M13,List16782342367[],2,FALSE))</f>
        <v/>
      </c>
      <c r="BP13" s="150" t="str">
        <f>IF(N13="---","",VLOOKUP(N13,List16782342367[],2,FALSE))</f>
        <v/>
      </c>
      <c r="BQ13" s="150" t="str">
        <f>IF(O13="---","",VLOOKUP(O13,List16782342367[],2,FALSE))</f>
        <v/>
      </c>
      <c r="BR13" s="150" t="str">
        <f>IF(P13="---","",VLOOKUP(P13,List16782342367[],2,FALSE))</f>
        <v/>
      </c>
      <c r="BS13" s="150" t="str">
        <f>IF(Q13="---","",VLOOKUP(Q13,List16782342367[],2,FALSE))</f>
        <v/>
      </c>
      <c r="BT13" s="150" t="str">
        <f>IF(R13="---","",VLOOKUP(R13,List16782342367[],2,FALSE))</f>
        <v/>
      </c>
      <c r="BU13" s="29" t="s">
        <v>135</v>
      </c>
      <c r="BV13" s="150" t="str">
        <f>IF(Y13="---","",VLOOKUP(Y13,List16782342367[],2,FALSE))</f>
        <v/>
      </c>
      <c r="BW13" s="150" t="str">
        <f>IF(Z13="---","",VLOOKUP(Z13,List16782342367[],2,FALSE))</f>
        <v/>
      </c>
      <c r="BX13" s="150" t="str">
        <f>IF(AA13="---","",VLOOKUP(AA13,List16782342367[],2,FALSE))</f>
        <v/>
      </c>
      <c r="BY13" s="150" t="str">
        <f>IF(AB13="---","",VLOOKUP(AB13,List16782342367[],2,FALSE))</f>
        <v/>
      </c>
      <c r="BZ13" s="150" t="str">
        <f>IF(AC13="---","",VLOOKUP(AC13,List16782342367[],2,FALSE))</f>
        <v/>
      </c>
      <c r="CA13" s="150" t="str">
        <f>IF(AD13="---","",VLOOKUP(AD13,List16782342367[],2,FALSE))</f>
        <v/>
      </c>
      <c r="CB13" s="150" t="str">
        <f>IF(AE13="---","",VLOOKUP(AE13,List16782342367[],2,FALSE))</f>
        <v/>
      </c>
      <c r="CC13" s="150" t="str">
        <f>IF(AF13="---","",VLOOKUP(AF13,List16782342367[],2,FALSE))</f>
        <v/>
      </c>
      <c r="CD13" s="150" t="str">
        <f>IF(AG13="---","",VLOOKUP(AG13,List16782342367[],2,FALSE))</f>
        <v/>
      </c>
      <c r="CE13" s="150" t="str">
        <f>IF(AH13="---","",VLOOKUP(AH13,List16782342367[],2,FALSE))</f>
        <v/>
      </c>
    </row>
    <row r="14" spans="2:92" s="8" customFormat="1" ht="13.5" customHeight="1" thickBot="1">
      <c r="B14" s="331"/>
      <c r="C14" s="333"/>
      <c r="D14" s="334"/>
      <c r="E14" s="20" t="s">
        <v>136</v>
      </c>
      <c r="F14" s="21"/>
      <c r="G14" s="22"/>
      <c r="H14" s="25" t="s">
        <v>108</v>
      </c>
      <c r="I14" s="25" t="s">
        <v>108</v>
      </c>
      <c r="J14" s="25" t="s">
        <v>108</v>
      </c>
      <c r="K14" s="25" t="s">
        <v>108</v>
      </c>
      <c r="L14" s="25" t="s">
        <v>108</v>
      </c>
      <c r="M14" s="25"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VALUE(IF(AX14="---","",VLOOKUP(AX14,List16782342367[],2,FALSE)))</f>
        <v>#VALUE!</v>
      </c>
      <c r="AZ14" s="1" t="str">
        <f t="shared" si="2"/>
        <v>---</v>
      </c>
      <c r="BA14" s="1" t="e">
        <f>VALUE(IF(AZ14="---","",VLOOKUP(AZ14,List16782342367[],2,FALSE)))</f>
        <v>#VALUE!</v>
      </c>
      <c r="BB14" s="1" t="str">
        <f t="shared" si="3"/>
        <v>---</v>
      </c>
      <c r="BC14" s="1" t="str">
        <f t="shared" si="4"/>
        <v>---</v>
      </c>
      <c r="BD14" s="1"/>
      <c r="BE14" s="1"/>
      <c r="BF14" s="1"/>
      <c r="BG14" s="1"/>
      <c r="BH14" s="1"/>
      <c r="BI14" s="29" t="s">
        <v>137</v>
      </c>
      <c r="BJ14" s="150" t="str">
        <f>IF(H14="---","",VLOOKUP(H14,List16782342367[],2,FALSE))</f>
        <v/>
      </c>
      <c r="BK14" s="150" t="str">
        <f>IF(I14="---","",VLOOKUP(I14,List16782342367[],2,FALSE))</f>
        <v/>
      </c>
      <c r="BL14" s="150" t="str">
        <f>IF(J14="---","",VLOOKUP(J14,List16782342367[],2,FALSE))</f>
        <v/>
      </c>
      <c r="BM14" s="150" t="str">
        <f>IF(K14="---","",VLOOKUP(K14,List16782342367[],2,FALSE))</f>
        <v/>
      </c>
      <c r="BN14" s="150" t="str">
        <f>IF(L14="---","",VLOOKUP(L14,List16782342367[],2,FALSE))</f>
        <v/>
      </c>
      <c r="BO14" s="150" t="str">
        <f>IF(M14="---","",VLOOKUP(M14,List16782342367[],2,FALSE))</f>
        <v/>
      </c>
      <c r="BP14" s="150" t="str">
        <f>IF(N14="---","",VLOOKUP(N14,List16782342367[],2,FALSE))</f>
        <v/>
      </c>
      <c r="BQ14" s="150" t="str">
        <f>IF(O14="---","",VLOOKUP(O14,List16782342367[],2,FALSE))</f>
        <v/>
      </c>
      <c r="BR14" s="150" t="str">
        <f>IF(P14="---","",VLOOKUP(P14,List16782342367[],2,FALSE))</f>
        <v/>
      </c>
      <c r="BS14" s="150" t="str">
        <f>IF(Q14="---","",VLOOKUP(Q14,List16782342367[],2,FALSE))</f>
        <v/>
      </c>
      <c r="BT14" s="150" t="str">
        <f>IF(R14="---","",VLOOKUP(R14,List16782342367[],2,FALSE))</f>
        <v/>
      </c>
      <c r="BU14" s="29" t="s">
        <v>137</v>
      </c>
      <c r="BV14" s="150" t="str">
        <f>IF(Y14="---","",VLOOKUP(Y14,List16782342367[],2,FALSE))</f>
        <v/>
      </c>
      <c r="BW14" s="150" t="str">
        <f>IF(Z14="---","",VLOOKUP(Z14,List16782342367[],2,FALSE))</f>
        <v/>
      </c>
      <c r="BX14" s="150" t="str">
        <f>IF(AA14="---","",VLOOKUP(AA14,List16782342367[],2,FALSE))</f>
        <v/>
      </c>
      <c r="BY14" s="150" t="str">
        <f>IF(AB14="---","",VLOOKUP(AB14,List16782342367[],2,FALSE))</f>
        <v/>
      </c>
      <c r="BZ14" s="150" t="str">
        <f>IF(AC14="---","",VLOOKUP(AC14,List16782342367[],2,FALSE))</f>
        <v/>
      </c>
      <c r="CA14" s="150" t="str">
        <f>IF(AD14="---","",VLOOKUP(AD14,List16782342367[],2,FALSE))</f>
        <v/>
      </c>
      <c r="CB14" s="150" t="str">
        <f>IF(AE14="---","",VLOOKUP(AE14,List16782342367[],2,FALSE))</f>
        <v/>
      </c>
      <c r="CC14" s="150" t="str">
        <f>IF(AF14="---","",VLOOKUP(AF14,List16782342367[],2,FALSE))</f>
        <v/>
      </c>
      <c r="CD14" s="150" t="str">
        <f>IF(AG14="---","",VLOOKUP(AG14,List16782342367[],2,FALSE))</f>
        <v/>
      </c>
      <c r="CE14" s="150" t="str">
        <f>IF(AH14="---","",VLOOKUP(AH14,List16782342367[],2,FALSE))</f>
        <v/>
      </c>
      <c r="CG14" s="1"/>
      <c r="CI14" s="1"/>
      <c r="CK14" s="1"/>
      <c r="CM14" s="1"/>
    </row>
    <row r="15" spans="2:92" s="8" customFormat="1" ht="13.5" customHeight="1" thickBot="1">
      <c r="B15" s="331"/>
      <c r="C15" s="333" t="s">
        <v>138</v>
      </c>
      <c r="D15" s="334"/>
      <c r="E15" s="20" t="s">
        <v>139</v>
      </c>
      <c r="F15" s="21"/>
      <c r="G15" s="22"/>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VALUE(IF(AX15="---","",VLOOKUP(AX15,List16782342367[],2,FALSE)))</f>
        <v>#VALUE!</v>
      </c>
      <c r="AZ15" s="1" t="str">
        <f t="shared" si="2"/>
        <v>---</v>
      </c>
      <c r="BA15" s="1" t="e">
        <f>VALUE(IF(AZ15="---","",VLOOKUP(AZ15,List16782342367[],2,FALSE)))</f>
        <v>#VALUE!</v>
      </c>
      <c r="BB15" s="1" t="str">
        <f t="shared" si="3"/>
        <v>---</v>
      </c>
      <c r="BC15" s="1" t="str">
        <f t="shared" si="4"/>
        <v>---</v>
      </c>
      <c r="BD15" s="1"/>
      <c r="BE15" s="1"/>
      <c r="BF15" s="1"/>
      <c r="BG15" s="1"/>
      <c r="BH15" s="1"/>
      <c r="BI15" s="29" t="s">
        <v>140</v>
      </c>
      <c r="BJ15" s="150" t="str">
        <f>IF(H15="---","",VLOOKUP(H15,List16782342367[],2,FALSE))</f>
        <v/>
      </c>
      <c r="BK15" s="150" t="str">
        <f>IF(I15="---","",VLOOKUP(I15,List16782342367[],2,FALSE))</f>
        <v/>
      </c>
      <c r="BL15" s="150" t="str">
        <f>IF(J15="---","",VLOOKUP(J15,List16782342367[],2,FALSE))</f>
        <v/>
      </c>
      <c r="BM15" s="150" t="str">
        <f>IF(K15="---","",VLOOKUP(K15,List16782342367[],2,FALSE))</f>
        <v/>
      </c>
      <c r="BN15" s="150" t="str">
        <f>IF(L15="---","",VLOOKUP(L15,List16782342367[],2,FALSE))</f>
        <v/>
      </c>
      <c r="BO15" s="150" t="str">
        <f>IF(M15="---","",VLOOKUP(M15,List16782342367[],2,FALSE))</f>
        <v/>
      </c>
      <c r="BP15" s="150" t="str">
        <f>IF(N15="---","",VLOOKUP(N15,List16782342367[],2,FALSE))</f>
        <v/>
      </c>
      <c r="BQ15" s="150" t="str">
        <f>IF(O15="---","",VLOOKUP(O15,List16782342367[],2,FALSE))</f>
        <v/>
      </c>
      <c r="BR15" s="150" t="str">
        <f>IF(P15="---","",VLOOKUP(P15,List16782342367[],2,FALSE))</f>
        <v/>
      </c>
      <c r="BS15" s="150" t="str">
        <f>IF(Q15="---","",VLOOKUP(Q15,List16782342367[],2,FALSE))</f>
        <v/>
      </c>
      <c r="BT15" s="150" t="str">
        <f>IF(R15="---","",VLOOKUP(R15,List16782342367[],2,FALSE))</f>
        <v/>
      </c>
      <c r="BU15" s="29" t="s">
        <v>140</v>
      </c>
      <c r="BV15" s="150" t="str">
        <f>IF(Y15="---","",VLOOKUP(Y15,List16782342367[],2,FALSE))</f>
        <v/>
      </c>
      <c r="BW15" s="150" t="str">
        <f>IF(Z15="---","",VLOOKUP(Z15,List16782342367[],2,FALSE))</f>
        <v/>
      </c>
      <c r="BX15" s="150" t="str">
        <f>IF(AA15="---","",VLOOKUP(AA15,List16782342367[],2,FALSE))</f>
        <v/>
      </c>
      <c r="BY15" s="150" t="str">
        <f>IF(AB15="---","",VLOOKUP(AB15,List16782342367[],2,FALSE))</f>
        <v/>
      </c>
      <c r="BZ15" s="150" t="str">
        <f>IF(AC15="---","",VLOOKUP(AC15,List16782342367[],2,FALSE))</f>
        <v/>
      </c>
      <c r="CA15" s="150" t="str">
        <f>IF(AD15="---","",VLOOKUP(AD15,List16782342367[],2,FALSE))</f>
        <v/>
      </c>
      <c r="CB15" s="150" t="str">
        <f>IF(AE15="---","",VLOOKUP(AE15,List16782342367[],2,FALSE))</f>
        <v/>
      </c>
      <c r="CC15" s="150" t="str">
        <f>IF(AF15="---","",VLOOKUP(AF15,List16782342367[],2,FALSE))</f>
        <v/>
      </c>
      <c r="CD15" s="150" t="str">
        <f>IF(AG15="---","",VLOOKUP(AG15,List16782342367[],2,FALSE))</f>
        <v/>
      </c>
      <c r="CE15" s="150" t="str">
        <f>IF(AH15="---","",VLOOKUP(AH15,List16782342367[],2,FALSE))</f>
        <v/>
      </c>
      <c r="CG15" s="1"/>
      <c r="CI15" s="1"/>
      <c r="CK15" s="1"/>
      <c r="CM15" s="1"/>
    </row>
    <row r="16" spans="2:92" s="8" customFormat="1" ht="13.5" customHeight="1" thickBot="1">
      <c r="B16" s="331"/>
      <c r="C16" s="333"/>
      <c r="D16" s="334"/>
      <c r="E16" s="20" t="s">
        <v>141</v>
      </c>
      <c r="F16" s="21"/>
      <c r="G16" s="22"/>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VALUE(IF(AX16="---","",VLOOKUP(AX16,List16782342367[],2,FALSE)))</f>
        <v>#VALUE!</v>
      </c>
      <c r="AZ16" s="1" t="str">
        <f t="shared" si="2"/>
        <v>---</v>
      </c>
      <c r="BA16" s="1" t="e">
        <f>VALUE(IF(AZ16="---","",VLOOKUP(AZ16,List16782342367[],2,FALSE)))</f>
        <v>#VALUE!</v>
      </c>
      <c r="BB16" s="1" t="str">
        <f t="shared" si="3"/>
        <v>---</v>
      </c>
      <c r="BC16" s="1" t="str">
        <f t="shared" si="4"/>
        <v>---</v>
      </c>
      <c r="BD16" s="1"/>
      <c r="BE16" s="1"/>
      <c r="BF16" s="1"/>
      <c r="BG16" s="1"/>
      <c r="BH16" s="1"/>
      <c r="BI16" s="29" t="s">
        <v>142</v>
      </c>
      <c r="BJ16" s="150" t="str">
        <f>IF(H16="---","",VLOOKUP(H16,List16782342367[],2,FALSE))</f>
        <v/>
      </c>
      <c r="BK16" s="150" t="str">
        <f>IF(I16="---","",VLOOKUP(I16,List16782342367[],2,FALSE))</f>
        <v/>
      </c>
      <c r="BL16" s="150" t="str">
        <f>IF(J16="---","",VLOOKUP(J16,List16782342367[],2,FALSE))</f>
        <v/>
      </c>
      <c r="BM16" s="150" t="str">
        <f>IF(K16="---","",VLOOKUP(K16,List16782342367[],2,FALSE))</f>
        <v/>
      </c>
      <c r="BN16" s="150" t="str">
        <f>IF(L16="---","",VLOOKUP(L16,List16782342367[],2,FALSE))</f>
        <v/>
      </c>
      <c r="BO16" s="150" t="str">
        <f>IF(M16="---","",VLOOKUP(M16,List16782342367[],2,FALSE))</f>
        <v/>
      </c>
      <c r="BP16" s="150" t="str">
        <f>IF(N16="---","",VLOOKUP(N16,List16782342367[],2,FALSE))</f>
        <v/>
      </c>
      <c r="BQ16" s="150" t="str">
        <f>IF(O16="---","",VLOOKUP(O16,List16782342367[],2,FALSE))</f>
        <v/>
      </c>
      <c r="BR16" s="150" t="str">
        <f>IF(P16="---","",VLOOKUP(P16,List16782342367[],2,FALSE))</f>
        <v/>
      </c>
      <c r="BS16" s="150" t="str">
        <f>IF(Q16="---","",VLOOKUP(Q16,List16782342367[],2,FALSE))</f>
        <v/>
      </c>
      <c r="BT16" s="150" t="str">
        <f>IF(R16="---","",VLOOKUP(R16,List16782342367[],2,FALSE))</f>
        <v/>
      </c>
      <c r="BU16" s="29" t="s">
        <v>142</v>
      </c>
      <c r="BV16" s="150" t="str">
        <f>IF(Y16="---","",VLOOKUP(Y16,List16782342367[],2,FALSE))</f>
        <v/>
      </c>
      <c r="BW16" s="150" t="str">
        <f>IF(Z16="---","",VLOOKUP(Z16,List16782342367[],2,FALSE))</f>
        <v/>
      </c>
      <c r="BX16" s="150" t="str">
        <f>IF(AA16="---","",VLOOKUP(AA16,List16782342367[],2,FALSE))</f>
        <v/>
      </c>
      <c r="BY16" s="150" t="str">
        <f>IF(AB16="---","",VLOOKUP(AB16,List16782342367[],2,FALSE))</f>
        <v/>
      </c>
      <c r="BZ16" s="150" t="str">
        <f>IF(AC16="---","",VLOOKUP(AC16,List16782342367[],2,FALSE))</f>
        <v/>
      </c>
      <c r="CA16" s="150" t="str">
        <f>IF(AD16="---","",VLOOKUP(AD16,List16782342367[],2,FALSE))</f>
        <v/>
      </c>
      <c r="CB16" s="150" t="str">
        <f>IF(AE16="---","",VLOOKUP(AE16,List16782342367[],2,FALSE))</f>
        <v/>
      </c>
      <c r="CC16" s="150" t="str">
        <f>IF(AF16="---","",VLOOKUP(AF16,List16782342367[],2,FALSE))</f>
        <v/>
      </c>
      <c r="CD16" s="150" t="str">
        <f>IF(AG16="---","",VLOOKUP(AG16,List16782342367[],2,FALSE))</f>
        <v/>
      </c>
      <c r="CE16" s="150" t="str">
        <f>IF(AH16="---","",VLOOKUP(AH16,List16782342367[],2,FALSE))</f>
        <v/>
      </c>
      <c r="CG16" s="1"/>
      <c r="CI16" s="1"/>
      <c r="CK16" s="1"/>
      <c r="CM16" s="1"/>
    </row>
    <row r="17" spans="2:92" s="8" customFormat="1" ht="13.5" customHeight="1" thickBot="1">
      <c r="B17" s="331"/>
      <c r="C17" s="333"/>
      <c r="D17" s="334"/>
      <c r="E17" s="20" t="s">
        <v>143</v>
      </c>
      <c r="F17" s="21"/>
      <c r="G17" s="22"/>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VALUE(IF(AX17="---","",VLOOKUP(AX17,List16782342367[],2,FALSE)))</f>
        <v>#VALUE!</v>
      </c>
      <c r="AZ17" s="1" t="str">
        <f t="shared" si="2"/>
        <v>---</v>
      </c>
      <c r="BA17" s="1" t="e">
        <f>VALUE(IF(AZ17="---","",VLOOKUP(AZ17,List16782342367[],2,FALSE)))</f>
        <v>#VALUE!</v>
      </c>
      <c r="BB17" s="1" t="str">
        <f t="shared" si="3"/>
        <v>---</v>
      </c>
      <c r="BC17" s="1" t="str">
        <f t="shared" si="4"/>
        <v>---</v>
      </c>
      <c r="BD17" s="1"/>
      <c r="BE17" s="1"/>
      <c r="BF17" s="1"/>
      <c r="BG17" s="1"/>
      <c r="BH17" s="1"/>
      <c r="BI17" s="29" t="s">
        <v>144</v>
      </c>
      <c r="BJ17" s="150" t="str">
        <f>IF(H17="---","",VLOOKUP(H17,List16782342367[],2,FALSE))</f>
        <v/>
      </c>
      <c r="BK17" s="150" t="str">
        <f>IF(I17="---","",VLOOKUP(I17,List16782342367[],2,FALSE))</f>
        <v/>
      </c>
      <c r="BL17" s="150" t="str">
        <f>IF(J17="---","",VLOOKUP(J17,List16782342367[],2,FALSE))</f>
        <v/>
      </c>
      <c r="BM17" s="150" t="str">
        <f>IF(K17="---","",VLOOKUP(K17,List16782342367[],2,FALSE))</f>
        <v/>
      </c>
      <c r="BN17" s="150" t="str">
        <f>IF(L17="---","",VLOOKUP(L17,List16782342367[],2,FALSE))</f>
        <v/>
      </c>
      <c r="BO17" s="150" t="str">
        <f>IF(M17="---","",VLOOKUP(M17,List16782342367[],2,FALSE))</f>
        <v/>
      </c>
      <c r="BP17" s="150" t="str">
        <f>IF(N17="---","",VLOOKUP(N17,List16782342367[],2,FALSE))</f>
        <v/>
      </c>
      <c r="BQ17" s="150" t="str">
        <f>IF(O17="---","",VLOOKUP(O17,List16782342367[],2,FALSE))</f>
        <v/>
      </c>
      <c r="BR17" s="150" t="str">
        <f>IF(P17="---","",VLOOKUP(P17,List16782342367[],2,FALSE))</f>
        <v/>
      </c>
      <c r="BS17" s="150" t="str">
        <f>IF(Q17="---","",VLOOKUP(Q17,List16782342367[],2,FALSE))</f>
        <v/>
      </c>
      <c r="BT17" s="150" t="str">
        <f>IF(R17="---","",VLOOKUP(R17,List16782342367[],2,FALSE))</f>
        <v/>
      </c>
      <c r="BU17" s="29" t="s">
        <v>144</v>
      </c>
      <c r="BV17" s="150" t="str">
        <f>IF(Y17="---","",VLOOKUP(Y17,List16782342367[],2,FALSE))</f>
        <v/>
      </c>
      <c r="BW17" s="150" t="str">
        <f>IF(Z17="---","",VLOOKUP(Z17,List16782342367[],2,FALSE))</f>
        <v/>
      </c>
      <c r="BX17" s="150" t="str">
        <f>IF(AA17="---","",VLOOKUP(AA17,List16782342367[],2,FALSE))</f>
        <v/>
      </c>
      <c r="BY17" s="150" t="str">
        <f>IF(AB17="---","",VLOOKUP(AB17,List16782342367[],2,FALSE))</f>
        <v/>
      </c>
      <c r="BZ17" s="150" t="str">
        <f>IF(AC17="---","",VLOOKUP(AC17,List16782342367[],2,FALSE))</f>
        <v/>
      </c>
      <c r="CA17" s="150" t="str">
        <f>IF(AD17="---","",VLOOKUP(AD17,List16782342367[],2,FALSE))</f>
        <v/>
      </c>
      <c r="CB17" s="150" t="str">
        <f>IF(AE17="---","",VLOOKUP(AE17,List16782342367[],2,FALSE))</f>
        <v/>
      </c>
      <c r="CC17" s="150" t="str">
        <f>IF(AF17="---","",VLOOKUP(AF17,List16782342367[],2,FALSE))</f>
        <v/>
      </c>
      <c r="CD17" s="150" t="str">
        <f>IF(AG17="---","",VLOOKUP(AG17,List16782342367[],2,FALSE))</f>
        <v/>
      </c>
      <c r="CE17" s="150" t="str">
        <f>IF(AH17="---","",VLOOKUP(AH17,List16782342367[],2,FALSE))</f>
        <v/>
      </c>
      <c r="CG17" s="1"/>
      <c r="CI17" s="1"/>
      <c r="CK17" s="1"/>
      <c r="CM17" s="1"/>
    </row>
    <row r="18" spans="2:92" s="8" customFormat="1" ht="13.5" customHeight="1" thickBot="1">
      <c r="B18" s="331"/>
      <c r="C18" s="333" t="s">
        <v>145</v>
      </c>
      <c r="D18" s="334"/>
      <c r="E18" s="20" t="s">
        <v>146</v>
      </c>
      <c r="F18" s="21"/>
      <c r="G18" s="22"/>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VALUE(IF(AX18="---","",VLOOKUP(AX18,List16782342367[],2,FALSE)))</f>
        <v>#VALUE!</v>
      </c>
      <c r="AZ18" s="1" t="str">
        <f t="shared" si="2"/>
        <v>---</v>
      </c>
      <c r="BA18" s="1" t="e">
        <f>VALUE(IF(AZ18="---","",VLOOKUP(AZ18,List16782342367[],2,FALSE)))</f>
        <v>#VALUE!</v>
      </c>
      <c r="BB18" s="1" t="str">
        <f t="shared" si="3"/>
        <v>---</v>
      </c>
      <c r="BC18" s="1" t="str">
        <f t="shared" si="4"/>
        <v>---</v>
      </c>
      <c r="BD18" s="1"/>
      <c r="BE18" s="1"/>
      <c r="BF18" s="1"/>
      <c r="BG18" s="1"/>
      <c r="BH18" s="1"/>
      <c r="BI18" s="29" t="s">
        <v>147</v>
      </c>
      <c r="BJ18" s="150" t="str">
        <f>IF(H18="---","",VLOOKUP(H18,List16782342367[],2,FALSE))</f>
        <v/>
      </c>
      <c r="BK18" s="150" t="str">
        <f>IF(I18="---","",VLOOKUP(I18,List16782342367[],2,FALSE))</f>
        <v/>
      </c>
      <c r="BL18" s="150" t="str">
        <f>IF(J18="---","",VLOOKUP(J18,List16782342367[],2,FALSE))</f>
        <v/>
      </c>
      <c r="BM18" s="150" t="str">
        <f>IF(K18="---","",VLOOKUP(K18,List16782342367[],2,FALSE))</f>
        <v/>
      </c>
      <c r="BN18" s="150" t="str">
        <f>IF(L18="---","",VLOOKUP(L18,List16782342367[],2,FALSE))</f>
        <v/>
      </c>
      <c r="BO18" s="150" t="str">
        <f>IF(M18="---","",VLOOKUP(M18,List16782342367[],2,FALSE))</f>
        <v/>
      </c>
      <c r="BP18" s="150" t="str">
        <f>IF(N18="---","",VLOOKUP(N18,List16782342367[],2,FALSE))</f>
        <v/>
      </c>
      <c r="BQ18" s="150" t="str">
        <f>IF(O18="---","",VLOOKUP(O18,List16782342367[],2,FALSE))</f>
        <v/>
      </c>
      <c r="BR18" s="150" t="str">
        <f>IF(P18="---","",VLOOKUP(P18,List16782342367[],2,FALSE))</f>
        <v/>
      </c>
      <c r="BS18" s="150" t="str">
        <f>IF(Q18="---","",VLOOKUP(Q18,List16782342367[],2,FALSE))</f>
        <v/>
      </c>
      <c r="BT18" s="150" t="str">
        <f>IF(R18="---","",VLOOKUP(R18,List16782342367[],2,FALSE))</f>
        <v/>
      </c>
      <c r="BU18" s="29" t="s">
        <v>147</v>
      </c>
      <c r="BV18" s="150" t="str">
        <f>IF(Y18="---","",VLOOKUP(Y18,List16782342367[],2,FALSE))</f>
        <v/>
      </c>
      <c r="BW18" s="150" t="str">
        <f>IF(Z18="---","",VLOOKUP(Z18,List16782342367[],2,FALSE))</f>
        <v/>
      </c>
      <c r="BX18" s="150" t="str">
        <f>IF(AA18="---","",VLOOKUP(AA18,List16782342367[],2,FALSE))</f>
        <v/>
      </c>
      <c r="BY18" s="150" t="str">
        <f>IF(AB18="---","",VLOOKUP(AB18,List16782342367[],2,FALSE))</f>
        <v/>
      </c>
      <c r="BZ18" s="150" t="str">
        <f>IF(AC18="---","",VLOOKUP(AC18,List16782342367[],2,FALSE))</f>
        <v/>
      </c>
      <c r="CA18" s="150" t="str">
        <f>IF(AD18="---","",VLOOKUP(AD18,List16782342367[],2,FALSE))</f>
        <v/>
      </c>
      <c r="CB18" s="150" t="str">
        <f>IF(AE18="---","",VLOOKUP(AE18,List16782342367[],2,FALSE))</f>
        <v/>
      </c>
      <c r="CC18" s="150" t="str">
        <f>IF(AF18="---","",VLOOKUP(AF18,List16782342367[],2,FALSE))</f>
        <v/>
      </c>
      <c r="CD18" s="150" t="str">
        <f>IF(AG18="---","",VLOOKUP(AG18,List16782342367[],2,FALSE))</f>
        <v/>
      </c>
      <c r="CE18" s="150" t="str">
        <f>IF(AH18="---","",VLOOKUP(AH18,List16782342367[],2,FALSE))</f>
        <v/>
      </c>
      <c r="CG18" s="1"/>
      <c r="CI18" s="1"/>
      <c r="CK18" s="1"/>
      <c r="CM18" s="1"/>
    </row>
    <row r="19" spans="2:92" s="8" customFormat="1" ht="13.5" customHeight="1" thickBot="1">
      <c r="B19" s="331"/>
      <c r="C19" s="333"/>
      <c r="D19" s="334"/>
      <c r="E19" s="20" t="s">
        <v>148</v>
      </c>
      <c r="F19" s="21"/>
      <c r="G19" s="22"/>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VALUE(IF(AX19="---","",VLOOKUP(AX19,List16782342367[],2,FALSE)))</f>
        <v>#VALUE!</v>
      </c>
      <c r="AZ19" s="1" t="str">
        <f t="shared" si="2"/>
        <v>---</v>
      </c>
      <c r="BA19" s="1" t="e">
        <f>VALUE(IF(AZ19="---","",VLOOKUP(AZ19,List16782342367[],2,FALSE)))</f>
        <v>#VALUE!</v>
      </c>
      <c r="BB19" s="1" t="str">
        <f t="shared" si="3"/>
        <v>---</v>
      </c>
      <c r="BC19" s="1" t="str">
        <f t="shared" si="4"/>
        <v>---</v>
      </c>
      <c r="BD19" s="1"/>
      <c r="BE19" s="1"/>
      <c r="BF19" s="1"/>
      <c r="BG19" s="1"/>
      <c r="BH19" s="1"/>
      <c r="BI19" s="29" t="s">
        <v>149</v>
      </c>
      <c r="BJ19" s="150" t="str">
        <f>IF(H19="---","",VLOOKUP(H19,List16782342367[],2,FALSE))</f>
        <v/>
      </c>
      <c r="BK19" s="150" t="str">
        <f>IF(I19="---","",VLOOKUP(I19,List16782342367[],2,FALSE))</f>
        <v/>
      </c>
      <c r="BL19" s="150" t="str">
        <f>IF(J19="---","",VLOOKUP(J19,List16782342367[],2,FALSE))</f>
        <v/>
      </c>
      <c r="BM19" s="150" t="str">
        <f>IF(K19="---","",VLOOKUP(K19,List16782342367[],2,FALSE))</f>
        <v/>
      </c>
      <c r="BN19" s="150" t="str">
        <f>IF(L19="---","",VLOOKUP(L19,List16782342367[],2,FALSE))</f>
        <v/>
      </c>
      <c r="BO19" s="150" t="str">
        <f>IF(M19="---","",VLOOKUP(M19,List16782342367[],2,FALSE))</f>
        <v/>
      </c>
      <c r="BP19" s="150" t="str">
        <f>IF(N19="---","",VLOOKUP(N19,List16782342367[],2,FALSE))</f>
        <v/>
      </c>
      <c r="BQ19" s="150" t="str">
        <f>IF(O19="---","",VLOOKUP(O19,List16782342367[],2,FALSE))</f>
        <v/>
      </c>
      <c r="BR19" s="150" t="str">
        <f>IF(P19="---","",VLOOKUP(P19,List16782342367[],2,FALSE))</f>
        <v/>
      </c>
      <c r="BS19" s="150" t="str">
        <f>IF(Q19="---","",VLOOKUP(Q19,List16782342367[],2,FALSE))</f>
        <v/>
      </c>
      <c r="BT19" s="150" t="str">
        <f>IF(R19="---","",VLOOKUP(R19,List16782342367[],2,FALSE))</f>
        <v/>
      </c>
      <c r="BU19" s="29" t="s">
        <v>149</v>
      </c>
      <c r="BV19" s="150" t="str">
        <f>IF(Y19="---","",VLOOKUP(Y19,List16782342367[],2,FALSE))</f>
        <v/>
      </c>
      <c r="BW19" s="150" t="str">
        <f>IF(Z19="---","",VLOOKUP(Z19,List16782342367[],2,FALSE))</f>
        <v/>
      </c>
      <c r="BX19" s="150" t="str">
        <f>IF(AA19="---","",VLOOKUP(AA19,List16782342367[],2,FALSE))</f>
        <v/>
      </c>
      <c r="BY19" s="150" t="str">
        <f>IF(AB19="---","",VLOOKUP(AB19,List16782342367[],2,FALSE))</f>
        <v/>
      </c>
      <c r="BZ19" s="150" t="str">
        <f>IF(AC19="---","",VLOOKUP(AC19,List16782342367[],2,FALSE))</f>
        <v/>
      </c>
      <c r="CA19" s="150" t="str">
        <f>IF(AD19="---","",VLOOKUP(AD19,List16782342367[],2,FALSE))</f>
        <v/>
      </c>
      <c r="CB19" s="150" t="str">
        <f>IF(AE19="---","",VLOOKUP(AE19,List16782342367[],2,FALSE))</f>
        <v/>
      </c>
      <c r="CC19" s="150" t="str">
        <f>IF(AF19="---","",VLOOKUP(AF19,List16782342367[],2,FALSE))</f>
        <v/>
      </c>
      <c r="CD19" s="150" t="str">
        <f>IF(AG19="---","",VLOOKUP(AG19,List16782342367[],2,FALSE))</f>
        <v/>
      </c>
      <c r="CE19" s="150" t="str">
        <f>IF(AH19="---","",VLOOKUP(AH19,List16782342367[],2,FALSE))</f>
        <v/>
      </c>
      <c r="CG19" s="1"/>
      <c r="CI19" s="1"/>
      <c r="CK19" s="1"/>
      <c r="CM19" s="1"/>
    </row>
    <row r="20" spans="2:92" s="8" customFormat="1" ht="13.5" customHeight="1" thickBot="1">
      <c r="B20" s="332"/>
      <c r="C20" s="333"/>
      <c r="D20" s="334"/>
      <c r="E20" s="20" t="s">
        <v>150</v>
      </c>
      <c r="F20" s="21"/>
      <c r="G20" s="22"/>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VALUE(IF(AX20="---","",VLOOKUP(AX20,List16782342367[],2,FALSE)))</f>
        <v>#VALUE!</v>
      </c>
      <c r="AZ20" s="1" t="str">
        <f t="shared" si="2"/>
        <v>---</v>
      </c>
      <c r="BA20" s="1" t="e">
        <f>VALUE(IF(AZ20="---","",VLOOKUP(AZ20,List16782342367[],2,FALSE)))</f>
        <v>#VALUE!</v>
      </c>
      <c r="BB20" s="1" t="str">
        <f t="shared" si="3"/>
        <v>---</v>
      </c>
      <c r="BC20" s="1" t="str">
        <f t="shared" si="4"/>
        <v>---</v>
      </c>
      <c r="BD20" s="1"/>
      <c r="BE20" s="1"/>
      <c r="BF20" s="1"/>
      <c r="BG20" s="1"/>
      <c r="BH20" s="1"/>
      <c r="BI20" s="29" t="s">
        <v>151</v>
      </c>
      <c r="BJ20" s="150" t="str">
        <f>IF(H20="---","",VLOOKUP(H20,List16782342367[],2,FALSE))</f>
        <v/>
      </c>
      <c r="BK20" s="150" t="str">
        <f>IF(I20="---","",VLOOKUP(I20,List16782342367[],2,FALSE))</f>
        <v/>
      </c>
      <c r="BL20" s="150" t="str">
        <f>IF(J20="---","",VLOOKUP(J20,List16782342367[],2,FALSE))</f>
        <v/>
      </c>
      <c r="BM20" s="150" t="str">
        <f>IF(K20="---","",VLOOKUP(K20,List16782342367[],2,FALSE))</f>
        <v/>
      </c>
      <c r="BN20" s="150" t="str">
        <f>IF(L20="---","",VLOOKUP(L20,List16782342367[],2,FALSE))</f>
        <v/>
      </c>
      <c r="BO20" s="150" t="str">
        <f>IF(M20="---","",VLOOKUP(M20,List16782342367[],2,FALSE))</f>
        <v/>
      </c>
      <c r="BP20" s="150" t="str">
        <f>IF(N20="---","",VLOOKUP(N20,List16782342367[],2,FALSE))</f>
        <v/>
      </c>
      <c r="BQ20" s="150" t="str">
        <f>IF(O20="---","",VLOOKUP(O20,List16782342367[],2,FALSE))</f>
        <v/>
      </c>
      <c r="BR20" s="150" t="str">
        <f>IF(P20="---","",VLOOKUP(P20,List16782342367[],2,FALSE))</f>
        <v/>
      </c>
      <c r="BS20" s="150" t="str">
        <f>IF(Q20="---","",VLOOKUP(Q20,List16782342367[],2,FALSE))</f>
        <v/>
      </c>
      <c r="BT20" s="150" t="str">
        <f>IF(R20="---","",VLOOKUP(R20,List16782342367[],2,FALSE))</f>
        <v/>
      </c>
      <c r="BU20" s="29" t="s">
        <v>151</v>
      </c>
      <c r="BV20" s="150" t="str">
        <f>IF(Y20="---","",VLOOKUP(Y20,List16782342367[],2,FALSE))</f>
        <v/>
      </c>
      <c r="BW20" s="150" t="str">
        <f>IF(Z20="---","",VLOOKUP(Z20,List16782342367[],2,FALSE))</f>
        <v/>
      </c>
      <c r="BX20" s="150" t="str">
        <f>IF(AA20="---","",VLOOKUP(AA20,List16782342367[],2,FALSE))</f>
        <v/>
      </c>
      <c r="BY20" s="150" t="str">
        <f>IF(AB20="---","",VLOOKUP(AB20,List16782342367[],2,FALSE))</f>
        <v/>
      </c>
      <c r="BZ20" s="150" t="str">
        <f>IF(AC20="---","",VLOOKUP(AC20,List16782342367[],2,FALSE))</f>
        <v/>
      </c>
      <c r="CA20" s="150" t="str">
        <f>IF(AD20="---","",VLOOKUP(AD20,List16782342367[],2,FALSE))</f>
        <v/>
      </c>
      <c r="CB20" s="150" t="str">
        <f>IF(AE20="---","",VLOOKUP(AE20,List16782342367[],2,FALSE))</f>
        <v/>
      </c>
      <c r="CC20" s="150" t="str">
        <f>IF(AF20="---","",VLOOKUP(AF20,List16782342367[],2,FALSE))</f>
        <v/>
      </c>
      <c r="CD20" s="150" t="str">
        <f>IF(AG20="---","",VLOOKUP(AG20,List16782342367[],2,FALSE))</f>
        <v/>
      </c>
      <c r="CE20" s="150" t="str">
        <f>IF(AH20="---","",VLOOKUP(AH20,List16782342367[],2,FALSE))</f>
        <v/>
      </c>
      <c r="CG20" s="1"/>
      <c r="CI20" s="1"/>
      <c r="CK20" s="1"/>
      <c r="CM20" s="1"/>
    </row>
    <row r="21" spans="2:92" s="8" customFormat="1" ht="13.5" customHeight="1" thickBot="1">
      <c r="B21" s="330">
        <v>3</v>
      </c>
      <c r="C21" s="335" t="s">
        <v>152</v>
      </c>
      <c r="D21" s="336"/>
      <c r="E21" s="20" t="s">
        <v>153</v>
      </c>
      <c r="F21" s="21"/>
      <c r="G21" s="22"/>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VALUE(IF(AX21="---","",VLOOKUP(AX21,List16782342367[],2,FALSE)))</f>
        <v>#VALUE!</v>
      </c>
      <c r="AZ21" s="1" t="str">
        <f t="shared" si="2"/>
        <v>---</v>
      </c>
      <c r="BA21" s="1" t="e">
        <f>VALUE(IF(AZ21="---","",VLOOKUP(AZ21,List16782342367[],2,FALSE)))</f>
        <v>#VALUE!</v>
      </c>
      <c r="BB21" s="1" t="str">
        <f t="shared" si="3"/>
        <v>---</v>
      </c>
      <c r="BC21" s="1" t="str">
        <f t="shared" si="4"/>
        <v>---</v>
      </c>
      <c r="BD21" s="1"/>
      <c r="BE21" s="1"/>
      <c r="BF21" s="1"/>
      <c r="BG21" s="1"/>
      <c r="BH21" s="1"/>
      <c r="BI21" s="29" t="s">
        <v>154</v>
      </c>
      <c r="BJ21" s="150" t="str">
        <f>IF(H21="---","",VLOOKUP(H21,List16782342367[],2,FALSE))</f>
        <v/>
      </c>
      <c r="BK21" s="150" t="str">
        <f>IF(I21="---","",VLOOKUP(I21,List16782342367[],2,FALSE))</f>
        <v/>
      </c>
      <c r="BL21" s="150" t="str">
        <f>IF(J21="---","",VLOOKUP(J21,List16782342367[],2,FALSE))</f>
        <v/>
      </c>
      <c r="BM21" s="150" t="str">
        <f>IF(K21="---","",VLOOKUP(K21,List16782342367[],2,FALSE))</f>
        <v/>
      </c>
      <c r="BN21" s="150" t="str">
        <f>IF(L21="---","",VLOOKUP(L21,List16782342367[],2,FALSE))</f>
        <v/>
      </c>
      <c r="BO21" s="150" t="str">
        <f>IF(M21="---","",VLOOKUP(M21,List16782342367[],2,FALSE))</f>
        <v/>
      </c>
      <c r="BP21" s="150" t="str">
        <f>IF(N21="---","",VLOOKUP(N21,List16782342367[],2,FALSE))</f>
        <v/>
      </c>
      <c r="BQ21" s="150" t="str">
        <f>IF(O21="---","",VLOOKUP(O21,List16782342367[],2,FALSE))</f>
        <v/>
      </c>
      <c r="BR21" s="150" t="str">
        <f>IF(P21="---","",VLOOKUP(P21,List16782342367[],2,FALSE))</f>
        <v/>
      </c>
      <c r="BS21" s="150" t="str">
        <f>IF(Q21="---","",VLOOKUP(Q21,List16782342367[],2,FALSE))</f>
        <v/>
      </c>
      <c r="BT21" s="150" t="str">
        <f>IF(R21="---","",VLOOKUP(R21,List16782342367[],2,FALSE))</f>
        <v/>
      </c>
      <c r="BU21" s="29" t="s">
        <v>154</v>
      </c>
      <c r="BV21" s="150" t="str">
        <f>IF(Y21="---","",VLOOKUP(Y21,List16782342367[],2,FALSE))</f>
        <v/>
      </c>
      <c r="BW21" s="150" t="str">
        <f>IF(Z21="---","",VLOOKUP(Z21,List16782342367[],2,FALSE))</f>
        <v/>
      </c>
      <c r="BX21" s="150" t="str">
        <f>IF(AA21="---","",VLOOKUP(AA21,List16782342367[],2,FALSE))</f>
        <v/>
      </c>
      <c r="BY21" s="150" t="str">
        <f>IF(AB21="---","",VLOOKUP(AB21,List16782342367[],2,FALSE))</f>
        <v/>
      </c>
      <c r="BZ21" s="150" t="str">
        <f>IF(AC21="---","",VLOOKUP(AC21,List16782342367[],2,FALSE))</f>
        <v/>
      </c>
      <c r="CA21" s="150" t="str">
        <f>IF(AD21="---","",VLOOKUP(AD21,List16782342367[],2,FALSE))</f>
        <v/>
      </c>
      <c r="CB21" s="150" t="str">
        <f>IF(AE21="---","",VLOOKUP(AE21,List16782342367[],2,FALSE))</f>
        <v/>
      </c>
      <c r="CC21" s="150" t="str">
        <f>IF(AF21="---","",VLOOKUP(AF21,List16782342367[],2,FALSE))</f>
        <v/>
      </c>
      <c r="CD21" s="150" t="str">
        <f>IF(AG21="---","",VLOOKUP(AG21,List16782342367[],2,FALSE))</f>
        <v/>
      </c>
      <c r="CE21" s="150" t="str">
        <f>IF(AH21="---","",VLOOKUP(AH21,List16782342367[],2,FALSE))</f>
        <v/>
      </c>
      <c r="CG21" s="1"/>
      <c r="CI21" s="1"/>
      <c r="CK21" s="1"/>
      <c r="CM21" s="1"/>
    </row>
    <row r="22" spans="2:92" s="8" customFormat="1" ht="14.45" thickBot="1">
      <c r="B22" s="331"/>
      <c r="C22" s="335"/>
      <c r="D22" s="336"/>
      <c r="E22" s="20" t="s">
        <v>155</v>
      </c>
      <c r="F22" s="21"/>
      <c r="G22" s="22"/>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VALUE(IF(AX22="---","",VLOOKUP(AX22,List16782342367[],2,FALSE)))</f>
        <v>#VALUE!</v>
      </c>
      <c r="AZ22" s="1" t="str">
        <f t="shared" si="2"/>
        <v>---</v>
      </c>
      <c r="BA22" s="1" t="e">
        <f>VALUE(IF(AZ22="---","",VLOOKUP(AZ22,List16782342367[],2,FALSE)))</f>
        <v>#VALUE!</v>
      </c>
      <c r="BB22" s="1" t="str">
        <f t="shared" si="3"/>
        <v>---</v>
      </c>
      <c r="BC22" s="1" t="str">
        <f t="shared" si="4"/>
        <v>---</v>
      </c>
      <c r="BD22" s="1"/>
      <c r="BE22" s="1"/>
      <c r="BF22" s="1"/>
      <c r="BG22" s="1"/>
      <c r="BH22" s="1"/>
      <c r="BI22" s="29" t="s">
        <v>156</v>
      </c>
      <c r="BJ22" s="150" t="str">
        <f>IF(H22="---","",VLOOKUP(H22,List16782342367[],2,FALSE))</f>
        <v/>
      </c>
      <c r="BK22" s="150" t="str">
        <f>IF(I22="---","",VLOOKUP(I22,List16782342367[],2,FALSE))</f>
        <v/>
      </c>
      <c r="BL22" s="150" t="str">
        <f>IF(J22="---","",VLOOKUP(J22,List16782342367[],2,FALSE))</f>
        <v/>
      </c>
      <c r="BM22" s="150" t="str">
        <f>IF(K22="---","",VLOOKUP(K22,List16782342367[],2,FALSE))</f>
        <v/>
      </c>
      <c r="BN22" s="150" t="str">
        <f>IF(L22="---","",VLOOKUP(L22,List16782342367[],2,FALSE))</f>
        <v/>
      </c>
      <c r="BO22" s="150" t="str">
        <f>IF(M22="---","",VLOOKUP(M22,List16782342367[],2,FALSE))</f>
        <v/>
      </c>
      <c r="BP22" s="150" t="str">
        <f>IF(N22="---","",VLOOKUP(N22,List16782342367[],2,FALSE))</f>
        <v/>
      </c>
      <c r="BQ22" s="150" t="str">
        <f>IF(O22="---","",VLOOKUP(O22,List16782342367[],2,FALSE))</f>
        <v/>
      </c>
      <c r="BR22" s="150" t="str">
        <f>IF(P22="---","",VLOOKUP(P22,List16782342367[],2,FALSE))</f>
        <v/>
      </c>
      <c r="BS22" s="150" t="str">
        <f>IF(Q22="---","",VLOOKUP(Q22,List16782342367[],2,FALSE))</f>
        <v/>
      </c>
      <c r="BT22" s="150" t="str">
        <f>IF(R22="---","",VLOOKUP(R22,List16782342367[],2,FALSE))</f>
        <v/>
      </c>
      <c r="BU22" s="29" t="s">
        <v>156</v>
      </c>
      <c r="BV22" s="150" t="str">
        <f>IF(Y22="---","",VLOOKUP(Y22,List16782342367[],2,FALSE))</f>
        <v/>
      </c>
      <c r="BW22" s="150" t="str">
        <f>IF(Z22="---","",VLOOKUP(Z22,List16782342367[],2,FALSE))</f>
        <v/>
      </c>
      <c r="BX22" s="150" t="str">
        <f>IF(AA22="---","",VLOOKUP(AA22,List16782342367[],2,FALSE))</f>
        <v/>
      </c>
      <c r="BY22" s="150" t="str">
        <f>IF(AB22="---","",VLOOKUP(AB22,List16782342367[],2,FALSE))</f>
        <v/>
      </c>
      <c r="BZ22" s="150" t="str">
        <f>IF(AC22="---","",VLOOKUP(AC22,List16782342367[],2,FALSE))</f>
        <v/>
      </c>
      <c r="CA22" s="150" t="str">
        <f>IF(AD22="---","",VLOOKUP(AD22,List16782342367[],2,FALSE))</f>
        <v/>
      </c>
      <c r="CB22" s="150" t="str">
        <f>IF(AE22="---","",VLOOKUP(AE22,List16782342367[],2,FALSE))</f>
        <v/>
      </c>
      <c r="CC22" s="150" t="str">
        <f>IF(AF22="---","",VLOOKUP(AF22,List16782342367[],2,FALSE))</f>
        <v/>
      </c>
      <c r="CD22" s="150" t="str">
        <f>IF(AG22="---","",VLOOKUP(AG22,List16782342367[],2,FALSE))</f>
        <v/>
      </c>
      <c r="CE22" s="150" t="str">
        <f>IF(AH22="---","",VLOOKUP(AH22,List16782342367[],2,FALSE))</f>
        <v/>
      </c>
      <c r="CG22" s="1"/>
      <c r="CI22" s="1"/>
      <c r="CK22" s="1"/>
      <c r="CM22" s="1"/>
    </row>
    <row r="23" spans="2:92" s="8" customFormat="1" ht="13.5" customHeight="1" thickBot="1">
      <c r="B23" s="331"/>
      <c r="C23" s="335"/>
      <c r="D23" s="336"/>
      <c r="E23" s="20" t="s">
        <v>157</v>
      </c>
      <c r="F23" s="21"/>
      <c r="G23" s="22"/>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VALUE(IF(AX23="---","",VLOOKUP(AX23,List16782342367[],2,FALSE)))</f>
        <v>#VALUE!</v>
      </c>
      <c r="AZ23" s="1" t="str">
        <f t="shared" si="2"/>
        <v>---</v>
      </c>
      <c r="BA23" s="1" t="e">
        <f>VALUE(IF(AZ23="---","",VLOOKUP(AZ23,List16782342367[],2,FALSE)))</f>
        <v>#VALUE!</v>
      </c>
      <c r="BB23" s="1" t="str">
        <f t="shared" si="3"/>
        <v>---</v>
      </c>
      <c r="BC23" s="1" t="str">
        <f t="shared" si="4"/>
        <v>---</v>
      </c>
      <c r="BD23" s="1"/>
      <c r="BE23" s="1"/>
      <c r="BF23" s="1"/>
      <c r="BG23" s="1"/>
      <c r="BH23" s="1"/>
      <c r="BI23" s="29" t="s">
        <v>158</v>
      </c>
      <c r="BJ23" s="150" t="str">
        <f>IF(H23="---","",VLOOKUP(H23,List16782342367[],2,FALSE))</f>
        <v/>
      </c>
      <c r="BK23" s="150" t="str">
        <f>IF(I23="---","",VLOOKUP(I23,List16782342367[],2,FALSE))</f>
        <v/>
      </c>
      <c r="BL23" s="150" t="str">
        <f>IF(J23="---","",VLOOKUP(J23,List16782342367[],2,FALSE))</f>
        <v/>
      </c>
      <c r="BM23" s="150" t="str">
        <f>IF(K23="---","",VLOOKUP(K23,List16782342367[],2,FALSE))</f>
        <v/>
      </c>
      <c r="BN23" s="150" t="str">
        <f>IF(L23="---","",VLOOKUP(L23,List16782342367[],2,FALSE))</f>
        <v/>
      </c>
      <c r="BO23" s="150" t="str">
        <f>IF(M23="---","",VLOOKUP(M23,List16782342367[],2,FALSE))</f>
        <v/>
      </c>
      <c r="BP23" s="150" t="str">
        <f>IF(N23="---","",VLOOKUP(N23,List16782342367[],2,FALSE))</f>
        <v/>
      </c>
      <c r="BQ23" s="150" t="str">
        <f>IF(O23="---","",VLOOKUP(O23,List16782342367[],2,FALSE))</f>
        <v/>
      </c>
      <c r="BR23" s="150" t="str">
        <f>IF(P23="---","",VLOOKUP(P23,List16782342367[],2,FALSE))</f>
        <v/>
      </c>
      <c r="BS23" s="150" t="str">
        <f>IF(Q23="---","",VLOOKUP(Q23,List16782342367[],2,FALSE))</f>
        <v/>
      </c>
      <c r="BT23" s="150" t="str">
        <f>IF(R23="---","",VLOOKUP(R23,List16782342367[],2,FALSE))</f>
        <v/>
      </c>
      <c r="BU23" s="29" t="s">
        <v>158</v>
      </c>
      <c r="BV23" s="150" t="str">
        <f>IF(Y23="---","",VLOOKUP(Y23,List16782342367[],2,FALSE))</f>
        <v/>
      </c>
      <c r="BW23" s="150" t="str">
        <f>IF(Z23="---","",VLOOKUP(Z23,List16782342367[],2,FALSE))</f>
        <v/>
      </c>
      <c r="BX23" s="150" t="str">
        <f>IF(AA23="---","",VLOOKUP(AA23,List16782342367[],2,FALSE))</f>
        <v/>
      </c>
      <c r="BY23" s="150" t="str">
        <f>IF(AB23="---","",VLOOKUP(AB23,List16782342367[],2,FALSE))</f>
        <v/>
      </c>
      <c r="BZ23" s="150" t="str">
        <f>IF(AC23="---","",VLOOKUP(AC23,List16782342367[],2,FALSE))</f>
        <v/>
      </c>
      <c r="CA23" s="150" t="str">
        <f>IF(AD23="---","",VLOOKUP(AD23,List16782342367[],2,FALSE))</f>
        <v/>
      </c>
      <c r="CB23" s="150" t="str">
        <f>IF(AE23="---","",VLOOKUP(AE23,List16782342367[],2,FALSE))</f>
        <v/>
      </c>
      <c r="CC23" s="150" t="str">
        <f>IF(AF23="---","",VLOOKUP(AF23,List16782342367[],2,FALSE))</f>
        <v/>
      </c>
      <c r="CD23" s="150" t="str">
        <f>IF(AG23="---","",VLOOKUP(AG23,List16782342367[],2,FALSE))</f>
        <v/>
      </c>
      <c r="CE23" s="150" t="str">
        <f>IF(AH23="---","",VLOOKUP(AH23,List16782342367[],2,FALSE))</f>
        <v/>
      </c>
      <c r="CG23" s="1"/>
      <c r="CI23" s="1"/>
      <c r="CK23" s="1"/>
      <c r="CM23" s="1"/>
    </row>
    <row r="24" spans="2:92" s="8" customFormat="1" ht="14.1" customHeight="1" thickBot="1">
      <c r="B24" s="331"/>
      <c r="C24" s="335" t="s">
        <v>159</v>
      </c>
      <c r="D24" s="336"/>
      <c r="E24" s="20" t="s">
        <v>160</v>
      </c>
      <c r="F24" s="21"/>
      <c r="G24" s="22"/>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VALUE(IF(AX24="---","",VLOOKUP(AX24,List16782342367[],2,FALSE)))</f>
        <v>#VALUE!</v>
      </c>
      <c r="AZ24" s="1" t="str">
        <f t="shared" si="2"/>
        <v>---</v>
      </c>
      <c r="BA24" s="1" t="e">
        <f>VALUE(IF(AZ24="---","",VLOOKUP(AZ24,List16782342367[],2,FALSE)))</f>
        <v>#VALUE!</v>
      </c>
      <c r="BB24" s="1" t="str">
        <f t="shared" si="3"/>
        <v>---</v>
      </c>
      <c r="BC24" s="1" t="str">
        <f t="shared" si="4"/>
        <v>---</v>
      </c>
      <c r="BD24" s="1"/>
      <c r="BE24" s="1"/>
      <c r="BF24" s="1"/>
      <c r="BG24" s="1"/>
      <c r="BH24" s="1"/>
      <c r="BI24" s="29" t="s">
        <v>161</v>
      </c>
      <c r="BJ24" s="150" t="str">
        <f>IF(H24="---","",VLOOKUP(H24,List16782342367[],2,FALSE))</f>
        <v/>
      </c>
      <c r="BK24" s="150" t="str">
        <f>IF(I24="---","",VLOOKUP(I24,List16782342367[],2,FALSE))</f>
        <v/>
      </c>
      <c r="BL24" s="150" t="str">
        <f>IF(J24="---","",VLOOKUP(J24,List16782342367[],2,FALSE))</f>
        <v/>
      </c>
      <c r="BM24" s="150" t="str">
        <f>IF(K24="---","",VLOOKUP(K24,List16782342367[],2,FALSE))</f>
        <v/>
      </c>
      <c r="BN24" s="150" t="str">
        <f>IF(L24="---","",VLOOKUP(L24,List16782342367[],2,FALSE))</f>
        <v/>
      </c>
      <c r="BO24" s="150" t="str">
        <f>IF(M24="---","",VLOOKUP(M24,List16782342367[],2,FALSE))</f>
        <v/>
      </c>
      <c r="BP24" s="150" t="str">
        <f>IF(N24="---","",VLOOKUP(N24,List16782342367[],2,FALSE))</f>
        <v/>
      </c>
      <c r="BQ24" s="150" t="str">
        <f>IF(O24="---","",VLOOKUP(O24,List16782342367[],2,FALSE))</f>
        <v/>
      </c>
      <c r="BR24" s="150" t="str">
        <f>IF(P24="---","",VLOOKUP(P24,List16782342367[],2,FALSE))</f>
        <v/>
      </c>
      <c r="BS24" s="150" t="str">
        <f>IF(Q24="---","",VLOOKUP(Q24,List16782342367[],2,FALSE))</f>
        <v/>
      </c>
      <c r="BT24" s="150" t="str">
        <f>IF(R24="---","",VLOOKUP(R24,List16782342367[],2,FALSE))</f>
        <v/>
      </c>
      <c r="BU24" s="29" t="s">
        <v>161</v>
      </c>
      <c r="BV24" s="150" t="str">
        <f>IF(Y24="---","",VLOOKUP(Y24,List16782342367[],2,FALSE))</f>
        <v/>
      </c>
      <c r="BW24" s="150" t="str">
        <f>IF(Z24="---","",VLOOKUP(Z24,List16782342367[],2,FALSE))</f>
        <v/>
      </c>
      <c r="BX24" s="150" t="str">
        <f>IF(AA24="---","",VLOOKUP(AA24,List16782342367[],2,FALSE))</f>
        <v/>
      </c>
      <c r="BY24" s="150" t="str">
        <f>IF(AB24="---","",VLOOKUP(AB24,List16782342367[],2,FALSE))</f>
        <v/>
      </c>
      <c r="BZ24" s="150" t="str">
        <f>IF(AC24="---","",VLOOKUP(AC24,List16782342367[],2,FALSE))</f>
        <v/>
      </c>
      <c r="CA24" s="150" t="str">
        <f>IF(AD24="---","",VLOOKUP(AD24,List16782342367[],2,FALSE))</f>
        <v/>
      </c>
      <c r="CB24" s="150" t="str">
        <f>IF(AE24="---","",VLOOKUP(AE24,List16782342367[],2,FALSE))</f>
        <v/>
      </c>
      <c r="CC24" s="150" t="str">
        <f>IF(AF24="---","",VLOOKUP(AF24,List16782342367[],2,FALSE))</f>
        <v/>
      </c>
      <c r="CD24" s="150" t="str">
        <f>IF(AG24="---","",VLOOKUP(AG24,List16782342367[],2,FALSE))</f>
        <v/>
      </c>
      <c r="CE24" s="150" t="str">
        <f>IF(AH24="---","",VLOOKUP(AH24,List16782342367[],2,FALSE))</f>
        <v/>
      </c>
      <c r="CG24" s="1"/>
      <c r="CI24" s="1"/>
      <c r="CK24" s="1"/>
      <c r="CM24" s="1"/>
    </row>
    <row r="25" spans="2:92" s="8" customFormat="1" ht="13.5" customHeight="1" thickBot="1">
      <c r="B25" s="331"/>
      <c r="C25" s="335"/>
      <c r="D25" s="336"/>
      <c r="E25" s="20" t="s">
        <v>162</v>
      </c>
      <c r="F25" s="21"/>
      <c r="G25" s="22"/>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VALUE(IF(AX25="---","",VLOOKUP(AX25,List16782342367[],2,FALSE)))</f>
        <v>#VALUE!</v>
      </c>
      <c r="AZ25" s="1" t="str">
        <f t="shared" si="2"/>
        <v>---</v>
      </c>
      <c r="BA25" s="1" t="e">
        <f>VALUE(IF(AZ25="---","",VLOOKUP(AZ25,List16782342367[],2,FALSE)))</f>
        <v>#VALUE!</v>
      </c>
      <c r="BB25" s="1" t="str">
        <f t="shared" si="3"/>
        <v>---</v>
      </c>
      <c r="BC25" s="1" t="str">
        <f t="shared" si="4"/>
        <v>---</v>
      </c>
      <c r="BD25" s="1"/>
      <c r="BE25" s="1"/>
      <c r="BF25" s="1"/>
      <c r="BG25" s="1"/>
      <c r="BH25" s="1"/>
      <c r="BI25" s="29" t="s">
        <v>163</v>
      </c>
      <c r="BJ25" s="150" t="str">
        <f>IF(H25="---","",VLOOKUP(H25,List16782342367[],2,FALSE))</f>
        <v/>
      </c>
      <c r="BK25" s="150" t="str">
        <f>IF(I25="---","",VLOOKUP(I25,List16782342367[],2,FALSE))</f>
        <v/>
      </c>
      <c r="BL25" s="150" t="str">
        <f>IF(J25="---","",VLOOKUP(J25,List16782342367[],2,FALSE))</f>
        <v/>
      </c>
      <c r="BM25" s="150" t="str">
        <f>IF(K25="---","",VLOOKUP(K25,List16782342367[],2,FALSE))</f>
        <v/>
      </c>
      <c r="BN25" s="150" t="str">
        <f>IF(L25="---","",VLOOKUP(L25,List16782342367[],2,FALSE))</f>
        <v/>
      </c>
      <c r="BO25" s="150" t="str">
        <f>IF(M25="---","",VLOOKUP(M25,List16782342367[],2,FALSE))</f>
        <v/>
      </c>
      <c r="BP25" s="150" t="str">
        <f>IF(N25="---","",VLOOKUP(N25,List16782342367[],2,FALSE))</f>
        <v/>
      </c>
      <c r="BQ25" s="150" t="str">
        <f>IF(O25="---","",VLOOKUP(O25,List16782342367[],2,FALSE))</f>
        <v/>
      </c>
      <c r="BR25" s="150" t="str">
        <f>IF(P25="---","",VLOOKUP(P25,List16782342367[],2,FALSE))</f>
        <v/>
      </c>
      <c r="BS25" s="150" t="str">
        <f>IF(Q25="---","",VLOOKUP(Q25,List16782342367[],2,FALSE))</f>
        <v/>
      </c>
      <c r="BT25" s="150" t="str">
        <f>IF(R25="---","",VLOOKUP(R25,List16782342367[],2,FALSE))</f>
        <v/>
      </c>
      <c r="BU25" s="29" t="s">
        <v>163</v>
      </c>
      <c r="BV25" s="150" t="str">
        <f>IF(Y25="---","",VLOOKUP(Y25,List16782342367[],2,FALSE))</f>
        <v/>
      </c>
      <c r="BW25" s="150" t="str">
        <f>IF(Z25="---","",VLOOKUP(Z25,List16782342367[],2,FALSE))</f>
        <v/>
      </c>
      <c r="BX25" s="150" t="str">
        <f>IF(AA25="---","",VLOOKUP(AA25,List16782342367[],2,FALSE))</f>
        <v/>
      </c>
      <c r="BY25" s="150" t="str">
        <f>IF(AB25="---","",VLOOKUP(AB25,List16782342367[],2,FALSE))</f>
        <v/>
      </c>
      <c r="BZ25" s="150" t="str">
        <f>IF(AC25="---","",VLOOKUP(AC25,List16782342367[],2,FALSE))</f>
        <v/>
      </c>
      <c r="CA25" s="150" t="str">
        <f>IF(AD25="---","",VLOOKUP(AD25,List16782342367[],2,FALSE))</f>
        <v/>
      </c>
      <c r="CB25" s="150" t="str">
        <f>IF(AE25="---","",VLOOKUP(AE25,List16782342367[],2,FALSE))</f>
        <v/>
      </c>
      <c r="CC25" s="150" t="str">
        <f>IF(AF25="---","",VLOOKUP(AF25,List16782342367[],2,FALSE))</f>
        <v/>
      </c>
      <c r="CD25" s="150" t="str">
        <f>IF(AG25="---","",VLOOKUP(AG25,List16782342367[],2,FALSE))</f>
        <v/>
      </c>
      <c r="CE25" s="150" t="str">
        <f>IF(AH25="---","",VLOOKUP(AH25,List16782342367[],2,FALSE))</f>
        <v/>
      </c>
      <c r="CG25" s="1"/>
      <c r="CI25" s="1"/>
      <c r="CK25" s="1"/>
      <c r="CM25" s="1"/>
    </row>
    <row r="26" spans="2:92" s="8" customFormat="1" ht="13.5" customHeight="1" thickBot="1">
      <c r="B26" s="331"/>
      <c r="C26" s="335"/>
      <c r="D26" s="336"/>
      <c r="E26" s="20" t="s">
        <v>164</v>
      </c>
      <c r="F26" s="21"/>
      <c r="G26" s="22"/>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T27" si="5">IFERROR(IF(I26="---","",IF(Y26="---","Pas d'objectifs fixés",IF(BV26=BK26,"En bonne voie",IF(BV26&gt;BK26,"En retard",IF(BV26&lt;BK26,"En avance"))))),"")</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VALUE(IF(AX26="---","",VLOOKUP(AX26,List16782342367[],2,FALSE)))</f>
        <v>#VALUE!</v>
      </c>
      <c r="AZ26" s="1" t="str">
        <f t="shared" si="2"/>
        <v>---</v>
      </c>
      <c r="BA26" s="1" t="e">
        <f>VALUE(IF(AZ26="---","",VLOOKUP(AZ26,List16782342367[],2,FALSE)))</f>
        <v>#VALUE!</v>
      </c>
      <c r="BB26" s="1" t="str">
        <f t="shared" si="3"/>
        <v>---</v>
      </c>
      <c r="BC26" s="1" t="str">
        <f t="shared" si="4"/>
        <v>---</v>
      </c>
      <c r="BD26" s="1"/>
      <c r="BE26" s="1"/>
      <c r="BF26" s="1"/>
      <c r="BG26" s="1"/>
      <c r="BH26" s="1"/>
      <c r="BI26" s="29" t="s">
        <v>165</v>
      </c>
      <c r="BJ26" s="150" t="str">
        <f>IF(H26="---","",VLOOKUP(H26,List16782342367[],2,FALSE))</f>
        <v/>
      </c>
      <c r="BK26" s="150" t="str">
        <f>IF(I26="---","",VLOOKUP(I26,List16782342367[],2,FALSE))</f>
        <v/>
      </c>
      <c r="BL26" s="150" t="str">
        <f>IF(J26="---","",VLOOKUP(J26,List16782342367[],2,FALSE))</f>
        <v/>
      </c>
      <c r="BM26" s="150" t="str">
        <f>IF(K26="---","",VLOOKUP(K26,List16782342367[],2,FALSE))</f>
        <v/>
      </c>
      <c r="BN26" s="150" t="str">
        <f>IF(L26="---","",VLOOKUP(L26,List16782342367[],2,FALSE))</f>
        <v/>
      </c>
      <c r="BO26" s="150" t="str">
        <f>IF(M26="---","",VLOOKUP(M26,List16782342367[],2,FALSE))</f>
        <v/>
      </c>
      <c r="BP26" s="150" t="str">
        <f>IF(N26="---","",VLOOKUP(N26,List16782342367[],2,FALSE))</f>
        <v/>
      </c>
      <c r="BQ26" s="150" t="str">
        <f>IF(O26="---","",VLOOKUP(O26,List16782342367[],2,FALSE))</f>
        <v/>
      </c>
      <c r="BR26" s="150" t="str">
        <f>IF(P26="---","",VLOOKUP(P26,List16782342367[],2,FALSE))</f>
        <v/>
      </c>
      <c r="BS26" s="150" t="str">
        <f>IF(Q26="---","",VLOOKUP(Q26,List16782342367[],2,FALSE))</f>
        <v/>
      </c>
      <c r="BT26" s="150" t="str">
        <f>IF(R26="---","",VLOOKUP(R26,List16782342367[],2,FALSE))</f>
        <v/>
      </c>
      <c r="BU26" s="29" t="s">
        <v>165</v>
      </c>
      <c r="BV26" s="150" t="str">
        <f>IF(Y26="---","",VLOOKUP(Y26,List16782342367[],2,FALSE))</f>
        <v/>
      </c>
      <c r="BW26" s="150" t="str">
        <f>IF(Z26="---","",VLOOKUP(Z26,List16782342367[],2,FALSE))</f>
        <v/>
      </c>
      <c r="BX26" s="150" t="str">
        <f>IF(AA26="---","",VLOOKUP(AA26,List16782342367[],2,FALSE))</f>
        <v/>
      </c>
      <c r="BY26" s="150" t="str">
        <f>IF(AB26="---","",VLOOKUP(AB26,List16782342367[],2,FALSE))</f>
        <v/>
      </c>
      <c r="BZ26" s="150" t="str">
        <f>IF(AC26="---","",VLOOKUP(AC26,List16782342367[],2,FALSE))</f>
        <v/>
      </c>
      <c r="CA26" s="150" t="str">
        <f>IF(AD26="---","",VLOOKUP(AD26,List16782342367[],2,FALSE))</f>
        <v/>
      </c>
      <c r="CB26" s="150" t="str">
        <f>IF(AE26="---","",VLOOKUP(AE26,List16782342367[],2,FALSE))</f>
        <v/>
      </c>
      <c r="CC26" s="150" t="str">
        <f>IF(AF26="---","",VLOOKUP(AF26,List16782342367[],2,FALSE))</f>
        <v/>
      </c>
      <c r="CD26" s="150" t="str">
        <f>IF(AG26="---","",VLOOKUP(AG26,List16782342367[],2,FALSE))</f>
        <v/>
      </c>
      <c r="CE26" s="150" t="str">
        <f>IF(AH26="---","",VLOOKUP(AH26,List16782342367[],2,FALSE))</f>
        <v/>
      </c>
      <c r="CG26" s="1"/>
      <c r="CI26" s="1"/>
      <c r="CK26" s="1"/>
      <c r="CM26" s="1"/>
    </row>
    <row r="27" spans="2:92" s="8" customFormat="1" ht="14.45" thickBot="1">
      <c r="B27" s="332"/>
      <c r="C27" s="335"/>
      <c r="D27" s="336"/>
      <c r="E27" s="20" t="s">
        <v>166</v>
      </c>
      <c r="F27" s="21"/>
      <c r="G27" s="22"/>
      <c r="H27" s="25" t="s">
        <v>108</v>
      </c>
      <c r="I27" s="25"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32"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VALUE(IF(AX27="---","",VLOOKUP(AX27,List16782342367[],2,FALSE)))</f>
        <v>#VALUE!</v>
      </c>
      <c r="AZ27" s="1" t="str">
        <f t="shared" si="2"/>
        <v>---</v>
      </c>
      <c r="BA27" s="1" t="e">
        <f>VALUE(IF(AZ27="---","",VLOOKUP(AZ27,List16782342367[],2,FALSE)))</f>
        <v>#VALUE!</v>
      </c>
      <c r="BB27" s="1" t="str">
        <f t="shared" si="3"/>
        <v>---</v>
      </c>
      <c r="BC27" s="1" t="str">
        <f t="shared" si="4"/>
        <v>---</v>
      </c>
      <c r="BD27" s="1"/>
      <c r="BE27" s="1"/>
      <c r="BF27" s="1"/>
      <c r="BG27" s="1"/>
      <c r="BH27" s="1"/>
      <c r="BI27" s="29" t="s">
        <v>167</v>
      </c>
      <c r="BJ27" s="150" t="str">
        <f>IF(H27="---","",VLOOKUP(H27,List16782342367[],2,FALSE))</f>
        <v/>
      </c>
      <c r="BK27" s="150" t="str">
        <f>IF(I27="---","",VLOOKUP(I27,List16782342367[],2,FALSE))</f>
        <v/>
      </c>
      <c r="BL27" s="150" t="str">
        <f>IF(J27="---","",VLOOKUP(J27,List16782342367[],2,FALSE))</f>
        <v/>
      </c>
      <c r="BM27" s="150" t="str">
        <f>IF(K27="---","",VLOOKUP(K27,List16782342367[],2,FALSE))</f>
        <v/>
      </c>
      <c r="BN27" s="150" t="str">
        <f>IF(L27="---","",VLOOKUP(L27,List16782342367[],2,FALSE))</f>
        <v/>
      </c>
      <c r="BO27" s="150" t="str">
        <f>IF(M27="---","",VLOOKUP(M27,List16782342367[],2,FALSE))</f>
        <v/>
      </c>
      <c r="BP27" s="150" t="str">
        <f>IF(N27="---","",VLOOKUP(N27,List16782342367[],2,FALSE))</f>
        <v/>
      </c>
      <c r="BQ27" s="150" t="str">
        <f>IF(O27="---","",VLOOKUP(O27,List16782342367[],2,FALSE))</f>
        <v/>
      </c>
      <c r="BR27" s="150" t="str">
        <f>IF(P27="---","",VLOOKUP(P27,List16782342367[],2,FALSE))</f>
        <v/>
      </c>
      <c r="BS27" s="150" t="str">
        <f>IF(Q27="---","",VLOOKUP(Q27,List16782342367[],2,FALSE))</f>
        <v/>
      </c>
      <c r="BT27" s="150" t="str">
        <f>IF(R27="---","",VLOOKUP(R27,List16782342367[],2,FALSE))</f>
        <v/>
      </c>
      <c r="BU27" s="29" t="s">
        <v>167</v>
      </c>
      <c r="BV27" s="150" t="str">
        <f>IF(Y27="---","",VLOOKUP(Y27,List16782342367[],2,FALSE))</f>
        <v/>
      </c>
      <c r="BW27" s="150" t="str">
        <f>IF(Z27="---","",VLOOKUP(Z27,List16782342367[],2,FALSE))</f>
        <v/>
      </c>
      <c r="BX27" s="150" t="str">
        <f>IF(AA27="---","",VLOOKUP(AA27,List16782342367[],2,FALSE))</f>
        <v/>
      </c>
      <c r="BY27" s="150" t="str">
        <f>IF(AB27="---","",VLOOKUP(AB27,List16782342367[],2,FALSE))</f>
        <v/>
      </c>
      <c r="BZ27" s="150" t="str">
        <f>IF(AC27="---","",VLOOKUP(AC27,List16782342367[],2,FALSE))</f>
        <v/>
      </c>
      <c r="CA27" s="150" t="str">
        <f>IF(AD27="---","",VLOOKUP(AD27,List16782342367[],2,FALSE))</f>
        <v/>
      </c>
      <c r="CB27" s="150" t="str">
        <f>IF(AE27="---","",VLOOKUP(AE27,List16782342367[],2,FALSE))</f>
        <v/>
      </c>
      <c r="CC27" s="150" t="str">
        <f>IF(AF27="---","",VLOOKUP(AF27,List16782342367[],2,FALSE))</f>
        <v/>
      </c>
      <c r="CD27" s="150" t="str">
        <f>IF(AG27="---","",VLOOKUP(AG27,List16782342367[],2,FALSE))</f>
        <v/>
      </c>
      <c r="CE27" s="150" t="str">
        <f>IF(AH27="---","",VLOOKUP(AH27,List16782342367[],2,FALSE))</f>
        <v/>
      </c>
      <c r="CG27" s="1"/>
      <c r="CI27" s="1"/>
      <c r="CK27" s="1"/>
      <c r="CM27" s="1"/>
    </row>
    <row r="28" spans="2:92" s="8" customFormat="1" ht="13.5" customHeight="1" thickBot="1">
      <c r="B28" s="267" t="s">
        <v>168</v>
      </c>
      <c r="C28" s="268"/>
      <c r="D28" s="268"/>
      <c r="E28" s="268"/>
      <c r="F28" s="269"/>
      <c r="G28" s="153"/>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1">
        <f t="shared" ref="BJ28:BT28" si="6">COUNTIF(BJ3:BJ27,1)</f>
        <v>0</v>
      </c>
      <c r="BK28" s="151">
        <f t="shared" si="6"/>
        <v>0</v>
      </c>
      <c r="BL28" s="151">
        <f t="shared" si="6"/>
        <v>0</v>
      </c>
      <c r="BM28" s="151">
        <f t="shared" si="6"/>
        <v>0</v>
      </c>
      <c r="BN28" s="151">
        <f t="shared" si="6"/>
        <v>0</v>
      </c>
      <c r="BO28" s="151">
        <f t="shared" si="6"/>
        <v>0</v>
      </c>
      <c r="BP28" s="151">
        <f t="shared" si="6"/>
        <v>0</v>
      </c>
      <c r="BQ28" s="151">
        <f t="shared" si="6"/>
        <v>0</v>
      </c>
      <c r="BR28" s="151">
        <f t="shared" si="6"/>
        <v>0</v>
      </c>
      <c r="BS28" s="151">
        <f t="shared" si="6"/>
        <v>0</v>
      </c>
      <c r="BT28" s="151">
        <f t="shared" si="6"/>
        <v>0</v>
      </c>
      <c r="BU28" s="29" t="s">
        <v>169</v>
      </c>
      <c r="BV28" s="152">
        <f t="shared" ref="BV28:CE28" si="7">COUNTIF(BV3:BV27,1)</f>
        <v>0</v>
      </c>
      <c r="BW28" s="152">
        <f t="shared" si="7"/>
        <v>0</v>
      </c>
      <c r="BX28" s="152">
        <f t="shared" si="7"/>
        <v>0</v>
      </c>
      <c r="BY28" s="152">
        <f t="shared" si="7"/>
        <v>0</v>
      </c>
      <c r="BZ28" s="152">
        <f t="shared" si="7"/>
        <v>0</v>
      </c>
      <c r="CA28" s="152">
        <f t="shared" si="7"/>
        <v>0</v>
      </c>
      <c r="CB28" s="152">
        <f t="shared" si="7"/>
        <v>0</v>
      </c>
      <c r="CC28" s="152">
        <f t="shared" si="7"/>
        <v>0</v>
      </c>
      <c r="CD28" s="152">
        <f t="shared" si="7"/>
        <v>0</v>
      </c>
      <c r="CE28" s="152">
        <f t="shared" si="7"/>
        <v>0</v>
      </c>
      <c r="CG28" s="1"/>
      <c r="CI28" s="1"/>
      <c r="CK28" s="1"/>
      <c r="CM28" s="1"/>
    </row>
    <row r="29" spans="2:92" s="8" customFormat="1" ht="13.5" customHeight="1" thickBot="1">
      <c r="B29" s="267" t="s">
        <v>170</v>
      </c>
      <c r="C29" s="268"/>
      <c r="D29" s="268"/>
      <c r="E29" s="268"/>
      <c r="F29" s="269"/>
      <c r="G29" s="153"/>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1">
        <f t="shared" ref="BJ29:BT29" si="8">COUNTIF(BJ3:BJ27,0.5)</f>
        <v>0</v>
      </c>
      <c r="BK29" s="151">
        <f t="shared" si="8"/>
        <v>0</v>
      </c>
      <c r="BL29" s="151">
        <f t="shared" si="8"/>
        <v>0</v>
      </c>
      <c r="BM29" s="151">
        <f t="shared" si="8"/>
        <v>0</v>
      </c>
      <c r="BN29" s="151">
        <f t="shared" si="8"/>
        <v>0</v>
      </c>
      <c r="BO29" s="151">
        <f t="shared" si="8"/>
        <v>0</v>
      </c>
      <c r="BP29" s="151">
        <f t="shared" si="8"/>
        <v>0</v>
      </c>
      <c r="BQ29" s="151">
        <f t="shared" si="8"/>
        <v>0</v>
      </c>
      <c r="BR29" s="151">
        <f t="shared" si="8"/>
        <v>0</v>
      </c>
      <c r="BS29" s="151">
        <f t="shared" si="8"/>
        <v>0</v>
      </c>
      <c r="BT29" s="151">
        <f t="shared" si="8"/>
        <v>0</v>
      </c>
      <c r="BU29" s="29" t="s">
        <v>171</v>
      </c>
      <c r="BV29" s="152">
        <f t="shared" ref="BV29:CE29" si="9">COUNTIF(BV3:BV27,0.5)</f>
        <v>0</v>
      </c>
      <c r="BW29" s="152">
        <f t="shared" si="9"/>
        <v>0</v>
      </c>
      <c r="BX29" s="152">
        <f t="shared" si="9"/>
        <v>0</v>
      </c>
      <c r="BY29" s="152">
        <f t="shared" si="9"/>
        <v>0</v>
      </c>
      <c r="BZ29" s="152">
        <f t="shared" si="9"/>
        <v>0</v>
      </c>
      <c r="CA29" s="152">
        <f t="shared" si="9"/>
        <v>0</v>
      </c>
      <c r="CB29" s="152">
        <f t="shared" si="9"/>
        <v>0</v>
      </c>
      <c r="CC29" s="152">
        <f t="shared" si="9"/>
        <v>0</v>
      </c>
      <c r="CD29" s="152">
        <f t="shared" si="9"/>
        <v>0</v>
      </c>
      <c r="CE29" s="152">
        <f t="shared" si="9"/>
        <v>0</v>
      </c>
      <c r="CG29" s="1"/>
      <c r="CI29" s="1"/>
      <c r="CK29" s="1"/>
      <c r="CM29" s="1"/>
    </row>
    <row r="30" spans="2:92" ht="13.5" customHeight="1" thickBot="1">
      <c r="B30" s="267" t="s">
        <v>172</v>
      </c>
      <c r="C30" s="268"/>
      <c r="D30" s="268"/>
      <c r="E30" s="268"/>
      <c r="F30" s="269"/>
      <c r="G30" s="153"/>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1">
        <f t="shared" ref="BJ30:BT30" si="10">COUNTIF(BJ3:BJ27,0)</f>
        <v>0</v>
      </c>
      <c r="BK30" s="151">
        <f t="shared" si="10"/>
        <v>0</v>
      </c>
      <c r="BL30" s="151">
        <f t="shared" si="10"/>
        <v>0</v>
      </c>
      <c r="BM30" s="151">
        <f t="shared" si="10"/>
        <v>0</v>
      </c>
      <c r="BN30" s="151">
        <f t="shared" si="10"/>
        <v>0</v>
      </c>
      <c r="BO30" s="151">
        <f t="shared" si="10"/>
        <v>0</v>
      </c>
      <c r="BP30" s="151">
        <f t="shared" si="10"/>
        <v>0</v>
      </c>
      <c r="BQ30" s="151">
        <f t="shared" si="10"/>
        <v>0</v>
      </c>
      <c r="BR30" s="151">
        <f t="shared" si="10"/>
        <v>0</v>
      </c>
      <c r="BS30" s="151">
        <f t="shared" si="10"/>
        <v>0</v>
      </c>
      <c r="BT30" s="151">
        <f t="shared" si="10"/>
        <v>0</v>
      </c>
      <c r="BU30" s="29" t="s">
        <v>173</v>
      </c>
      <c r="BV30" s="152">
        <f t="shared" ref="BV30:CE30" si="11">COUNTIF(BV3:BV27,0)</f>
        <v>0</v>
      </c>
      <c r="BW30" s="152">
        <f t="shared" si="11"/>
        <v>0</v>
      </c>
      <c r="BX30" s="152">
        <f t="shared" si="11"/>
        <v>0</v>
      </c>
      <c r="BY30" s="152">
        <f t="shared" si="11"/>
        <v>0</v>
      </c>
      <c r="BZ30" s="152">
        <f t="shared" si="11"/>
        <v>0</v>
      </c>
      <c r="CA30" s="152">
        <f t="shared" si="11"/>
        <v>0</v>
      </c>
      <c r="CB30" s="152">
        <f t="shared" si="11"/>
        <v>0</v>
      </c>
      <c r="CC30" s="152">
        <f t="shared" si="11"/>
        <v>0</v>
      </c>
      <c r="CD30" s="152">
        <f t="shared" si="11"/>
        <v>0</v>
      </c>
      <c r="CE30" s="152">
        <f t="shared" si="11"/>
        <v>0</v>
      </c>
    </row>
    <row r="31" spans="2:92" ht="13.5" customHeight="1" thickBot="1">
      <c r="B31" s="280" t="s">
        <v>174</v>
      </c>
      <c r="C31" s="281"/>
      <c r="D31" s="281"/>
      <c r="E31" s="281"/>
      <c r="F31" s="282"/>
      <c r="G31" s="154"/>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 thickBot="1">
      <c r="B33" s="283" t="s">
        <v>178</v>
      </c>
      <c r="C33" s="28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83"/>
      <c r="C34" s="283"/>
      <c r="D34" s="52"/>
      <c r="E34" s="52"/>
      <c r="F34" s="8"/>
      <c r="G34" s="8"/>
      <c r="AA34" s="1"/>
      <c r="AW34" s="49" t="s">
        <v>181</v>
      </c>
      <c r="AX34" s="50">
        <f>COUNTIF(AY9:AY20,BF4)</f>
        <v>0</v>
      </c>
      <c r="AY34" s="50">
        <f>VALUE(COUNTIF(AY9:AY20,BF5))</f>
        <v>0</v>
      </c>
      <c r="AZ34" s="50">
        <f>VALUE(COUNTIF(AY9:AY20,0))</f>
        <v>0</v>
      </c>
      <c r="BA34" s="50" t="e">
        <f>AVERAGEIF(AY9:AY20,"&gt;=0")</f>
        <v>#DIV/0!</v>
      </c>
      <c r="BB34" s="50"/>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84" t="s">
        <v>183</v>
      </c>
      <c r="C35" s="285"/>
      <c r="D35" s="285"/>
      <c r="E35" s="285"/>
      <c r="F35" s="285"/>
      <c r="G35" s="285"/>
      <c r="H35" s="285"/>
      <c r="I35" s="285"/>
      <c r="J35" s="285"/>
      <c r="K35" s="286"/>
      <c r="AA35" s="1"/>
      <c r="AW35" s="49" t="s">
        <v>184</v>
      </c>
      <c r="AX35" s="50">
        <f>COUNTIF(AY21:AY27,BF4)</f>
        <v>0</v>
      </c>
      <c r="AY35" s="50">
        <f>COUNTIF(AY21:AY27,BF5)</f>
        <v>0</v>
      </c>
      <c r="AZ35" s="50">
        <f>VALUE(COUNTIF(AY21:AY27,0))</f>
        <v>0</v>
      </c>
      <c r="BA35" s="50" t="e">
        <f>AVERAGEIF(AY21:AY27,"&gt;=0")</f>
        <v>#DIV/0!</v>
      </c>
      <c r="BB35" s="50"/>
      <c r="BG35" s="8"/>
      <c r="BH35" s="8"/>
      <c r="BI35" s="8"/>
      <c r="BJ35" s="8"/>
      <c r="BK35" s="8"/>
      <c r="BO35" s="1"/>
      <c r="BP35" s="1"/>
      <c r="BQ35" s="1"/>
      <c r="BR35" s="1"/>
      <c r="BS35" s="1"/>
      <c r="BT35" s="1"/>
      <c r="CB35" s="1"/>
    </row>
    <row r="36" spans="1:92" ht="21" customHeight="1">
      <c r="A36" s="8"/>
      <c r="B36" s="287" t="s">
        <v>9</v>
      </c>
      <c r="C36" s="288"/>
      <c r="D36" s="289"/>
      <c r="E36" s="290" t="s">
        <v>10</v>
      </c>
      <c r="F36" s="291"/>
      <c r="G36" s="291"/>
      <c r="H36" s="292"/>
      <c r="I36" s="290" t="s">
        <v>11</v>
      </c>
      <c r="J36" s="291"/>
      <c r="K36" s="292"/>
      <c r="AA36" s="1"/>
      <c r="AW36" s="1" t="s">
        <v>185</v>
      </c>
      <c r="AX36" s="50">
        <f>VALUE(SUM(AX33:AX35))</f>
        <v>0</v>
      </c>
      <c r="AY36" s="50">
        <f>VALUE(SUM(AY33:AY35))</f>
        <v>0</v>
      </c>
      <c r="AZ36" s="50">
        <f>VALUE(SUM(AZ33:AZ35))</f>
        <v>0</v>
      </c>
      <c r="BA36" s="50" t="e">
        <f>AVERAGEIF(AY3:AY27,"&gt;=0")</f>
        <v>#DIV/0!</v>
      </c>
      <c r="BB36" s="50"/>
    </row>
    <row r="37" spans="1:92" ht="22.35" customHeight="1">
      <c r="A37" s="8"/>
      <c r="B37" s="275"/>
      <c r="C37" s="276"/>
      <c r="D37" s="277"/>
      <c r="E37" s="343"/>
      <c r="F37" s="344"/>
      <c r="G37" s="344"/>
      <c r="H37" s="345"/>
      <c r="I37" s="278"/>
      <c r="J37" s="344"/>
      <c r="K37" s="345"/>
      <c r="AW37" s="49" t="s">
        <v>186</v>
      </c>
      <c r="BA37" s="50" t="str">
        <f>IF(ISERROR(AVERAGE(AY21:AY27,AY9:AY20,AY3:AY8)),"",(AVERAGE(AY21:AY27,AY9:AY20,AY3:AY8)))</f>
        <v/>
      </c>
      <c r="BK37" s="8"/>
      <c r="CB37" s="1"/>
    </row>
    <row r="38" spans="1:92">
      <c r="A38" s="8"/>
      <c r="B38" s="8"/>
      <c r="C38" s="8"/>
      <c r="D38" s="8"/>
      <c r="E38" s="8"/>
      <c r="F38" s="8"/>
      <c r="G38" s="8"/>
      <c r="AK38" s="49"/>
      <c r="AX38" s="45" t="s">
        <v>112</v>
      </c>
      <c r="AY38" s="46" t="s">
        <v>116</v>
      </c>
      <c r="AZ38" s="47" t="s">
        <v>119</v>
      </c>
      <c r="BA38" s="1" t="s">
        <v>176</v>
      </c>
      <c r="BK38" s="8"/>
      <c r="CB38" s="1"/>
    </row>
    <row r="39" spans="1:92" ht="19.350000000000001" customHeight="1">
      <c r="B39" s="128" t="s">
        <v>187</v>
      </c>
      <c r="C39" s="54"/>
      <c r="D39" s="55"/>
      <c r="E39" s="55"/>
      <c r="F39" s="55"/>
      <c r="G39" s="55"/>
      <c r="H39" s="55"/>
      <c r="AW39" s="49" t="s">
        <v>188</v>
      </c>
      <c r="AX39" s="50">
        <f>COUNTIF(BA3:BA8,BF4)</f>
        <v>0</v>
      </c>
      <c r="AY39" s="50">
        <f>COUNTIF(BA3:BA8,BF5)</f>
        <v>0</v>
      </c>
      <c r="AZ39" s="50">
        <f>COUNTIF(BA3:BA8,0)</f>
        <v>0</v>
      </c>
      <c r="BA39" s="50" t="e">
        <f>AVERAGEIF(BA3:BA8,"&gt;=0")</f>
        <v>#DIV/0!</v>
      </c>
      <c r="BK39" s="8"/>
      <c r="CB39" s="1"/>
    </row>
    <row r="40" spans="1:92" ht="16.899999999999999" thickBot="1">
      <c r="B40" s="279" t="s">
        <v>189</v>
      </c>
      <c r="C40" s="279"/>
      <c r="D40" s="279"/>
      <c r="E40" s="56" t="str">
        <f>_xlfn.IFNA(AX28,"")</f>
        <v/>
      </c>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3" t="s">
        <v>191</v>
      </c>
      <c r="E41" s="124"/>
      <c r="F41" s="125" t="s">
        <v>192</v>
      </c>
      <c r="G41" s="126"/>
      <c r="H41" s="125" t="s">
        <v>193</v>
      </c>
      <c r="I41" s="126"/>
      <c r="J41" s="125" t="s">
        <v>194</v>
      </c>
      <c r="K41" s="127"/>
      <c r="AW41" s="49" t="s">
        <v>195</v>
      </c>
      <c r="AX41" s="50">
        <f>COUNTIF(BA21:BA27,BF4)</f>
        <v>0</v>
      </c>
      <c r="AY41" s="50">
        <f>COUNTIF(BA21:BA27,BF5)</f>
        <v>0</v>
      </c>
      <c r="AZ41" s="50">
        <f>COUNTIF(BA21:BA27,0)</f>
        <v>0</v>
      </c>
      <c r="BA41" s="50" t="e">
        <f>AVERAGEIF(BA21:BA27,"&gt;=0")</f>
        <v>#DIV/0!</v>
      </c>
      <c r="BK41" s="8"/>
      <c r="CB41" s="1"/>
    </row>
    <row r="42" spans="1:92" ht="16.149999999999999">
      <c r="B42" s="88" t="s">
        <v>196</v>
      </c>
      <c r="C42" s="89"/>
      <c r="D42" s="187" t="s">
        <v>197</v>
      </c>
      <c r="E42" s="100"/>
      <c r="F42" s="187" t="s">
        <v>197</v>
      </c>
      <c r="G42" s="104"/>
      <c r="H42" s="187" t="s">
        <v>197</v>
      </c>
      <c r="I42" s="104"/>
      <c r="J42" s="187" t="s">
        <v>197</v>
      </c>
      <c r="K42" s="103"/>
      <c r="AW42" s="1" t="s">
        <v>198</v>
      </c>
      <c r="AX42" s="50">
        <f>SUM(AX39:AX41)</f>
        <v>0</v>
      </c>
      <c r="AY42" s="50">
        <f>SUM(AY39:AY41)</f>
        <v>0</v>
      </c>
      <c r="AZ42" s="50">
        <f>SUM(AZ39:AZ41)</f>
        <v>0</v>
      </c>
      <c r="BA42" s="50"/>
      <c r="BK42" s="8"/>
      <c r="CB42" s="1"/>
    </row>
    <row r="43" spans="1:92" ht="16.149999999999999">
      <c r="B43" s="98" t="str">
        <f>BE4</f>
        <v>≥80</v>
      </c>
      <c r="C43" s="99"/>
      <c r="D43" s="101" t="e">
        <f>IF(AX36=0,NA(),AX36)</f>
        <v>#N/A</v>
      </c>
      <c r="E43" s="101"/>
      <c r="F43" s="101" t="e">
        <f>IF(AX33=0,NA(),AX33)</f>
        <v>#N/A</v>
      </c>
      <c r="G43" s="101"/>
      <c r="H43" s="101" t="e">
        <f>IF(AX34=0,NA(),AX34)</f>
        <v>#N/A</v>
      </c>
      <c r="I43" s="101"/>
      <c r="J43" s="101" t="e">
        <f>IF(AX35=0,NA(),AX35)</f>
        <v>#N/A</v>
      </c>
      <c r="K43" s="101"/>
      <c r="AW43" s="49" t="s">
        <v>199</v>
      </c>
      <c r="AX43" s="50"/>
      <c r="AY43" s="50"/>
      <c r="AZ43" s="50"/>
      <c r="BA43" s="50" t="str">
        <f>IF(ISERROR(AVERAGE(BA21:BA27,BA9:BA20,BA3:BA8)),"",(AVERAGE(BA21:BA27,BA9:BA20,BA3:BA8)))</f>
        <v/>
      </c>
      <c r="BK43" s="8"/>
      <c r="CB43" s="1"/>
    </row>
    <row r="44" spans="1:92" ht="16.149999999999999">
      <c r="B44" s="96" t="str">
        <f>BE5</f>
        <v>60-79</v>
      </c>
      <c r="C44" s="97"/>
      <c r="D44" s="101" t="e">
        <f>IF(AY36=0,NA(),AY36)</f>
        <v>#N/A</v>
      </c>
      <c r="E44" s="101"/>
      <c r="F44" s="101" t="e">
        <f>IF(AY33=0,NA(),AY33)</f>
        <v>#N/A</v>
      </c>
      <c r="G44" s="101"/>
      <c r="H44" s="101" t="e">
        <f>IF(AY34=0,NA(),AY34)</f>
        <v>#N/A</v>
      </c>
      <c r="I44" s="101"/>
      <c r="J44" s="101" t="e">
        <f>IF(AY35=0,NA(),AY35)</f>
        <v>#N/A</v>
      </c>
      <c r="K44" s="101"/>
      <c r="AQ44" s="8"/>
      <c r="BK44" s="8"/>
      <c r="CB44" s="1"/>
    </row>
    <row r="45" spans="1:92" ht="16.149999999999999">
      <c r="B45" s="94" t="str">
        <f>BE6</f>
        <v>&lt;60</v>
      </c>
      <c r="C45" s="95"/>
      <c r="D45" s="101" t="e">
        <f>IF(AZ36=0,NA(),AZ36)</f>
        <v>#N/A</v>
      </c>
      <c r="E45" s="101"/>
      <c r="F45" s="101" t="e">
        <f>IF(AZ33=0,NA(),AZ33)</f>
        <v>#N/A</v>
      </c>
      <c r="G45" s="101"/>
      <c r="H45" s="101" t="e">
        <f>IF(AZ34=0,NA(),AZ34)</f>
        <v>#N/A</v>
      </c>
      <c r="I45" s="101"/>
      <c r="J45" s="101" t="e">
        <f>IF(AZ35=0,NA(),AZ35)</f>
        <v>#N/A</v>
      </c>
      <c r="K45" s="101"/>
      <c r="AQ45" s="8"/>
      <c r="BK45" s="8"/>
      <c r="CB45" s="1"/>
    </row>
    <row r="46" spans="1:92" s="8" customFormat="1" ht="16.899999999999999" thickBot="1">
      <c r="B46" s="92" t="s">
        <v>200</v>
      </c>
      <c r="C46" s="93"/>
      <c r="D46" s="90" t="str">
        <f>IFERROR(BA36,"n/a")</f>
        <v>n/a</v>
      </c>
      <c r="E46" s="91"/>
      <c r="F46" s="90" t="str">
        <f>IFERROR(BA33,"n/a")</f>
        <v>n/a</v>
      </c>
      <c r="G46" s="91"/>
      <c r="H46" s="90" t="str">
        <f>IFERROR(BA34,"n/a")</f>
        <v>n/a</v>
      </c>
      <c r="I46" s="91"/>
      <c r="J46" s="90" t="str">
        <f>IFERROR(BA35,"n/a")</f>
        <v>n/a</v>
      </c>
      <c r="K46" s="102"/>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28"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0" t="s">
        <v>202</v>
      </c>
      <c r="F72" s="313"/>
      <c r="G72" s="310" t="s">
        <v>200</v>
      </c>
      <c r="H72" s="311"/>
      <c r="I72" s="311"/>
      <c r="J72" s="311"/>
      <c r="K72" s="312"/>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17"/>
      <c r="D73" s="67"/>
      <c r="E73" s="68"/>
      <c r="F73" s="68" t="s">
        <v>85</v>
      </c>
      <c r="G73" s="68" t="s">
        <v>86</v>
      </c>
      <c r="H73" s="68" t="s">
        <v>87</v>
      </c>
      <c r="I73" s="68" t="s">
        <v>88</v>
      </c>
      <c r="J73" s="68" t="s">
        <v>89</v>
      </c>
      <c r="K73" s="68"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45" customHeight="1">
      <c r="B74" s="108" t="s">
        <v>203</v>
      </c>
      <c r="C74" s="116"/>
      <c r="D74" s="109"/>
      <c r="E74" s="69" t="s">
        <v>204</v>
      </c>
      <c r="F74" s="69" t="str">
        <f>_xlfn.IFNA(S86,"")</f>
        <v/>
      </c>
      <c r="G74" s="69" t="str">
        <f>_xlfn.IFNA(S87,"")</f>
        <v/>
      </c>
      <c r="H74" s="69" t="str">
        <f>_xlfn.IFNA(S88,"")</f>
        <v/>
      </c>
      <c r="I74" s="69" t="str">
        <f>_xlfn.IFNA(S89,"")</f>
        <v/>
      </c>
      <c r="J74" s="69" t="str">
        <f>_xlfn.IFNA(S90,"")</f>
        <v/>
      </c>
      <c r="K74" s="69"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0"/>
      <c r="C75" s="118"/>
      <c r="D75" s="111"/>
      <c r="E75" s="70" t="s">
        <v>79</v>
      </c>
      <c r="F75" s="71"/>
      <c r="G75" s="71" t="str">
        <f>_xlfn.IFNA(R87,"")</f>
        <v/>
      </c>
      <c r="H75" s="71" t="str">
        <f>_xlfn.IFNA(R88,"")</f>
        <v/>
      </c>
      <c r="I75" s="71" t="str">
        <f>_xlfn.IFNA(R89,"")</f>
        <v/>
      </c>
      <c r="J75" s="71" t="str">
        <f>_xlfn.IFNA(R90,"")</f>
        <v/>
      </c>
      <c r="K75" s="71"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08" t="s">
        <v>205</v>
      </c>
      <c r="C76" s="116"/>
      <c r="D76" s="109"/>
      <c r="E76" s="72" t="s">
        <v>204</v>
      </c>
      <c r="F76" s="69" t="str">
        <f>_xlfn.IFNA(U86,"")</f>
        <v/>
      </c>
      <c r="G76" s="69" t="str">
        <f>_xlfn.IFNA(U87,"")</f>
        <v/>
      </c>
      <c r="H76" s="69" t="str">
        <f>_xlfn.IFNA(U88,"")</f>
        <v/>
      </c>
      <c r="I76" s="69" t="str">
        <f>_xlfn.IFNA(U89,"")</f>
        <v/>
      </c>
      <c r="J76" s="69" t="str">
        <f>_xlfn.IFNA(U90,"")</f>
        <v/>
      </c>
      <c r="K76" s="69"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0"/>
      <c r="C77" s="118"/>
      <c r="D77" s="111"/>
      <c r="E77" s="70" t="s">
        <v>79</v>
      </c>
      <c r="F77" s="71"/>
      <c r="G77" s="71" t="str">
        <f>_xlfn.IFNA(T87,"")</f>
        <v/>
      </c>
      <c r="H77" s="71" t="str">
        <f>_xlfn.IFNA(T88,"")</f>
        <v/>
      </c>
      <c r="I77" s="71" t="str">
        <f>_xlfn.IFNA(T89,"")</f>
        <v/>
      </c>
      <c r="J77" s="71" t="str">
        <f>_xlfn.IFNA(T90,"")</f>
        <v/>
      </c>
      <c r="K77" s="71"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08" t="s">
        <v>206</v>
      </c>
      <c r="C78" s="116"/>
      <c r="D78" s="109"/>
      <c r="E78" s="72" t="s">
        <v>204</v>
      </c>
      <c r="F78" s="69" t="str">
        <f>_xlfn.IFNA(W86,"")</f>
        <v/>
      </c>
      <c r="G78" s="69" t="str">
        <f>_xlfn.IFNA(W87,"")</f>
        <v/>
      </c>
      <c r="H78" s="69" t="str">
        <f>_xlfn.IFNA(W88,"")</f>
        <v/>
      </c>
      <c r="I78" s="69" t="str">
        <f>_xlfn.IFNA(W89,"")</f>
        <v/>
      </c>
      <c r="J78" s="69" t="str">
        <f>_xlfn.IFNA(W90,"")</f>
        <v/>
      </c>
      <c r="K78" s="69" t="str">
        <f>_xlfn.IFNA(W91,"")</f>
        <v/>
      </c>
      <c r="AA78" s="1"/>
      <c r="AM78" s="8"/>
      <c r="AN78" s="8"/>
    </row>
    <row r="79" spans="2:91" ht="17.45" customHeight="1">
      <c r="B79" s="110"/>
      <c r="C79" s="116"/>
      <c r="D79" s="115"/>
      <c r="E79" s="70" t="s">
        <v>79</v>
      </c>
      <c r="F79" s="71"/>
      <c r="G79" s="71" t="str">
        <f>_xlfn.IFNA(V87,"")</f>
        <v/>
      </c>
      <c r="H79" s="71" t="str">
        <f>_xlfn.IFNA(V88,"")</f>
        <v/>
      </c>
      <c r="I79" s="71" t="str">
        <f>_xlfn.IFNA(V89,"")</f>
        <v/>
      </c>
      <c r="J79" s="71" t="str">
        <f>_xlfn.IFNA(V90,"")</f>
        <v/>
      </c>
      <c r="K79" s="71" t="str">
        <f>_xlfn.IFNA(V91,"")</f>
        <v/>
      </c>
      <c r="AA79" s="1"/>
      <c r="AM79" s="8"/>
      <c r="AN79" s="8"/>
    </row>
    <row r="80" spans="2:91" ht="17.45" customHeight="1">
      <c r="B80" s="105" t="s">
        <v>191</v>
      </c>
      <c r="C80" s="119"/>
      <c r="D80" s="122"/>
      <c r="E80" s="121" t="s">
        <v>204</v>
      </c>
      <c r="F80" s="69" t="str">
        <f>_xlfn.IFNA(Q86,"")</f>
        <v/>
      </c>
      <c r="G80" s="69" t="str">
        <f>_xlfn.IFNA(Q87,"")</f>
        <v/>
      </c>
      <c r="H80" s="69" t="str">
        <f>_xlfn.IFNA(Q88,"")</f>
        <v/>
      </c>
      <c r="I80" s="69" t="str">
        <f>_xlfn.IFNA(Q89,"")</f>
        <v/>
      </c>
      <c r="J80" s="69" t="str">
        <f>_xlfn.IFNA(Q90,"")</f>
        <v/>
      </c>
      <c r="K80" s="69" t="str">
        <f>_xlfn.IFNA(Q91,"")</f>
        <v/>
      </c>
      <c r="AA80" s="1"/>
      <c r="AM80" s="8"/>
      <c r="AN80" s="8"/>
    </row>
    <row r="81" spans="2:91" ht="17.45" customHeight="1">
      <c r="B81" s="106"/>
      <c r="C81" s="120"/>
      <c r="D81" s="119"/>
      <c r="E81" s="70" t="s">
        <v>79</v>
      </c>
      <c r="F81" s="73"/>
      <c r="G81" s="73" t="str">
        <f>_xlfn.IFNA(P87,"")</f>
        <v/>
      </c>
      <c r="H81" s="73" t="str">
        <f>_xlfn.IFNA(P88,"")</f>
        <v/>
      </c>
      <c r="I81" s="73" t="str">
        <f>_xlfn.IFNA(P89,"")</f>
        <v/>
      </c>
      <c r="J81" s="73" t="str">
        <f>_xlfn.IFNA(P90,"")</f>
        <v/>
      </c>
      <c r="K81" s="73" t="str">
        <f>_xlfn.IFNA(P91,"")</f>
        <v/>
      </c>
      <c r="AA81" s="1"/>
      <c r="AM81" s="8"/>
      <c r="AN81" s="8"/>
      <c r="AO81" s="8"/>
      <c r="AP81" s="8"/>
      <c r="AQ81" s="8"/>
    </row>
    <row r="82" spans="2:91">
      <c r="AA82" s="1"/>
      <c r="AM82" s="8"/>
      <c r="AN82" s="8"/>
      <c r="AO82" s="8"/>
      <c r="AP82" s="8"/>
      <c r="AQ82" s="8"/>
    </row>
    <row r="83" spans="2:91" ht="15" customHeight="1">
      <c r="AA83" s="1"/>
      <c r="AM83" s="8"/>
      <c r="AN83" s="8"/>
      <c r="AO83" s="8"/>
      <c r="AP83" s="8"/>
      <c r="AQ83" s="8"/>
    </row>
    <row r="84" spans="2:91" ht="23.25" customHeight="1">
      <c r="O84" s="293" t="s">
        <v>207</v>
      </c>
      <c r="P84" s="293"/>
      <c r="Q84" s="293"/>
      <c r="R84" s="293"/>
      <c r="S84" s="293"/>
      <c r="T84" s="293"/>
      <c r="U84" s="293"/>
      <c r="V84" s="293"/>
      <c r="W84" s="293"/>
      <c r="AA84" s="1"/>
    </row>
    <row r="85" spans="2:91">
      <c r="O85" s="74" t="s">
        <v>82</v>
      </c>
      <c r="P85" s="74" t="s">
        <v>208</v>
      </c>
      <c r="Q85" s="74" t="s">
        <v>209</v>
      </c>
      <c r="R85" s="74" t="s">
        <v>210</v>
      </c>
      <c r="S85" s="74" t="s">
        <v>211</v>
      </c>
      <c r="T85" s="74" t="s">
        <v>212</v>
      </c>
      <c r="U85" s="75" t="s">
        <v>213</v>
      </c>
      <c r="V85" s="74" t="s">
        <v>214</v>
      </c>
      <c r="W85" s="74" t="s">
        <v>215</v>
      </c>
    </row>
    <row r="86" spans="2:91">
      <c r="O86" s="74" t="s">
        <v>85</v>
      </c>
      <c r="P86" s="76"/>
      <c r="Q86" s="77" t="e">
        <f>IF(BJ31="",NA(),BJ31)</f>
        <v>#N/A</v>
      </c>
      <c r="R86" s="78"/>
      <c r="S86" s="77" t="e">
        <f>IF(BJ32="",NA(),BJ32)</f>
        <v>#N/A</v>
      </c>
      <c r="T86" s="78"/>
      <c r="U86" s="77" t="e">
        <f>IF(BJ33="",NA(),BJ33)</f>
        <v>#N/A</v>
      </c>
      <c r="V86" s="78"/>
      <c r="W86" s="77" t="e">
        <f>IF(BJ34="",NA(),BJ34)</f>
        <v>#N/A</v>
      </c>
    </row>
    <row r="87" spans="2:91">
      <c r="O87" s="74" t="s">
        <v>86</v>
      </c>
      <c r="P87" s="79" t="e">
        <f>IF(BV31="",NA(),BV31)</f>
        <v>#N/A</v>
      </c>
      <c r="Q87" s="77" t="e">
        <f>IF(BK31="",NA(),BK31)</f>
        <v>#N/A</v>
      </c>
      <c r="R87" s="79" t="e">
        <f>IF(BV32="",NA(),BV32)</f>
        <v>#N/A</v>
      </c>
      <c r="S87" s="77" t="e">
        <f>IF(BK32="",NA(),BK32)</f>
        <v>#N/A</v>
      </c>
      <c r="T87" s="79" t="e">
        <f>IF(BV33="",NA(),BV33)</f>
        <v>#N/A</v>
      </c>
      <c r="U87" s="77" t="e">
        <f>IF(BK33="",NA(),BK33)</f>
        <v>#N/A</v>
      </c>
      <c r="V87" s="79" t="e">
        <f>IF(BV34="",NA(),BV34)</f>
        <v>#N/A</v>
      </c>
      <c r="W87" s="77" t="e">
        <f>IF(BK34="",NA(),BK34)</f>
        <v>#N/A</v>
      </c>
    </row>
    <row r="88" spans="2:91">
      <c r="O88" s="74" t="s">
        <v>87</v>
      </c>
      <c r="P88" s="79" t="e">
        <f>IF(BW31="",NA(),BW31)</f>
        <v>#N/A</v>
      </c>
      <c r="Q88" s="77" t="e">
        <f>IF(BL31="",NA(),BL31)</f>
        <v>#N/A</v>
      </c>
      <c r="R88" s="79" t="e">
        <f>IF(BW32="",NA(),BW32)</f>
        <v>#N/A</v>
      </c>
      <c r="S88" s="77" t="e">
        <f>IF(BL32="",NA(),BL32)</f>
        <v>#N/A</v>
      </c>
      <c r="T88" s="79" t="e">
        <f>IF(BW33="",NA(),BW33)</f>
        <v>#N/A</v>
      </c>
      <c r="U88" s="77" t="e">
        <f>IF(BL33="",NA(),BL33)</f>
        <v>#N/A</v>
      </c>
      <c r="V88" s="79" t="e">
        <f>IF(BW34="",NA(),BW34)</f>
        <v>#N/A</v>
      </c>
      <c r="W88" s="77" t="e">
        <f>IF(BL34="",NA(),BL34)</f>
        <v>#N/A</v>
      </c>
    </row>
    <row r="89" spans="2:91">
      <c r="O89" s="74" t="s">
        <v>88</v>
      </c>
      <c r="P89" s="79" t="e">
        <f>IF(BX31="",NA(),BX31)</f>
        <v>#N/A</v>
      </c>
      <c r="Q89" s="77" t="e">
        <f>IF(BM31="",NA(),BM31)</f>
        <v>#N/A</v>
      </c>
      <c r="R89" s="80" t="e">
        <f>IF(BX32="",NA(),BX32)</f>
        <v>#N/A</v>
      </c>
      <c r="S89" s="77" t="e">
        <f>IF(BM32="",NA(),BM32)</f>
        <v>#N/A</v>
      </c>
      <c r="T89" s="80" t="e">
        <f>IF(BX33="",NA(),BX33)</f>
        <v>#N/A</v>
      </c>
      <c r="U89" s="77" t="e">
        <f>IF(BM33="",NA(),BM33)</f>
        <v>#N/A</v>
      </c>
      <c r="V89" s="80" t="e">
        <f>IF(BX34="",NA(),BX34)</f>
        <v>#N/A</v>
      </c>
      <c r="W89" s="77" t="e">
        <f>IF(BM34="",NA(),BM34)</f>
        <v>#N/A</v>
      </c>
    </row>
    <row r="90" spans="2:91">
      <c r="O90" s="74" t="s">
        <v>89</v>
      </c>
      <c r="P90" s="79" t="e">
        <f>IF(BY31="",NA(),BY31)</f>
        <v>#N/A</v>
      </c>
      <c r="Q90" s="77" t="e">
        <f>IF(BN31="",NA(),BN31)</f>
        <v>#N/A</v>
      </c>
      <c r="R90" s="80" t="e">
        <f>IF(BY32="",NA(),BY32)</f>
        <v>#N/A</v>
      </c>
      <c r="S90" s="77" t="e">
        <f>IF(BN32="",NA(),BN32)</f>
        <v>#N/A</v>
      </c>
      <c r="T90" s="80" t="e">
        <f>IF(BY33="",NA(),BY33)</f>
        <v>#N/A</v>
      </c>
      <c r="U90" s="77" t="e">
        <f>IF(BN33="",NA(),BN33)</f>
        <v>#N/A</v>
      </c>
      <c r="V90" s="80" t="e">
        <f>IF(BY34="",NA(),BY34)</f>
        <v>#N/A</v>
      </c>
      <c r="W90" s="77" t="e">
        <f>IF(BN34="",NA(),BN34)</f>
        <v>#N/A</v>
      </c>
    </row>
    <row r="91" spans="2:91">
      <c r="O91" s="74" t="s">
        <v>90</v>
      </c>
      <c r="P91" s="79" t="e">
        <f>IF(BZ31="",NA(),BZ31)</f>
        <v>#N/A</v>
      </c>
      <c r="Q91" s="77" t="e">
        <f>IF(BO31="",NA(),BO31)</f>
        <v>#N/A</v>
      </c>
      <c r="R91" s="80" t="e">
        <f>IF(BZ32="",NA(),BZ32)</f>
        <v>#N/A</v>
      </c>
      <c r="S91" s="77" t="e">
        <f>IF(BO32="",NA(),BO32)</f>
        <v>#N/A</v>
      </c>
      <c r="T91" s="80" t="e">
        <f>IF(BZ33="",NA(),BZ33)</f>
        <v>#N/A</v>
      </c>
      <c r="U91" s="77" t="e">
        <f>IF(BO33="",NA(),BO33)</f>
        <v>#N/A</v>
      </c>
      <c r="V91" s="80" t="e">
        <f>IF(BZ34="",NA(),BZ34)</f>
        <v>#N/A</v>
      </c>
      <c r="W91" s="77" t="e">
        <f>IF(BO34="",NA(),BO34)</f>
        <v>#N/A</v>
      </c>
    </row>
    <row r="92" spans="2:91">
      <c r="O92" s="74" t="s">
        <v>91</v>
      </c>
      <c r="P92" s="79" t="e">
        <f>IF(CA31="",NA(),CA31)</f>
        <v>#N/A</v>
      </c>
      <c r="Q92" s="77" t="e">
        <f>IF(BP31="",NA(),BP31)</f>
        <v>#N/A</v>
      </c>
      <c r="R92" s="80" t="e">
        <f>IF(CA32="",NA(),CA32)</f>
        <v>#N/A</v>
      </c>
      <c r="S92" s="77" t="e">
        <f>IF(BP32="",NA(),BP32)</f>
        <v>#N/A</v>
      </c>
      <c r="T92" s="80" t="e">
        <f>IF(CA33="",NA(),CA33)</f>
        <v>#N/A</v>
      </c>
      <c r="U92" s="77" t="e">
        <f>IF(BP33="",NA(),BP33)</f>
        <v>#N/A</v>
      </c>
      <c r="V92" s="80" t="e">
        <f>IF(CA34="",NA(),CA34)</f>
        <v>#N/A</v>
      </c>
      <c r="W92" s="77" t="e">
        <f>IF(BP34="",NA(),BP34)</f>
        <v>#N/A</v>
      </c>
    </row>
    <row r="93" spans="2:91">
      <c r="O93" s="74" t="s">
        <v>92</v>
      </c>
      <c r="P93" s="79" t="e">
        <f>IF(CB31="",NA(),CB31)</f>
        <v>#N/A</v>
      </c>
      <c r="Q93" s="77" t="e">
        <f>IF(BQ31="",NA(),BQ31)</f>
        <v>#N/A</v>
      </c>
      <c r="R93" s="80" t="e">
        <f>IF(CB32="",NA(),CB32)</f>
        <v>#N/A</v>
      </c>
      <c r="S93" s="77" t="e">
        <f>IF(BQ32="",NA(),BQ32)</f>
        <v>#N/A</v>
      </c>
      <c r="T93" s="80" t="e">
        <f>IF(CB33="",NA(),CB33)</f>
        <v>#N/A</v>
      </c>
      <c r="U93" s="77" t="e">
        <f>IF(BQ33="",NA(),BQ33)</f>
        <v>#N/A</v>
      </c>
      <c r="V93" s="80" t="e">
        <f>IF(CB34="",NA(),CB34)</f>
        <v>#N/A</v>
      </c>
      <c r="W93" s="77" t="e">
        <f>IF(BQ34="",NA(),BQ34)</f>
        <v>#N/A</v>
      </c>
    </row>
    <row r="94" spans="2:91" s="8" customFormat="1">
      <c r="B94" s="1"/>
      <c r="C94" s="1"/>
      <c r="D94" s="1"/>
      <c r="E94" s="1"/>
      <c r="F94" s="1"/>
      <c r="G94" s="1"/>
      <c r="O94" s="74" t="s">
        <v>93</v>
      </c>
      <c r="P94" s="79" t="e">
        <f>IF(CC31="",NA(),CC31)</f>
        <v>#N/A</v>
      </c>
      <c r="Q94" s="77" t="e">
        <f>IF(BR31="",NA(),BR31)</f>
        <v>#N/A</v>
      </c>
      <c r="R94" s="80" t="e">
        <f>IF(CC32="",NA(),CC32)</f>
        <v>#N/A</v>
      </c>
      <c r="S94" s="77" t="e">
        <f>IF(BR32="",NA(),BR32)</f>
        <v>#N/A</v>
      </c>
      <c r="T94" s="80" t="e">
        <f>IF(CC33="",NA(),CC33)</f>
        <v>#N/A</v>
      </c>
      <c r="U94" s="77" t="e">
        <f>IF(BR33="",NA(),BR33)</f>
        <v>#N/A</v>
      </c>
      <c r="V94" s="80" t="e">
        <f>IF(CC34="",NA(),CC34)</f>
        <v>#N/A</v>
      </c>
      <c r="W94" s="77"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4" t="s">
        <v>94</v>
      </c>
      <c r="P95" s="79" t="e">
        <f>IF(CD31="",NA(),CD31)</f>
        <v>#N/A</v>
      </c>
      <c r="Q95" s="77" t="e">
        <f>IF(BS31="",NA(),BS31)</f>
        <v>#N/A</v>
      </c>
      <c r="R95" s="80" t="e">
        <f>IF(CD32="",NA(),CD32)</f>
        <v>#N/A</v>
      </c>
      <c r="S95" s="77" t="e">
        <f>IF(BS32="",NA(),BS32)</f>
        <v>#N/A</v>
      </c>
      <c r="T95" s="80" t="e">
        <f>IF(CD33="",NA(),CD33)</f>
        <v>#N/A</v>
      </c>
      <c r="U95" s="77" t="e">
        <f>IF(BS33="",NA(),BS33)</f>
        <v>#N/A</v>
      </c>
      <c r="V95" s="80" t="e">
        <f>IF(CD34="",NA(),CD34)</f>
        <v>#N/A</v>
      </c>
      <c r="W95" s="77"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4" t="s">
        <v>95</v>
      </c>
      <c r="P96" s="79" t="e">
        <f>IF(CE31="",NA(),BWK31)</f>
        <v>#N/A</v>
      </c>
      <c r="Q96" s="77" t="e">
        <f>IF(BT31="",NA(),BT31)</f>
        <v>#N/A</v>
      </c>
      <c r="R96" s="80" t="e">
        <f>IF(CE32="",NA(),CE32)</f>
        <v>#N/A</v>
      </c>
      <c r="S96" s="77" t="e">
        <f>IF(BT32="",NA(),BT32)</f>
        <v>#N/A</v>
      </c>
      <c r="T96" s="80" t="e">
        <f>IF(CE33="",NA(),CE33)</f>
        <v>#N/A</v>
      </c>
      <c r="U96" s="77" t="e">
        <f>IF(BT33="",NA(),BT33)</f>
        <v>#N/A</v>
      </c>
      <c r="V96" s="80" t="e">
        <f>IF(CE34="",NA(),CE34)</f>
        <v>#N/A</v>
      </c>
      <c r="W96" s="77"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84.75" customHeight="1" thickBot="1">
      <c r="B110" s="81" t="s">
        <v>42</v>
      </c>
      <c r="C110" s="305" t="s">
        <v>43</v>
      </c>
      <c r="D110" s="306"/>
      <c r="E110" s="307" t="s">
        <v>44</v>
      </c>
      <c r="F110" s="308"/>
      <c r="G110" s="309"/>
      <c r="H110" s="188" t="s">
        <v>217</v>
      </c>
      <c r="I110" s="188" t="s">
        <v>218</v>
      </c>
      <c r="J110" s="188" t="s">
        <v>219</v>
      </c>
      <c r="K110" s="81" t="s">
        <v>220</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94">
        <v>1</v>
      </c>
      <c r="C111" s="298" t="s">
        <v>106</v>
      </c>
      <c r="D111" s="299"/>
      <c r="E111" s="192" t="s">
        <v>107</v>
      </c>
      <c r="F111" s="193"/>
      <c r="G111" s="194"/>
      <c r="H111" s="82" t="str">
        <f t="shared" ref="H111:H135" si="22">AZ3</f>
        <v>---</v>
      </c>
      <c r="I111" s="82" t="str">
        <f t="shared" ref="I111:I135" si="23">AX3</f>
        <v>---</v>
      </c>
      <c r="J111" s="82" t="str">
        <f t="shared" ref="J111:J135" si="24">BB3</f>
        <v>---</v>
      </c>
      <c r="K111" s="82" t="str">
        <f t="shared" ref="K111:K135" si="25">RIGHT(BC3,7)</f>
        <v>---</v>
      </c>
      <c r="M111" s="1"/>
      <c r="N111" s="1"/>
      <c r="O111" s="1"/>
      <c r="P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95"/>
      <c r="C112" s="300"/>
      <c r="D112" s="301"/>
      <c r="E112" s="192" t="s">
        <v>110</v>
      </c>
      <c r="F112" s="193"/>
      <c r="G112" s="195"/>
      <c r="H112" s="82" t="str">
        <f t="shared" si="22"/>
        <v>---</v>
      </c>
      <c r="I112" s="82" t="str">
        <f t="shared" si="23"/>
        <v>---</v>
      </c>
      <c r="J112" s="82" t="str">
        <f t="shared" si="24"/>
        <v>---</v>
      </c>
      <c r="K112" s="82" t="str">
        <f t="shared" si="25"/>
        <v>---</v>
      </c>
      <c r="M112" s="1"/>
      <c r="N112" s="1"/>
      <c r="O112" s="1"/>
      <c r="P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96"/>
      <c r="C113" s="302" t="s">
        <v>113</v>
      </c>
      <c r="D113" s="299"/>
      <c r="E113" s="196" t="s">
        <v>114</v>
      </c>
      <c r="F113" s="193"/>
      <c r="G113" s="195"/>
      <c r="H113" s="82" t="str">
        <f t="shared" si="22"/>
        <v>---</v>
      </c>
      <c r="I113" s="82" t="str">
        <f t="shared" si="23"/>
        <v>---</v>
      </c>
      <c r="J113" s="82" t="str">
        <f t="shared" si="24"/>
        <v>---</v>
      </c>
      <c r="K113" s="82" t="str">
        <f t="shared" si="25"/>
        <v>---</v>
      </c>
      <c r="M113" s="1"/>
      <c r="N113" s="1"/>
      <c r="O113" s="1"/>
      <c r="P113" s="1"/>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96"/>
      <c r="C114" s="303"/>
      <c r="D114" s="304"/>
      <c r="E114" s="196" t="s">
        <v>117</v>
      </c>
      <c r="F114" s="193"/>
      <c r="G114" s="195"/>
      <c r="H114" s="82" t="str">
        <f t="shared" si="22"/>
        <v>---</v>
      </c>
      <c r="I114" s="82" t="str">
        <f t="shared" si="23"/>
        <v>---</v>
      </c>
      <c r="J114" s="82" t="str">
        <f t="shared" si="24"/>
        <v>---</v>
      </c>
      <c r="K114" s="82"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96"/>
      <c r="C115" s="303"/>
      <c r="D115" s="304"/>
      <c r="E115" s="196" t="s">
        <v>120</v>
      </c>
      <c r="F115" s="193"/>
      <c r="G115" s="195"/>
      <c r="H115" s="82" t="str">
        <f t="shared" si="22"/>
        <v>---</v>
      </c>
      <c r="I115" s="82" t="str">
        <f t="shared" si="23"/>
        <v>---</v>
      </c>
      <c r="J115" s="82" t="str">
        <f t="shared" si="24"/>
        <v>---</v>
      </c>
      <c r="K115" s="82"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97"/>
      <c r="C116" s="300"/>
      <c r="D116" s="301"/>
      <c r="E116" s="196" t="s">
        <v>122</v>
      </c>
      <c r="F116" s="193"/>
      <c r="G116" s="195"/>
      <c r="H116" s="82" t="str">
        <f t="shared" si="22"/>
        <v>---</v>
      </c>
      <c r="I116" s="82" t="str">
        <f t="shared" si="23"/>
        <v>---</v>
      </c>
      <c r="J116" s="82" t="str">
        <f t="shared" si="24"/>
        <v>---</v>
      </c>
      <c r="K116" s="82"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296">
        <v>2</v>
      </c>
      <c r="C117" s="265" t="s">
        <v>124</v>
      </c>
      <c r="D117" s="270"/>
      <c r="E117" s="196" t="s">
        <v>125</v>
      </c>
      <c r="F117" s="193"/>
      <c r="G117" s="195"/>
      <c r="H117" s="82" t="str">
        <f t="shared" si="22"/>
        <v>---</v>
      </c>
      <c r="I117" s="82" t="str">
        <f t="shared" si="23"/>
        <v>---</v>
      </c>
      <c r="J117" s="82" t="str">
        <f t="shared" si="24"/>
        <v>---</v>
      </c>
      <c r="K117" s="82"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296"/>
      <c r="C118" s="271"/>
      <c r="D118" s="270"/>
      <c r="E118" s="196" t="s">
        <v>127</v>
      </c>
      <c r="F118" s="193"/>
      <c r="G118" s="195"/>
      <c r="H118" s="82" t="str">
        <f t="shared" si="22"/>
        <v>---</v>
      </c>
      <c r="I118" s="82" t="str">
        <f t="shared" si="23"/>
        <v>---</v>
      </c>
      <c r="J118" s="82" t="str">
        <f t="shared" si="24"/>
        <v>---</v>
      </c>
      <c r="K118" s="82"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296"/>
      <c r="C119" s="271"/>
      <c r="D119" s="270"/>
      <c r="E119" s="196" t="s">
        <v>129</v>
      </c>
      <c r="F119" s="193"/>
      <c r="G119" s="195"/>
      <c r="H119" s="82" t="str">
        <f t="shared" si="22"/>
        <v>---</v>
      </c>
      <c r="I119" s="82" t="str">
        <f t="shared" si="23"/>
        <v>---</v>
      </c>
      <c r="J119" s="82" t="str">
        <f t="shared" si="24"/>
        <v>---</v>
      </c>
      <c r="K119" s="82"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296"/>
      <c r="C120" s="265" t="s">
        <v>227</v>
      </c>
      <c r="D120" s="270"/>
      <c r="E120" s="196" t="s">
        <v>132</v>
      </c>
      <c r="F120" s="193"/>
      <c r="G120" s="195"/>
      <c r="H120" s="82" t="str">
        <f t="shared" si="22"/>
        <v>---</v>
      </c>
      <c r="I120" s="82" t="str">
        <f t="shared" si="23"/>
        <v>---</v>
      </c>
      <c r="J120" s="82" t="str">
        <f t="shared" si="24"/>
        <v>---</v>
      </c>
      <c r="K120" s="82"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296"/>
      <c r="C121" s="271"/>
      <c r="D121" s="270"/>
      <c r="E121" s="196" t="s">
        <v>134</v>
      </c>
      <c r="F121" s="193"/>
      <c r="G121" s="195"/>
      <c r="H121" s="82" t="str">
        <f t="shared" si="22"/>
        <v>---</v>
      </c>
      <c r="I121" s="82" t="str">
        <f t="shared" si="23"/>
        <v>---</v>
      </c>
      <c r="J121" s="82" t="str">
        <f t="shared" si="24"/>
        <v>---</v>
      </c>
      <c r="K121" s="82"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296"/>
      <c r="C122" s="271"/>
      <c r="D122" s="270"/>
      <c r="E122" s="196" t="s">
        <v>136</v>
      </c>
      <c r="F122" s="193"/>
      <c r="G122" s="195"/>
      <c r="H122" s="82" t="str">
        <f t="shared" si="22"/>
        <v>---</v>
      </c>
      <c r="I122" s="82" t="str">
        <f t="shared" si="23"/>
        <v>---</v>
      </c>
      <c r="J122" s="82" t="str">
        <f t="shared" si="24"/>
        <v>---</v>
      </c>
      <c r="K122" s="82"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296"/>
      <c r="C123" s="271" t="s">
        <v>138</v>
      </c>
      <c r="D123" s="270"/>
      <c r="E123" s="196" t="s">
        <v>139</v>
      </c>
      <c r="F123" s="193"/>
      <c r="G123" s="195"/>
      <c r="H123" s="82" t="str">
        <f t="shared" si="22"/>
        <v>---</v>
      </c>
      <c r="I123" s="82" t="str">
        <f t="shared" si="23"/>
        <v>---</v>
      </c>
      <c r="J123" s="82" t="str">
        <f t="shared" si="24"/>
        <v>---</v>
      </c>
      <c r="K123" s="82"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296"/>
      <c r="C124" s="271"/>
      <c r="D124" s="270"/>
      <c r="E124" s="196" t="s">
        <v>141</v>
      </c>
      <c r="F124" s="193"/>
      <c r="G124" s="195"/>
      <c r="H124" s="82" t="str">
        <f t="shared" si="22"/>
        <v>---</v>
      </c>
      <c r="I124" s="82" t="str">
        <f t="shared" si="23"/>
        <v>---</v>
      </c>
      <c r="J124" s="82" t="str">
        <f t="shared" si="24"/>
        <v>---</v>
      </c>
      <c r="K124" s="82"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296"/>
      <c r="C125" s="271"/>
      <c r="D125" s="270"/>
      <c r="E125" s="196" t="s">
        <v>143</v>
      </c>
      <c r="F125" s="193"/>
      <c r="G125" s="195"/>
      <c r="H125" s="82" t="str">
        <f t="shared" si="22"/>
        <v>---</v>
      </c>
      <c r="I125" s="82" t="str">
        <f t="shared" si="23"/>
        <v>---</v>
      </c>
      <c r="J125" s="82" t="str">
        <f t="shared" si="24"/>
        <v>---</v>
      </c>
      <c r="K125" s="82"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296"/>
      <c r="C126" s="271" t="s">
        <v>145</v>
      </c>
      <c r="D126" s="270"/>
      <c r="E126" s="196" t="s">
        <v>146</v>
      </c>
      <c r="F126" s="193"/>
      <c r="G126" s="195"/>
      <c r="H126" s="82" t="str">
        <f t="shared" si="22"/>
        <v>---</v>
      </c>
      <c r="I126" s="82" t="str">
        <f t="shared" si="23"/>
        <v>---</v>
      </c>
      <c r="J126" s="82" t="str">
        <f t="shared" si="24"/>
        <v>---</v>
      </c>
      <c r="K126" s="82"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296"/>
      <c r="C127" s="271"/>
      <c r="D127" s="270"/>
      <c r="E127" s="196" t="s">
        <v>148</v>
      </c>
      <c r="F127" s="193"/>
      <c r="G127" s="195"/>
      <c r="H127" s="82" t="str">
        <f t="shared" si="22"/>
        <v>---</v>
      </c>
      <c r="I127" s="82" t="str">
        <f t="shared" si="23"/>
        <v>---</v>
      </c>
      <c r="J127" s="82" t="str">
        <f t="shared" si="24"/>
        <v>---</v>
      </c>
      <c r="K127" s="82"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297"/>
      <c r="C128" s="271"/>
      <c r="D128" s="270"/>
      <c r="E128" s="196" t="s">
        <v>150</v>
      </c>
      <c r="F128" s="193"/>
      <c r="G128" s="195"/>
      <c r="H128" s="82" t="str">
        <f t="shared" si="22"/>
        <v>---</v>
      </c>
      <c r="I128" s="82" t="str">
        <f t="shared" si="23"/>
        <v>---</v>
      </c>
      <c r="J128" s="82" t="str">
        <f t="shared" si="24"/>
        <v>---</v>
      </c>
      <c r="K128" s="82"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3">
        <v>3</v>
      </c>
      <c r="C129" s="302" t="s">
        <v>221</v>
      </c>
      <c r="D129" s="299"/>
      <c r="E129" s="196" t="s">
        <v>153</v>
      </c>
      <c r="F129" s="193"/>
      <c r="G129" s="195"/>
      <c r="H129" s="82" t="str">
        <f t="shared" si="22"/>
        <v>---</v>
      </c>
      <c r="I129" s="82" t="str">
        <f t="shared" si="23"/>
        <v>---</v>
      </c>
      <c r="J129" s="82" t="str">
        <f t="shared" si="24"/>
        <v>---</v>
      </c>
      <c r="K129" s="82"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96"/>
      <c r="C130" s="303"/>
      <c r="D130" s="304"/>
      <c r="E130" s="196" t="s">
        <v>155</v>
      </c>
      <c r="F130" s="193"/>
      <c r="G130" s="195"/>
      <c r="H130" s="82" t="str">
        <f t="shared" si="22"/>
        <v>---</v>
      </c>
      <c r="I130" s="82" t="str">
        <f t="shared" si="23"/>
        <v>---</v>
      </c>
      <c r="J130" s="82" t="str">
        <f t="shared" si="24"/>
        <v>---</v>
      </c>
      <c r="K130" s="82"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96"/>
      <c r="C131" s="303"/>
      <c r="D131" s="304"/>
      <c r="E131" s="196" t="s">
        <v>157</v>
      </c>
      <c r="F131" s="193"/>
      <c r="G131" s="195"/>
      <c r="H131" s="82" t="str">
        <f t="shared" si="22"/>
        <v>---</v>
      </c>
      <c r="I131" s="82" t="str">
        <f t="shared" si="23"/>
        <v>---</v>
      </c>
      <c r="J131" s="82" t="str">
        <f t="shared" si="24"/>
        <v>---</v>
      </c>
      <c r="K131" s="82"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96"/>
      <c r="C132" s="302" t="s">
        <v>222</v>
      </c>
      <c r="D132" s="299"/>
      <c r="E132" s="196" t="s">
        <v>160</v>
      </c>
      <c r="F132" s="193"/>
      <c r="G132" s="195"/>
      <c r="H132" s="82" t="str">
        <f t="shared" si="22"/>
        <v>---</v>
      </c>
      <c r="I132" s="82" t="str">
        <f t="shared" si="23"/>
        <v>---</v>
      </c>
      <c r="J132" s="82" t="str">
        <f t="shared" si="24"/>
        <v>---</v>
      </c>
      <c r="K132" s="82"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96"/>
      <c r="C133" s="303"/>
      <c r="D133" s="304"/>
      <c r="E133" s="196" t="s">
        <v>162</v>
      </c>
      <c r="F133" s="193"/>
      <c r="G133" s="195"/>
      <c r="H133" s="82" t="str">
        <f t="shared" si="22"/>
        <v>---</v>
      </c>
      <c r="I133" s="82" t="str">
        <f t="shared" si="23"/>
        <v>---</v>
      </c>
      <c r="J133" s="82" t="str">
        <f t="shared" si="24"/>
        <v>---</v>
      </c>
      <c r="K133" s="82"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96"/>
      <c r="C134" s="303"/>
      <c r="D134" s="304"/>
      <c r="E134" s="196" t="s">
        <v>164</v>
      </c>
      <c r="F134" s="193"/>
      <c r="G134" s="195"/>
      <c r="H134" s="82" t="str">
        <f t="shared" si="22"/>
        <v>---</v>
      </c>
      <c r="I134" s="82" t="str">
        <f t="shared" si="23"/>
        <v>---</v>
      </c>
      <c r="J134" s="82" t="str">
        <f t="shared" si="24"/>
        <v>---</v>
      </c>
      <c r="K134" s="82"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97"/>
      <c r="C135" s="300"/>
      <c r="D135" s="301"/>
      <c r="E135" s="196" t="s">
        <v>223</v>
      </c>
      <c r="F135" s="193"/>
      <c r="G135" s="197"/>
      <c r="H135" s="82" t="str">
        <f t="shared" si="22"/>
        <v>---</v>
      </c>
      <c r="I135" s="82" t="str">
        <f t="shared" si="23"/>
        <v>---</v>
      </c>
      <c r="J135" s="82" t="str">
        <f t="shared" si="24"/>
        <v>---</v>
      </c>
      <c r="K135" s="82" t="str">
        <f t="shared" si="25"/>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75" customHeight="1" thickBot="1">
      <c r="B136" s="324" t="s">
        <v>168</v>
      </c>
      <c r="C136" s="325"/>
      <c r="D136" s="325"/>
      <c r="E136" s="325"/>
      <c r="F136" s="325"/>
      <c r="G136" s="326"/>
      <c r="H136" s="83">
        <f>AX42</f>
        <v>0</v>
      </c>
      <c r="I136" s="83">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75" customHeight="1" thickBot="1">
      <c r="B137" s="324" t="s">
        <v>170</v>
      </c>
      <c r="C137" s="325"/>
      <c r="D137" s="325"/>
      <c r="E137" s="325"/>
      <c r="F137" s="325"/>
      <c r="G137" s="326"/>
      <c r="H137" s="83">
        <f>AY42</f>
        <v>0</v>
      </c>
      <c r="I137" s="83">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75" customHeight="1" thickBot="1">
      <c r="B138" s="327" t="s">
        <v>172</v>
      </c>
      <c r="C138" s="328"/>
      <c r="D138" s="328"/>
      <c r="E138" s="328"/>
      <c r="F138" s="328"/>
      <c r="G138" s="329"/>
      <c r="H138" s="83">
        <f>AZ42</f>
        <v>0</v>
      </c>
      <c r="I138" s="83">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4"/>
      <c r="C139" s="112"/>
      <c r="D139" s="113" t="s">
        <v>224</v>
      </c>
      <c r="E139" s="114"/>
      <c r="F139" s="85"/>
      <c r="G139" s="86"/>
      <c r="H139" s="87" t="str">
        <f>BA43</f>
        <v/>
      </c>
      <c r="I139" s="87"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4" t="s">
        <v>225</v>
      </c>
      <c r="C141" s="315"/>
      <c r="D141" s="315"/>
      <c r="E141" s="315"/>
      <c r="F141" s="315"/>
      <c r="G141" s="315"/>
      <c r="H141" s="315"/>
      <c r="I141" s="315"/>
      <c r="J141" s="315"/>
      <c r="K141" s="316"/>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17"/>
      <c r="C142" s="318"/>
      <c r="D142" s="318"/>
      <c r="E142" s="318"/>
      <c r="F142" s="318"/>
      <c r="G142" s="318"/>
      <c r="H142" s="318"/>
      <c r="I142" s="318"/>
      <c r="J142" s="318"/>
      <c r="K142" s="319"/>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17"/>
      <c r="C143" s="318"/>
      <c r="D143" s="318"/>
      <c r="E143" s="318"/>
      <c r="F143" s="318"/>
      <c r="G143" s="318"/>
      <c r="H143" s="318"/>
      <c r="I143" s="318"/>
      <c r="J143" s="318"/>
      <c r="K143" s="319"/>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17"/>
      <c r="C144" s="318"/>
      <c r="D144" s="318"/>
      <c r="E144" s="318"/>
      <c r="F144" s="318"/>
      <c r="G144" s="318"/>
      <c r="H144" s="318"/>
      <c r="I144" s="318"/>
      <c r="J144" s="318"/>
      <c r="K144" s="319"/>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17"/>
      <c r="C145" s="318"/>
      <c r="D145" s="318"/>
      <c r="E145" s="318"/>
      <c r="F145" s="318"/>
      <c r="G145" s="318"/>
      <c r="H145" s="318"/>
      <c r="I145" s="318"/>
      <c r="J145" s="318"/>
      <c r="K145" s="319"/>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17"/>
      <c r="C146" s="318"/>
      <c r="D146" s="318"/>
      <c r="E146" s="318"/>
      <c r="F146" s="318"/>
      <c r="G146" s="318"/>
      <c r="H146" s="318"/>
      <c r="I146" s="318"/>
      <c r="J146" s="318"/>
      <c r="K146" s="319"/>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17"/>
      <c r="C147" s="318"/>
      <c r="D147" s="318"/>
      <c r="E147" s="318"/>
      <c r="F147" s="318"/>
      <c r="G147" s="318"/>
      <c r="H147" s="318"/>
      <c r="I147" s="318"/>
      <c r="J147" s="318"/>
      <c r="K147" s="319"/>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17"/>
      <c r="C148" s="318"/>
      <c r="D148" s="318"/>
      <c r="E148" s="318"/>
      <c r="F148" s="318"/>
      <c r="G148" s="318"/>
      <c r="H148" s="318"/>
      <c r="I148" s="318"/>
      <c r="J148" s="318"/>
      <c r="K148" s="319"/>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17"/>
      <c r="C149" s="318"/>
      <c r="D149" s="318"/>
      <c r="E149" s="318"/>
      <c r="F149" s="318"/>
      <c r="G149" s="318"/>
      <c r="H149" s="318"/>
      <c r="I149" s="318"/>
      <c r="J149" s="318"/>
      <c r="K149" s="319"/>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17"/>
      <c r="C150" s="318"/>
      <c r="D150" s="318"/>
      <c r="E150" s="318"/>
      <c r="F150" s="318"/>
      <c r="G150" s="318"/>
      <c r="H150" s="318"/>
      <c r="I150" s="318"/>
      <c r="J150" s="318"/>
      <c r="K150" s="319"/>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17"/>
      <c r="C151" s="318"/>
      <c r="D151" s="318"/>
      <c r="E151" s="318"/>
      <c r="F151" s="318"/>
      <c r="G151" s="318"/>
      <c r="H151" s="318"/>
      <c r="I151" s="318"/>
      <c r="J151" s="318"/>
      <c r="K151" s="319"/>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17"/>
      <c r="C152" s="318"/>
      <c r="D152" s="318"/>
      <c r="E152" s="318"/>
      <c r="F152" s="318"/>
      <c r="G152" s="318"/>
      <c r="H152" s="318"/>
      <c r="I152" s="318"/>
      <c r="J152" s="318"/>
      <c r="K152" s="319"/>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17"/>
      <c r="C153" s="318"/>
      <c r="D153" s="318"/>
      <c r="E153" s="318"/>
      <c r="F153" s="318"/>
      <c r="G153" s="318"/>
      <c r="H153" s="318"/>
      <c r="I153" s="318"/>
      <c r="J153" s="318"/>
      <c r="K153" s="319"/>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17"/>
      <c r="C154" s="318"/>
      <c r="D154" s="318"/>
      <c r="E154" s="318"/>
      <c r="F154" s="318"/>
      <c r="G154" s="318"/>
      <c r="H154" s="318"/>
      <c r="I154" s="318"/>
      <c r="J154" s="318"/>
      <c r="K154" s="319"/>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0"/>
      <c r="C155" s="321"/>
      <c r="D155" s="321"/>
      <c r="E155" s="321"/>
      <c r="F155" s="321"/>
      <c r="G155" s="321"/>
      <c r="H155" s="321"/>
      <c r="I155" s="321"/>
      <c r="J155" s="321"/>
      <c r="K155" s="322"/>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6">
    <mergeCell ref="B30:F30"/>
    <mergeCell ref="B31:F31"/>
    <mergeCell ref="B33:C34"/>
    <mergeCell ref="B35:K35"/>
    <mergeCell ref="B36:D36"/>
    <mergeCell ref="B21:B27"/>
    <mergeCell ref="C21:D23"/>
    <mergeCell ref="C24:D27"/>
    <mergeCell ref="B28:F28"/>
    <mergeCell ref="B29:F29"/>
    <mergeCell ref="B9:B20"/>
    <mergeCell ref="C9:D11"/>
    <mergeCell ref="C12:D14"/>
    <mergeCell ref="C15:D17"/>
    <mergeCell ref="C18:D20"/>
    <mergeCell ref="C2:D2"/>
    <mergeCell ref="E2:G2"/>
    <mergeCell ref="B3:B8"/>
    <mergeCell ref="C3:D4"/>
    <mergeCell ref="C5:D8"/>
    <mergeCell ref="E36:H36"/>
    <mergeCell ref="I36:K36"/>
    <mergeCell ref="O84:W84"/>
    <mergeCell ref="B111:B116"/>
    <mergeCell ref="C111:D112"/>
    <mergeCell ref="C113:D116"/>
    <mergeCell ref="C110:D110"/>
    <mergeCell ref="E110:G110"/>
    <mergeCell ref="E72:F72"/>
    <mergeCell ref="G72:K72"/>
    <mergeCell ref="B37:D37"/>
    <mergeCell ref="E37:H37"/>
    <mergeCell ref="I37:K37"/>
    <mergeCell ref="B40:D40"/>
    <mergeCell ref="B117:B128"/>
    <mergeCell ref="C117:D119"/>
    <mergeCell ref="C120:D122"/>
    <mergeCell ref="C123:D125"/>
    <mergeCell ref="C126:D128"/>
    <mergeCell ref="B141:K155"/>
    <mergeCell ref="B129:B135"/>
    <mergeCell ref="C129:D131"/>
    <mergeCell ref="C132:D135"/>
    <mergeCell ref="B136:G136"/>
    <mergeCell ref="B137:G137"/>
    <mergeCell ref="B138:G138"/>
  </mergeCells>
  <conditionalFormatting sqref="D43:D45 F43:F45 H43:H45 J43:J45">
    <cfRule type="containsErrors" dxfId="44" priority="11">
      <formula>ISERROR(D43)</formula>
    </cfRule>
  </conditionalFormatting>
  <conditionalFormatting sqref="H111:I135">
    <cfRule type="containsText" dxfId="43" priority="1" operator="containsText" text="error">
      <formula>NOT(ISERROR(SEARCH("error",H111)))</formula>
    </cfRule>
  </conditionalFormatting>
  <conditionalFormatting sqref="H3:Q3">
    <cfRule type="containsText" dxfId="42" priority="5" operator="containsText" text="*80">
      <formula>NOT(ISERROR(SEARCH("*80",H3)))</formula>
    </cfRule>
    <cfRule type="containsText" dxfId="41" priority="6" operator="containsText" text="60-79">
      <formula>NOT(ISERROR(SEARCH("60-79",H3)))</formula>
    </cfRule>
    <cfRule type="containsText" dxfId="40" priority="7" operator="containsText" text="&lt;60">
      <formula>NOT(ISERROR(SEARCH("&lt;60",H3)))</formula>
    </cfRule>
  </conditionalFormatting>
  <conditionalFormatting sqref="I111:K135 H111:H139">
    <cfRule type="containsText" dxfId="39" priority="2" operator="containsText" text="80">
      <formula>NOT(ISERROR(SEARCH("80",H111)))</formula>
    </cfRule>
    <cfRule type="containsText" dxfId="38" priority="3" operator="containsText" text="60-79">
      <formula>NOT(ISERROR(SEARCH("60-79",H111)))</formula>
    </cfRule>
    <cfRule type="containsText" dxfId="37" priority="4" operator="containsText" text="&lt;60">
      <formula>NOT(ISERROR(SEARCH("&lt;60",H111)))</formula>
    </cfRule>
  </conditionalFormatting>
  <conditionalFormatting sqref="R3:R27 Y3:AH27 AK3:AT27 AV3:AV27 BJ3:BT27 BV3:CE27 J4:K8 L4:L21 H4:I27 M4:Q27 K9:K21 J9:J24 K22:L24 J25:L27">
    <cfRule type="containsText" dxfId="36" priority="8" operator="containsText" text="*80">
      <formula>NOT(ISERROR(SEARCH("*80",H3)))</formula>
    </cfRule>
    <cfRule type="containsText" dxfId="35" priority="9" operator="containsText" text="60-79">
      <formula>NOT(ISERROR(SEARCH("60-79",H3)))</formula>
    </cfRule>
    <cfRule type="containsText" dxfId="34" priority="10" operator="containsText" text="&lt;60">
      <formula>NOT(ISERROR(SEARCH("&lt;60",H3)))</formula>
    </cfRule>
  </conditionalFormatting>
  <dataValidations count="2">
    <dataValidation allowBlank="1" showInputMessage="1" showErrorMessage="1" errorTitle="Error in entry" error="Please use list items only." sqref="BL37:BV58 BJ35:BT35 BJ28:BT31 BV28:CE31 AK3:AT30 AU113:BE137" xr:uid="{65953373-FDF0-46B3-81E3-C519404971EB}"/>
    <dataValidation type="list" allowBlank="1" showInputMessage="1" showErrorMessage="1" errorTitle="Error in entry" error="Please use list items only." sqref="H3:R27 Y3:AH27" xr:uid="{1796D015-E1E6-4581-8C84-D93440427E81}">
      <formula1>ValidDepts</formula1>
    </dataValidation>
  </dataValidations>
  <pageMargins left="0.70866141732283472" right="0.70866141732283472" top="0.74803149606299213" bottom="0.74803149606299213" header="0.31496062992125984" footer="0.31496062992125984"/>
  <pageSetup paperSize="9" fitToHeight="0" orientation="portrait"/>
  <rowBreaks count="1" manualBreakCount="1">
    <brk id="108" max="12" man="1"/>
  </rowBreaks>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5DEE-93DE-44F4-B936-6B9547A73474}">
  <sheetPr>
    <pageSetUpPr fitToPage="1"/>
  </sheetPr>
  <dimension ref="A1:CN173"/>
  <sheetViews>
    <sheetView showGridLines="0" zoomScaleNormal="100" zoomScaleSheetLayoutView="80" zoomScalePageLayoutView="25" workbookViewId="0">
      <selection activeCell="Y2" sqref="Y2:AC2"/>
    </sheetView>
  </sheetViews>
  <sheetFormatPr defaultColWidth="0" defaultRowHeight="13.9"/>
  <cols>
    <col min="1" max="1" width="1.42578125" style="1" customWidth="1"/>
    <col min="2" max="2" width="11" style="1" customWidth="1"/>
    <col min="3" max="6" width="10.5703125" style="1" customWidth="1"/>
    <col min="7" max="7" width="22.42578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9" width="10.5703125" style="1" customWidth="1"/>
    <col min="30" max="34" width="10.5703125" style="8" hidden="1" customWidth="1"/>
    <col min="35" max="35" width="2.85546875" style="8" customWidth="1"/>
    <col min="36" max="36" width="5.42578125" style="8"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8" hidden="1" customWidth="1"/>
    <col min="65" max="65" width="11.42578125" style="8" hidden="1" customWidth="1"/>
    <col min="66" max="68" width="8.570312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42578125" style="8" hidden="1" customWidth="1"/>
    <col min="87" max="87" width="8.85546875" style="1" hidden="1" customWidth="1"/>
    <col min="88" max="88" width="8.5703125" style="8" hidden="1" customWidth="1"/>
    <col min="89" max="89" width="8.85546875" style="1" hidden="1" customWidth="1"/>
    <col min="90" max="90" width="8.5703125" style="8" hidden="1" customWidth="1"/>
    <col min="91" max="91" width="8.85546875" style="1" hidden="1" customWidth="1"/>
    <col min="92" max="92" width="8.5703125" style="8" hidden="1" customWidth="1"/>
    <col min="93" max="16384" width="8.85546875" style="1" hidden="1"/>
  </cols>
  <sheetData>
    <row r="1" spans="2:92" ht="7.3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thickBot="1">
      <c r="B2" s="12" t="s">
        <v>42</v>
      </c>
      <c r="C2" s="272" t="s">
        <v>43</v>
      </c>
      <c r="D2" s="273"/>
      <c r="E2" s="272" t="s">
        <v>44</v>
      </c>
      <c r="F2" s="274"/>
      <c r="G2" s="273"/>
      <c r="H2" s="132" t="s">
        <v>45</v>
      </c>
      <c r="I2" s="132" t="s">
        <v>46</v>
      </c>
      <c r="J2" s="134" t="s">
        <v>47</v>
      </c>
      <c r="K2" s="139" t="s">
        <v>48</v>
      </c>
      <c r="L2" s="135" t="s">
        <v>49</v>
      </c>
      <c r="M2" s="13" t="s">
        <v>50</v>
      </c>
      <c r="N2" s="13" t="s">
        <v>51</v>
      </c>
      <c r="O2" s="13" t="s">
        <v>52</v>
      </c>
      <c r="P2" s="13" t="s">
        <v>53</v>
      </c>
      <c r="Q2" s="13" t="s">
        <v>54</v>
      </c>
      <c r="R2" s="14" t="s">
        <v>55</v>
      </c>
      <c r="Y2" s="133" t="s">
        <v>56</v>
      </c>
      <c r="Z2" s="137" t="s">
        <v>57</v>
      </c>
      <c r="AA2" s="140" t="s">
        <v>58</v>
      </c>
      <c r="AB2" s="136" t="s">
        <v>59</v>
      </c>
      <c r="AC2" s="138"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62">
        <v>1</v>
      </c>
      <c r="C3" s="271" t="s">
        <v>106</v>
      </c>
      <c r="D3" s="270"/>
      <c r="E3" s="196" t="s">
        <v>107</v>
      </c>
      <c r="F3" s="198"/>
      <c r="G3" s="199"/>
      <c r="H3" s="25"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32" t="s">
        <v>108</v>
      </c>
      <c r="AD3" s="23" t="s">
        <v>108</v>
      </c>
      <c r="AE3" s="23" t="s">
        <v>108</v>
      </c>
      <c r="AF3" s="23" t="s">
        <v>108</v>
      </c>
      <c r="AG3" s="23" t="s">
        <v>108</v>
      </c>
      <c r="AH3" s="23" t="s">
        <v>108</v>
      </c>
      <c r="AK3" s="27" t="str">
        <f t="shared" ref="AK3:AT25" si="0">IFERROR(IF(I3="---","",IF(Y3="---","Pas d'objectifs fixés",IF(BV3=BK3,"En bonne voie",IF(BV3&gt;BK3,"En retard",IF(BV3&lt;BK3,"En avance"))))),"")</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50" t="e">
        <f>VALUE(IF(AX3="---","",VLOOKUP(AX3,List167823423678[],2,FALSE)))</f>
        <v>#VALUE!</v>
      </c>
      <c r="AZ3" s="1" t="str">
        <f t="shared" ref="AZ3:AZ27" si="2">_xlfn.IFNA(LOOKUP(2,1/(H3:Q3&lt;&gt;"---"),X3:AF3),"---")</f>
        <v>---</v>
      </c>
      <c r="BA3" s="1" t="e">
        <f>VALUE(IF(AZ3="---","",VLOOKUP(AZ3,List167823423678[],2,FALSE)))</f>
        <v>#VALUE!</v>
      </c>
      <c r="BB3" s="1" t="str">
        <f t="shared" ref="BB3:BB27" si="3">_xlfn.IFNA(LOOKUP(2,1/(AK3:AT3&lt;&gt;""),AK3:AT3),"---")</f>
        <v>---</v>
      </c>
      <c r="BC3" s="1" t="str">
        <f t="shared" ref="BC3:BC27" si="4">_xlfn.IFNA(LOOKUP(2,1/(H3:R3&lt;&gt;"---"),H$2:R$2),"---")</f>
        <v>---</v>
      </c>
      <c r="BE3" s="31" t="s">
        <v>108</v>
      </c>
      <c r="BI3" s="29" t="s">
        <v>109</v>
      </c>
      <c r="BJ3" s="150" t="str">
        <f>IF(H3="---","",VLOOKUP(H3,List167823423678[],2,FALSE))</f>
        <v/>
      </c>
      <c r="BK3" s="150" t="str">
        <f>IF(I3="---","",VLOOKUP(I3,List167823423678[],2,FALSE))</f>
        <v/>
      </c>
      <c r="BL3" s="150" t="str">
        <f>IF(J3="---","",VLOOKUP(J3,List167823423678[],2,FALSE))</f>
        <v/>
      </c>
      <c r="BM3" s="150" t="str">
        <f>IF(K3="---","",VLOOKUP(K3,List167823423678[],2,FALSE))</f>
        <v/>
      </c>
      <c r="BN3" s="150" t="str">
        <f>IF(L3="---","",VLOOKUP(L3,List167823423678[],2,FALSE))</f>
        <v/>
      </c>
      <c r="BO3" s="150" t="str">
        <f>IF(M3="---","",VLOOKUP(M3,List167823423678[],2,FALSE))</f>
        <v/>
      </c>
      <c r="BP3" s="150" t="str">
        <f>IF(N3="---","",VLOOKUP(N3,List167823423678[],2,FALSE))</f>
        <v/>
      </c>
      <c r="BQ3" s="150" t="str">
        <f>IF(O3="---","",VLOOKUP(O3,List167823423678[],2,FALSE))</f>
        <v/>
      </c>
      <c r="BR3" s="150" t="str">
        <f>IF(P3="---","",VLOOKUP(P3,List167823423678[],2,FALSE))</f>
        <v/>
      </c>
      <c r="BS3" s="150" t="str">
        <f>IF(Q3="---","",VLOOKUP(Q3,List167823423678[],2,FALSE))</f>
        <v/>
      </c>
      <c r="BT3" s="150" t="str">
        <f>IF(R3="---","",VLOOKUP(R3,List167823423678[],2,FALSE))</f>
        <v/>
      </c>
      <c r="BU3" s="29" t="s">
        <v>109</v>
      </c>
      <c r="BV3" s="150" t="str">
        <f>IF(Y3="---","",VLOOKUP(Y3,List167823423678[],2,FALSE))</f>
        <v/>
      </c>
      <c r="BW3" s="150" t="str">
        <f>IF(Z3="---","",VLOOKUP(Z3,List167823423678[],2,FALSE))</f>
        <v/>
      </c>
      <c r="BX3" s="150" t="str">
        <f>IF(AA3="---","",VLOOKUP(AA3,List167823423678[],2,FALSE))</f>
        <v/>
      </c>
      <c r="BY3" s="150" t="str">
        <f>IF(AB3="---","",VLOOKUP(AB3,List167823423678[],2,FALSE))</f>
        <v/>
      </c>
      <c r="BZ3" s="150" t="str">
        <f>IF(AC3="---","",VLOOKUP(AC3,List167823423678[],2,FALSE))</f>
        <v/>
      </c>
      <c r="CA3" s="150" t="str">
        <f>IF(AD3="---","",VLOOKUP(AD3,List167823423678[],2,FALSE))</f>
        <v/>
      </c>
      <c r="CB3" s="150" t="str">
        <f>IF(AE3="---","",VLOOKUP(AE3,List167823423678[],2,FALSE))</f>
        <v/>
      </c>
      <c r="CC3" s="150" t="str">
        <f>IF(AF3="---","",VLOOKUP(AF3,List167823423678[],2,FALSE))</f>
        <v/>
      </c>
      <c r="CD3" s="150" t="str">
        <f>IF(AG3="---","",VLOOKUP(AG3,List167823423678[],2,FALSE))</f>
        <v/>
      </c>
      <c r="CE3" s="150" t="str">
        <f>IF(AH3="---","",VLOOKUP(AH3,List167823423678[],2,FALSE))</f>
        <v/>
      </c>
    </row>
    <row r="4" spans="2:92" ht="13.5" customHeight="1" thickBot="1">
      <c r="B4" s="263"/>
      <c r="C4" s="271"/>
      <c r="D4" s="270"/>
      <c r="E4" s="196" t="s">
        <v>110</v>
      </c>
      <c r="F4" s="198"/>
      <c r="G4" s="199"/>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50" t="e">
        <f>VALUE(IF(AX4="---","",VLOOKUP(AX4,List167823423678[],2,FALSE)))</f>
        <v>#VALUE!</v>
      </c>
      <c r="AZ4" s="1" t="str">
        <f t="shared" si="2"/>
        <v>---</v>
      </c>
      <c r="BA4" s="1" t="e">
        <f>VALUE(IF(AZ4="---","",VLOOKUP(AZ4,List167823423678[],2,FALSE)))</f>
        <v>#VALUE!</v>
      </c>
      <c r="BB4" s="1" t="str">
        <f t="shared" si="3"/>
        <v>---</v>
      </c>
      <c r="BC4" s="1" t="str">
        <f t="shared" si="4"/>
        <v>---</v>
      </c>
      <c r="BE4" s="33" t="s">
        <v>112</v>
      </c>
      <c r="BF4" s="1">
        <v>1</v>
      </c>
      <c r="BI4" s="29" t="s">
        <v>111</v>
      </c>
      <c r="BJ4" s="150" t="str">
        <f>IF(H4="---","",VLOOKUP(H4,List167823423678[],2,FALSE))</f>
        <v/>
      </c>
      <c r="BK4" s="150" t="str">
        <f>IF(I4="---","",VLOOKUP(I4,List167823423678[],2,FALSE))</f>
        <v/>
      </c>
      <c r="BL4" s="150" t="str">
        <f>IF(J4="---","",VLOOKUP(J4,List167823423678[],2,FALSE))</f>
        <v/>
      </c>
      <c r="BM4" s="150" t="str">
        <f>IF(K4="---","",VLOOKUP(K4,List167823423678[],2,FALSE))</f>
        <v/>
      </c>
      <c r="BN4" s="150" t="str">
        <f>IF(L4="---","",VLOOKUP(L4,List167823423678[],2,FALSE))</f>
        <v/>
      </c>
      <c r="BO4" s="150" t="str">
        <f>IF(M4="---","",VLOOKUP(M4,List167823423678[],2,FALSE))</f>
        <v/>
      </c>
      <c r="BP4" s="150" t="str">
        <f>IF(N4="---","",VLOOKUP(N4,List167823423678[],2,FALSE))</f>
        <v/>
      </c>
      <c r="BQ4" s="150" t="str">
        <f>IF(O4="---","",VLOOKUP(O4,List167823423678[],2,FALSE))</f>
        <v/>
      </c>
      <c r="BR4" s="150" t="str">
        <f>IF(P4="---","",VLOOKUP(P4,List167823423678[],2,FALSE))</f>
        <v/>
      </c>
      <c r="BS4" s="150" t="str">
        <f>IF(Q4="---","",VLOOKUP(Q4,List167823423678[],2,FALSE))</f>
        <v/>
      </c>
      <c r="BT4" s="150" t="str">
        <f>IF(R4="---","",VLOOKUP(R4,List167823423678[],2,FALSE))</f>
        <v/>
      </c>
      <c r="BU4" s="29" t="s">
        <v>111</v>
      </c>
      <c r="BV4" s="150" t="str">
        <f>IF(Y4="---","",VLOOKUP(Y4,List167823423678[],2,FALSE))</f>
        <v/>
      </c>
      <c r="BW4" s="150" t="str">
        <f>IF(Z4="---","",VLOOKUP(Z4,List167823423678[],2,FALSE))</f>
        <v/>
      </c>
      <c r="BX4" s="150" t="str">
        <f>IF(AA4="---","",VLOOKUP(AA4,List167823423678[],2,FALSE))</f>
        <v/>
      </c>
      <c r="BY4" s="150" t="str">
        <f>IF(AB4="---","",VLOOKUP(AB4,List167823423678[],2,FALSE))</f>
        <v/>
      </c>
      <c r="BZ4" s="150" t="str">
        <f>IF(AC4="---","",VLOOKUP(AC4,List167823423678[],2,FALSE))</f>
        <v/>
      </c>
      <c r="CA4" s="150" t="str">
        <f>IF(AD4="---","",VLOOKUP(AD4,List167823423678[],2,FALSE))</f>
        <v/>
      </c>
      <c r="CB4" s="150" t="str">
        <f>IF(AE4="---","",VLOOKUP(AE4,List167823423678[],2,FALSE))</f>
        <v/>
      </c>
      <c r="CC4" s="150" t="str">
        <f>IF(AF4="---","",VLOOKUP(AF4,List167823423678[],2,FALSE))</f>
        <v/>
      </c>
      <c r="CD4" s="150" t="str">
        <f>IF(AG4="---","",VLOOKUP(AG4,List167823423678[],2,FALSE))</f>
        <v/>
      </c>
      <c r="CE4" s="150" t="str">
        <f>IF(AH4="---","",VLOOKUP(AH4,List167823423678[],2,FALSE))</f>
        <v/>
      </c>
    </row>
    <row r="5" spans="2:92" ht="13.5" customHeight="1" thickBot="1">
      <c r="B5" s="263"/>
      <c r="C5" s="265" t="s">
        <v>113</v>
      </c>
      <c r="D5" s="270"/>
      <c r="E5" s="196" t="s">
        <v>114</v>
      </c>
      <c r="F5" s="198"/>
      <c r="G5" s="199"/>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50" t="e">
        <f>VALUE(IF(AX5="---","",VLOOKUP(AX5,List167823423678[],2,FALSE)))</f>
        <v>#VALUE!</v>
      </c>
      <c r="AZ5" s="1" t="str">
        <f t="shared" si="2"/>
        <v>---</v>
      </c>
      <c r="BA5" s="1" t="e">
        <f>VALUE(IF(AZ5="---","",VLOOKUP(AZ5,List167823423678[],2,FALSE)))</f>
        <v>#VALUE!</v>
      </c>
      <c r="BB5" s="1" t="str">
        <f t="shared" si="3"/>
        <v>---</v>
      </c>
      <c r="BC5" s="1" t="str">
        <f t="shared" si="4"/>
        <v>---</v>
      </c>
      <c r="BE5" s="34" t="s">
        <v>116</v>
      </c>
      <c r="BF5" s="1">
        <v>0.5</v>
      </c>
      <c r="BI5" s="29" t="s">
        <v>115</v>
      </c>
      <c r="BJ5" s="150" t="str">
        <f>IF(H5="---","",VLOOKUP(H5,List167823423678[],2,FALSE))</f>
        <v/>
      </c>
      <c r="BK5" s="150" t="str">
        <f>IF(I5="---","",VLOOKUP(I5,List167823423678[],2,FALSE))</f>
        <v/>
      </c>
      <c r="BL5" s="150" t="str">
        <f>IF(J5="---","",VLOOKUP(J5,List167823423678[],2,FALSE))</f>
        <v/>
      </c>
      <c r="BM5" s="150" t="str">
        <f>IF(K5="---","",VLOOKUP(K5,List167823423678[],2,FALSE))</f>
        <v/>
      </c>
      <c r="BN5" s="150" t="str">
        <f>IF(L5="---","",VLOOKUP(L5,List167823423678[],2,FALSE))</f>
        <v/>
      </c>
      <c r="BO5" s="150" t="str">
        <f>IF(M5="---","",VLOOKUP(M5,List167823423678[],2,FALSE))</f>
        <v/>
      </c>
      <c r="BP5" s="150" t="str">
        <f>IF(N5="---","",VLOOKUP(N5,List167823423678[],2,FALSE))</f>
        <v/>
      </c>
      <c r="BQ5" s="150" t="str">
        <f>IF(O5="---","",VLOOKUP(O5,List167823423678[],2,FALSE))</f>
        <v/>
      </c>
      <c r="BR5" s="150" t="str">
        <f>IF(P5="---","",VLOOKUP(P5,List167823423678[],2,FALSE))</f>
        <v/>
      </c>
      <c r="BS5" s="150" t="str">
        <f>IF(Q5="---","",VLOOKUP(Q5,List167823423678[],2,FALSE))</f>
        <v/>
      </c>
      <c r="BT5" s="150" t="str">
        <f>IF(R5="---","",VLOOKUP(R5,List167823423678[],2,FALSE))</f>
        <v/>
      </c>
      <c r="BU5" s="29" t="s">
        <v>115</v>
      </c>
      <c r="BV5" s="150" t="str">
        <f>IF(Y5="---","",VLOOKUP(Y5,List167823423678[],2,FALSE))</f>
        <v/>
      </c>
      <c r="BW5" s="150" t="str">
        <f>IF(Z5="---","",VLOOKUP(Z5,List167823423678[],2,FALSE))</f>
        <v/>
      </c>
      <c r="BX5" s="150" t="str">
        <f>IF(AA5="---","",VLOOKUP(AA5,List167823423678[],2,FALSE))</f>
        <v/>
      </c>
      <c r="BY5" s="150" t="str">
        <f>IF(AB5="---","",VLOOKUP(AB5,List167823423678[],2,FALSE))</f>
        <v/>
      </c>
      <c r="BZ5" s="150" t="str">
        <f>IF(AC5="---","",VLOOKUP(AC5,List167823423678[],2,FALSE))</f>
        <v/>
      </c>
      <c r="CA5" s="150" t="str">
        <f>IF(AD5="---","",VLOOKUP(AD5,List167823423678[],2,FALSE))</f>
        <v/>
      </c>
      <c r="CB5" s="150" t="str">
        <f>IF(AE5="---","",VLOOKUP(AE5,List167823423678[],2,FALSE))</f>
        <v/>
      </c>
      <c r="CC5" s="150" t="str">
        <f>IF(AF5="---","",VLOOKUP(AF5,List167823423678[],2,FALSE))</f>
        <v/>
      </c>
      <c r="CD5" s="150" t="str">
        <f>IF(AG5="---","",VLOOKUP(AG5,List167823423678[],2,FALSE))</f>
        <v/>
      </c>
      <c r="CE5" s="150" t="str">
        <f>IF(AH5="---","",VLOOKUP(AH5,List167823423678[],2,FALSE))</f>
        <v/>
      </c>
    </row>
    <row r="6" spans="2:92" ht="13.5" customHeight="1" thickBot="1">
      <c r="B6" s="263"/>
      <c r="C6" s="271"/>
      <c r="D6" s="270"/>
      <c r="E6" s="196" t="s">
        <v>117</v>
      </c>
      <c r="F6" s="198"/>
      <c r="G6" s="199"/>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50" t="e">
        <f>VALUE(IF(AX6="---","",VLOOKUP(AX6,List167823423678[],2,FALSE)))</f>
        <v>#VALUE!</v>
      </c>
      <c r="AZ6" s="1" t="str">
        <f t="shared" si="2"/>
        <v>---</v>
      </c>
      <c r="BA6" s="1" t="e">
        <f>VALUE(IF(AZ6="---","",VLOOKUP(AZ6,List167823423678[],2,FALSE)))</f>
        <v>#VALUE!</v>
      </c>
      <c r="BB6" s="1" t="str">
        <f t="shared" si="3"/>
        <v>---</v>
      </c>
      <c r="BC6" s="1" t="str">
        <f t="shared" si="4"/>
        <v>---</v>
      </c>
      <c r="BE6" s="35" t="s">
        <v>119</v>
      </c>
      <c r="BF6" s="1">
        <v>0</v>
      </c>
      <c r="BI6" s="29" t="s">
        <v>118</v>
      </c>
      <c r="BJ6" s="150" t="str">
        <f>IF(H6="---","",VLOOKUP(H6,List167823423678[],2,FALSE))</f>
        <v/>
      </c>
      <c r="BK6" s="150" t="str">
        <f>IF(I6="---","",VLOOKUP(I6,List167823423678[],2,FALSE))</f>
        <v/>
      </c>
      <c r="BL6" s="150" t="str">
        <f>IF(J6="---","",VLOOKUP(J6,List167823423678[],2,FALSE))</f>
        <v/>
      </c>
      <c r="BM6" s="150" t="str">
        <f>IF(K6="---","",VLOOKUP(K6,List167823423678[],2,FALSE))</f>
        <v/>
      </c>
      <c r="BN6" s="150" t="str">
        <f>IF(L6="---","",VLOOKUP(L6,List167823423678[],2,FALSE))</f>
        <v/>
      </c>
      <c r="BO6" s="150" t="str">
        <f>IF(M6="---","",VLOOKUP(M6,List167823423678[],2,FALSE))</f>
        <v/>
      </c>
      <c r="BP6" s="150" t="str">
        <f>IF(N6="---","",VLOOKUP(N6,List167823423678[],2,FALSE))</f>
        <v/>
      </c>
      <c r="BQ6" s="150" t="str">
        <f>IF(O6="---","",VLOOKUP(O6,List167823423678[],2,FALSE))</f>
        <v/>
      </c>
      <c r="BR6" s="150" t="str">
        <f>IF(P6="---","",VLOOKUP(P6,List167823423678[],2,FALSE))</f>
        <v/>
      </c>
      <c r="BS6" s="150" t="str">
        <f>IF(Q6="---","",VLOOKUP(Q6,List167823423678[],2,FALSE))</f>
        <v/>
      </c>
      <c r="BT6" s="150" t="str">
        <f>IF(R6="---","",VLOOKUP(R6,List167823423678[],2,FALSE))</f>
        <v/>
      </c>
      <c r="BU6" s="29" t="s">
        <v>118</v>
      </c>
      <c r="BV6" s="150" t="str">
        <f>IF(Y6="---","",VLOOKUP(Y6,List167823423678[],2,FALSE))</f>
        <v/>
      </c>
      <c r="BW6" s="150" t="str">
        <f>IF(Z6="---","",VLOOKUP(Z6,List167823423678[],2,FALSE))</f>
        <v/>
      </c>
      <c r="BX6" s="150" t="str">
        <f>IF(AA6="---","",VLOOKUP(AA6,List167823423678[],2,FALSE))</f>
        <v/>
      </c>
      <c r="BY6" s="150" t="str">
        <f>IF(AB6="---","",VLOOKUP(AB6,List167823423678[],2,FALSE))</f>
        <v/>
      </c>
      <c r="BZ6" s="150" t="str">
        <f>IF(AC6="---","",VLOOKUP(AC6,List167823423678[],2,FALSE))</f>
        <v/>
      </c>
      <c r="CA6" s="150" t="str">
        <f>IF(AD6="---","",VLOOKUP(AD6,List167823423678[],2,FALSE))</f>
        <v/>
      </c>
      <c r="CB6" s="150" t="str">
        <f>IF(AE6="---","",VLOOKUP(AE6,List167823423678[],2,FALSE))</f>
        <v/>
      </c>
      <c r="CC6" s="150" t="str">
        <f>IF(AF6="---","",VLOOKUP(AF6,List167823423678[],2,FALSE))</f>
        <v/>
      </c>
      <c r="CD6" s="150" t="str">
        <f>IF(AG6="---","",VLOOKUP(AG6,List167823423678[],2,FALSE))</f>
        <v/>
      </c>
      <c r="CE6" s="150" t="str">
        <f>IF(AH6="---","",VLOOKUP(AH6,List167823423678[],2,FALSE))</f>
        <v/>
      </c>
    </row>
    <row r="7" spans="2:92" ht="13.5" customHeight="1" thickBot="1">
      <c r="B7" s="263"/>
      <c r="C7" s="271"/>
      <c r="D7" s="270"/>
      <c r="E7" s="196" t="s">
        <v>120</v>
      </c>
      <c r="F7" s="198"/>
      <c r="G7" s="199"/>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VALUE(IF(AX7="---","",VLOOKUP(AX7,List167823423678[],2,FALSE)))</f>
        <v>#VALUE!</v>
      </c>
      <c r="AZ7" s="1" t="str">
        <f t="shared" si="2"/>
        <v>---</v>
      </c>
      <c r="BA7" s="1" t="e">
        <f>VALUE(IF(AZ7="---","",VLOOKUP(AZ7,List167823423678[],2,FALSE)))</f>
        <v>#VALUE!</v>
      </c>
      <c r="BB7" s="1" t="str">
        <f t="shared" si="3"/>
        <v>---</v>
      </c>
      <c r="BC7" s="1" t="str">
        <f t="shared" si="4"/>
        <v>---</v>
      </c>
      <c r="BI7" s="29" t="s">
        <v>121</v>
      </c>
      <c r="BJ7" s="150" t="str">
        <f>IF(H7="---","",VLOOKUP(H7,List167823423678[],2,FALSE))</f>
        <v/>
      </c>
      <c r="BK7" s="150" t="str">
        <f>IF(I7="---","",VLOOKUP(I7,List167823423678[],2,FALSE))</f>
        <v/>
      </c>
      <c r="BL7" s="150" t="str">
        <f>IF(J7="---","",VLOOKUP(J7,List167823423678[],2,FALSE))</f>
        <v/>
      </c>
      <c r="BM7" s="150" t="str">
        <f>IF(K7="---","",VLOOKUP(K7,List167823423678[],2,FALSE))</f>
        <v/>
      </c>
      <c r="BN7" s="150" t="str">
        <f>IF(L7="---","",VLOOKUP(L7,List167823423678[],2,FALSE))</f>
        <v/>
      </c>
      <c r="BO7" s="150" t="str">
        <f>IF(M7="---","",VLOOKUP(M7,List167823423678[],2,FALSE))</f>
        <v/>
      </c>
      <c r="BP7" s="150" t="str">
        <f>IF(N7="---","",VLOOKUP(N7,List167823423678[],2,FALSE))</f>
        <v/>
      </c>
      <c r="BQ7" s="150" t="str">
        <f>IF(O7="---","",VLOOKUP(O7,List167823423678[],2,FALSE))</f>
        <v/>
      </c>
      <c r="BR7" s="150" t="str">
        <f>IF(P7="---","",VLOOKUP(P7,List167823423678[],2,FALSE))</f>
        <v/>
      </c>
      <c r="BS7" s="150" t="str">
        <f>IF(Q7="---","",VLOOKUP(Q7,List167823423678[],2,FALSE))</f>
        <v/>
      </c>
      <c r="BT7" s="150" t="str">
        <f>IF(R7="---","",VLOOKUP(R7,List167823423678[],2,FALSE))</f>
        <v/>
      </c>
      <c r="BU7" s="29" t="s">
        <v>121</v>
      </c>
      <c r="BV7" s="150" t="str">
        <f>IF(Y7="---","",VLOOKUP(Y7,List167823423678[],2,FALSE))</f>
        <v/>
      </c>
      <c r="BW7" s="150" t="str">
        <f>IF(Z7="---","",VLOOKUP(Z7,List167823423678[],2,FALSE))</f>
        <v/>
      </c>
      <c r="BX7" s="150" t="str">
        <f>IF(AA7="---","",VLOOKUP(AA7,List167823423678[],2,FALSE))</f>
        <v/>
      </c>
      <c r="BY7" s="150" t="str">
        <f>IF(AB7="---","",VLOOKUP(AB7,List167823423678[],2,FALSE))</f>
        <v/>
      </c>
      <c r="BZ7" s="150" t="str">
        <f>IF(AC7="---","",VLOOKUP(AC7,List167823423678[],2,FALSE))</f>
        <v/>
      </c>
      <c r="CA7" s="150" t="str">
        <f>IF(AD7="---","",VLOOKUP(AD7,List167823423678[],2,FALSE))</f>
        <v/>
      </c>
      <c r="CB7" s="150" t="str">
        <f>IF(AE7="---","",VLOOKUP(AE7,List167823423678[],2,FALSE))</f>
        <v/>
      </c>
      <c r="CC7" s="150" t="str">
        <f>IF(AF7="---","",VLOOKUP(AF7,List167823423678[],2,FALSE))</f>
        <v/>
      </c>
      <c r="CD7" s="150" t="str">
        <f>IF(AG7="---","",VLOOKUP(AG7,List167823423678[],2,FALSE))</f>
        <v/>
      </c>
      <c r="CE7" s="150" t="str">
        <f>IF(AH7="---","",VLOOKUP(AH7,List167823423678[],2,FALSE))</f>
        <v/>
      </c>
    </row>
    <row r="8" spans="2:92" ht="13.5" customHeight="1" thickBot="1">
      <c r="B8" s="264"/>
      <c r="C8" s="271"/>
      <c r="D8" s="270"/>
      <c r="E8" s="196" t="s">
        <v>122</v>
      </c>
      <c r="F8" s="198"/>
      <c r="G8" s="199"/>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VALUE(IF(AX8="---","",VLOOKUP(AX8,List167823423678[],2,FALSE)))</f>
        <v>#VALUE!</v>
      </c>
      <c r="AZ8" s="1" t="str">
        <f t="shared" si="2"/>
        <v>---</v>
      </c>
      <c r="BA8" s="1" t="e">
        <f>VALUE(IF(AZ8="---","",VLOOKUP(AZ8,List167823423678[],2,FALSE)))</f>
        <v>#VALUE!</v>
      </c>
      <c r="BB8" s="1" t="str">
        <f t="shared" si="3"/>
        <v>---</v>
      </c>
      <c r="BC8" s="1" t="str">
        <f t="shared" si="4"/>
        <v>---</v>
      </c>
      <c r="BI8" s="29" t="s">
        <v>123</v>
      </c>
      <c r="BJ8" s="150" t="str">
        <f>IF(H8="---","",VLOOKUP(H8,List167823423678[],2,FALSE))</f>
        <v/>
      </c>
      <c r="BK8" s="150" t="str">
        <f>IF(I8="---","",VLOOKUP(I8,List167823423678[],2,FALSE))</f>
        <v/>
      </c>
      <c r="BL8" s="150" t="str">
        <f>IF(J8="---","",VLOOKUP(J8,List167823423678[],2,FALSE))</f>
        <v/>
      </c>
      <c r="BM8" s="150" t="str">
        <f>IF(K8="---","",VLOOKUP(K8,List167823423678[],2,FALSE))</f>
        <v/>
      </c>
      <c r="BN8" s="150" t="str">
        <f>IF(L8="---","",VLOOKUP(L8,List167823423678[],2,FALSE))</f>
        <v/>
      </c>
      <c r="BO8" s="150" t="str">
        <f>IF(M8="---","",VLOOKUP(M8,List167823423678[],2,FALSE))</f>
        <v/>
      </c>
      <c r="BP8" s="150" t="str">
        <f>IF(N8="---","",VLOOKUP(N8,List167823423678[],2,FALSE))</f>
        <v/>
      </c>
      <c r="BQ8" s="150" t="str">
        <f>IF(O8="---","",VLOOKUP(O8,List167823423678[],2,FALSE))</f>
        <v/>
      </c>
      <c r="BR8" s="150" t="str">
        <f>IF(P8="---","",VLOOKUP(P8,List167823423678[],2,FALSE))</f>
        <v/>
      </c>
      <c r="BS8" s="150" t="str">
        <f>IF(Q8="---","",VLOOKUP(Q8,List167823423678[],2,FALSE))</f>
        <v/>
      </c>
      <c r="BT8" s="150" t="str">
        <f>IF(R8="---","",VLOOKUP(R8,List167823423678[],2,FALSE))</f>
        <v/>
      </c>
      <c r="BU8" s="29" t="s">
        <v>123</v>
      </c>
      <c r="BV8" s="150" t="str">
        <f>IF(Y8="---","",VLOOKUP(Y8,List167823423678[],2,FALSE))</f>
        <v/>
      </c>
      <c r="BW8" s="150" t="str">
        <f>IF(Z8="---","",VLOOKUP(Z8,List167823423678[],2,FALSE))</f>
        <v/>
      </c>
      <c r="BX8" s="150" t="str">
        <f>IF(AA8="---","",VLOOKUP(AA8,List167823423678[],2,FALSE))</f>
        <v/>
      </c>
      <c r="BY8" s="150" t="str">
        <f>IF(AB8="---","",VLOOKUP(AB8,List167823423678[],2,FALSE))</f>
        <v/>
      </c>
      <c r="BZ8" s="150" t="str">
        <f>IF(AC8="---","",VLOOKUP(AC8,List167823423678[],2,FALSE))</f>
        <v/>
      </c>
      <c r="CA8" s="150" t="str">
        <f>IF(AD8="---","",VLOOKUP(AD8,List167823423678[],2,FALSE))</f>
        <v/>
      </c>
      <c r="CB8" s="150" t="str">
        <f>IF(AE8="---","",VLOOKUP(AE8,List167823423678[],2,FALSE))</f>
        <v/>
      </c>
      <c r="CC8" s="150" t="str">
        <f>IF(AF8="---","",VLOOKUP(AF8,List167823423678[],2,FALSE))</f>
        <v/>
      </c>
      <c r="CD8" s="150" t="str">
        <f>IF(AG8="---","",VLOOKUP(AG8,List167823423678[],2,FALSE))</f>
        <v/>
      </c>
      <c r="CE8" s="150" t="str">
        <f>IF(AH8="---","",VLOOKUP(AH8,List167823423678[],2,FALSE))</f>
        <v/>
      </c>
    </row>
    <row r="9" spans="2:92" ht="13.5" customHeight="1" thickBot="1">
      <c r="B9" s="263">
        <v>2</v>
      </c>
      <c r="C9" s="265" t="s">
        <v>124</v>
      </c>
      <c r="D9" s="270"/>
      <c r="E9" s="196" t="s">
        <v>125</v>
      </c>
      <c r="F9" s="198"/>
      <c r="G9" s="199"/>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VALUE(IF(AX9="---","",VLOOKUP(AX9,List167823423678[],2,FALSE)))</f>
        <v>#VALUE!</v>
      </c>
      <c r="AZ9" s="1" t="str">
        <f t="shared" si="2"/>
        <v>---</v>
      </c>
      <c r="BA9" s="1" t="e">
        <f>VALUE(IF(AZ9="---","",VLOOKUP(AZ9,List167823423678[],2,FALSE)))</f>
        <v>#VALUE!</v>
      </c>
      <c r="BB9" s="1" t="str">
        <f t="shared" si="3"/>
        <v>---</v>
      </c>
      <c r="BC9" s="1" t="str">
        <f t="shared" si="4"/>
        <v>---</v>
      </c>
      <c r="BI9" s="29" t="s">
        <v>126</v>
      </c>
      <c r="BJ9" s="150" t="str">
        <f>IF(H9="---","",VLOOKUP(H9,List167823423678[],2,FALSE))</f>
        <v/>
      </c>
      <c r="BK9" s="150" t="str">
        <f>IF(I9="---","",VLOOKUP(I9,List167823423678[],2,FALSE))</f>
        <v/>
      </c>
      <c r="BL9" s="150" t="str">
        <f>IF(J9="---","",VLOOKUP(J9,List167823423678[],2,FALSE))</f>
        <v/>
      </c>
      <c r="BM9" s="150" t="str">
        <f>IF(K9="---","",VLOOKUP(K9,List167823423678[],2,FALSE))</f>
        <v/>
      </c>
      <c r="BN9" s="150" t="str">
        <f>IF(L9="---","",VLOOKUP(L9,List167823423678[],2,FALSE))</f>
        <v/>
      </c>
      <c r="BO9" s="150" t="str">
        <f>IF(M9="---","",VLOOKUP(M9,List167823423678[],2,FALSE))</f>
        <v/>
      </c>
      <c r="BP9" s="150" t="str">
        <f>IF(N9="---","",VLOOKUP(N9,List167823423678[],2,FALSE))</f>
        <v/>
      </c>
      <c r="BQ9" s="150" t="str">
        <f>IF(O9="---","",VLOOKUP(O9,List167823423678[],2,FALSE))</f>
        <v/>
      </c>
      <c r="BR9" s="150" t="str">
        <f>IF(P9="---","",VLOOKUP(P9,List167823423678[],2,FALSE))</f>
        <v/>
      </c>
      <c r="BS9" s="150" t="str">
        <f>IF(Q9="---","",VLOOKUP(Q9,List167823423678[],2,FALSE))</f>
        <v/>
      </c>
      <c r="BT9" s="150" t="str">
        <f>IF(R9="---","",VLOOKUP(R9,List167823423678[],2,FALSE))</f>
        <v/>
      </c>
      <c r="BU9" s="29" t="s">
        <v>126</v>
      </c>
      <c r="BV9" s="150" t="str">
        <f>IF(Y9="---","",VLOOKUP(Y9,List167823423678[],2,FALSE))</f>
        <v/>
      </c>
      <c r="BW9" s="150" t="str">
        <f>IF(Z9="---","",VLOOKUP(Z9,List167823423678[],2,FALSE))</f>
        <v/>
      </c>
      <c r="BX9" s="150" t="str">
        <f>IF(AA9="---","",VLOOKUP(AA9,List167823423678[],2,FALSE))</f>
        <v/>
      </c>
      <c r="BY9" s="150" t="str">
        <f>IF(AB9="---","",VLOOKUP(AB9,List167823423678[],2,FALSE))</f>
        <v/>
      </c>
      <c r="BZ9" s="150" t="str">
        <f>IF(AC9="---","",VLOOKUP(AC9,List167823423678[],2,FALSE))</f>
        <v/>
      </c>
      <c r="CA9" s="150" t="str">
        <f>IF(AD9="---","",VLOOKUP(AD9,List167823423678[],2,FALSE))</f>
        <v/>
      </c>
      <c r="CB9" s="150" t="str">
        <f>IF(AE9="---","",VLOOKUP(AE9,List167823423678[],2,FALSE))</f>
        <v/>
      </c>
      <c r="CC9" s="150" t="str">
        <f>IF(AF9="---","",VLOOKUP(AF9,List167823423678[],2,FALSE))</f>
        <v/>
      </c>
      <c r="CD9" s="150" t="str">
        <f>IF(AG9="---","",VLOOKUP(AG9,List167823423678[],2,FALSE))</f>
        <v/>
      </c>
      <c r="CE9" s="150" t="str">
        <f>IF(AH9="---","",VLOOKUP(AH9,List167823423678[],2,FALSE))</f>
        <v/>
      </c>
    </row>
    <row r="10" spans="2:92" ht="13.5" customHeight="1" thickBot="1">
      <c r="B10" s="263"/>
      <c r="C10" s="271"/>
      <c r="D10" s="270"/>
      <c r="E10" s="196" t="s">
        <v>127</v>
      </c>
      <c r="F10" s="198"/>
      <c r="G10" s="199"/>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VALUE(IF(AX10="---","",VLOOKUP(AX10,List167823423678[],2,FALSE)))</f>
        <v>#VALUE!</v>
      </c>
      <c r="AZ10" s="1" t="str">
        <f t="shared" si="2"/>
        <v>---</v>
      </c>
      <c r="BA10" s="1" t="e">
        <f>VALUE(IF(AZ10="---","",VLOOKUP(AZ10,List167823423678[],2,FALSE)))</f>
        <v>#VALUE!</v>
      </c>
      <c r="BB10" s="1" t="str">
        <f t="shared" si="3"/>
        <v>---</v>
      </c>
      <c r="BC10" s="1" t="str">
        <f t="shared" si="4"/>
        <v>---</v>
      </c>
      <c r="BI10" s="29" t="s">
        <v>128</v>
      </c>
      <c r="BJ10" s="150" t="str">
        <f>IF(H10="---","",VLOOKUP(H10,List167823423678[],2,FALSE))</f>
        <v/>
      </c>
      <c r="BK10" s="150" t="str">
        <f>IF(I10="---","",VLOOKUP(I10,List167823423678[],2,FALSE))</f>
        <v/>
      </c>
      <c r="BL10" s="150" t="str">
        <f>IF(J10="---","",VLOOKUP(J10,List167823423678[],2,FALSE))</f>
        <v/>
      </c>
      <c r="BM10" s="150" t="str">
        <f>IF(K10="---","",VLOOKUP(K10,List167823423678[],2,FALSE))</f>
        <v/>
      </c>
      <c r="BN10" s="150" t="str">
        <f>IF(L10="---","",VLOOKUP(L10,List167823423678[],2,FALSE))</f>
        <v/>
      </c>
      <c r="BO10" s="150" t="str">
        <f>IF(M10="---","",VLOOKUP(M10,List167823423678[],2,FALSE))</f>
        <v/>
      </c>
      <c r="BP10" s="150" t="str">
        <f>IF(N10="---","",VLOOKUP(N10,List167823423678[],2,FALSE))</f>
        <v/>
      </c>
      <c r="BQ10" s="150" t="str">
        <f>IF(O10="---","",VLOOKUP(O10,List167823423678[],2,FALSE))</f>
        <v/>
      </c>
      <c r="BR10" s="150" t="str">
        <f>IF(P10="---","",VLOOKUP(P10,List167823423678[],2,FALSE))</f>
        <v/>
      </c>
      <c r="BS10" s="150" t="str">
        <f>IF(Q10="---","",VLOOKUP(Q10,List167823423678[],2,FALSE))</f>
        <v/>
      </c>
      <c r="BT10" s="150" t="str">
        <f>IF(R10="---","",VLOOKUP(R10,List167823423678[],2,FALSE))</f>
        <v/>
      </c>
      <c r="BU10" s="29" t="s">
        <v>128</v>
      </c>
      <c r="BV10" s="150" t="str">
        <f>IF(Y10="---","",VLOOKUP(Y10,List167823423678[],2,FALSE))</f>
        <v/>
      </c>
      <c r="BW10" s="150" t="str">
        <f>IF(Z10="---","",VLOOKUP(Z10,List167823423678[],2,FALSE))</f>
        <v/>
      </c>
      <c r="BX10" s="150" t="str">
        <f>IF(AA10="---","",VLOOKUP(AA10,List167823423678[],2,FALSE))</f>
        <v/>
      </c>
      <c r="BY10" s="150" t="str">
        <f>IF(AB10="---","",VLOOKUP(AB10,List167823423678[],2,FALSE))</f>
        <v/>
      </c>
      <c r="BZ10" s="150" t="str">
        <f>IF(AC10="---","",VLOOKUP(AC10,List167823423678[],2,FALSE))</f>
        <v/>
      </c>
      <c r="CA10" s="150" t="str">
        <f>IF(AD10="---","",VLOOKUP(AD10,List167823423678[],2,FALSE))</f>
        <v/>
      </c>
      <c r="CB10" s="150" t="str">
        <f>IF(AE10="---","",VLOOKUP(AE10,List167823423678[],2,FALSE))</f>
        <v/>
      </c>
      <c r="CC10" s="150" t="str">
        <f>IF(AF10="---","",VLOOKUP(AF10,List167823423678[],2,FALSE))</f>
        <v/>
      </c>
      <c r="CD10" s="150" t="str">
        <f>IF(AG10="---","",VLOOKUP(AG10,List167823423678[],2,FALSE))</f>
        <v/>
      </c>
      <c r="CE10" s="150" t="str">
        <f>IF(AH10="---","",VLOOKUP(AH10,List167823423678[],2,FALSE))</f>
        <v/>
      </c>
    </row>
    <row r="11" spans="2:92" ht="13.5" customHeight="1" thickBot="1">
      <c r="B11" s="263"/>
      <c r="C11" s="271"/>
      <c r="D11" s="270"/>
      <c r="E11" s="196" t="s">
        <v>129</v>
      </c>
      <c r="F11" s="198"/>
      <c r="G11" s="199"/>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VALUE(IF(AX11="---","",VLOOKUP(AX11,List167823423678[],2,FALSE)))</f>
        <v>#VALUE!</v>
      </c>
      <c r="AZ11" s="1" t="str">
        <f t="shared" si="2"/>
        <v>---</v>
      </c>
      <c r="BA11" s="1" t="e">
        <f>VALUE(IF(AZ11="---","",VLOOKUP(AZ11,List167823423678[],2,FALSE)))</f>
        <v>#VALUE!</v>
      </c>
      <c r="BB11" s="1" t="str">
        <f t="shared" si="3"/>
        <v>---</v>
      </c>
      <c r="BC11" s="1" t="str">
        <f t="shared" si="4"/>
        <v>---</v>
      </c>
      <c r="BI11" s="29" t="s">
        <v>130</v>
      </c>
      <c r="BJ11" s="150" t="str">
        <f>IF(H11="---","",VLOOKUP(H11,List167823423678[],2,FALSE))</f>
        <v/>
      </c>
      <c r="BK11" s="150" t="str">
        <f>IF(I11="---","",VLOOKUP(I11,List167823423678[],2,FALSE))</f>
        <v/>
      </c>
      <c r="BL11" s="150" t="str">
        <f>IF(J11="---","",VLOOKUP(J11,List167823423678[],2,FALSE))</f>
        <v/>
      </c>
      <c r="BM11" s="150" t="str">
        <f>IF(K11="---","",VLOOKUP(K11,List167823423678[],2,FALSE))</f>
        <v/>
      </c>
      <c r="BN11" s="150" t="str">
        <f>IF(L11="---","",VLOOKUP(L11,List167823423678[],2,FALSE))</f>
        <v/>
      </c>
      <c r="BO11" s="150" t="str">
        <f>IF(M11="---","",VLOOKUP(M11,List167823423678[],2,FALSE))</f>
        <v/>
      </c>
      <c r="BP11" s="150" t="str">
        <f>IF(N11="---","",VLOOKUP(N11,List167823423678[],2,FALSE))</f>
        <v/>
      </c>
      <c r="BQ11" s="150" t="str">
        <f>IF(O11="---","",VLOOKUP(O11,List167823423678[],2,FALSE))</f>
        <v/>
      </c>
      <c r="BR11" s="150" t="str">
        <f>IF(P11="---","",VLOOKUP(P11,List167823423678[],2,FALSE))</f>
        <v/>
      </c>
      <c r="BS11" s="150" t="str">
        <f>IF(Q11="---","",VLOOKUP(Q11,List167823423678[],2,FALSE))</f>
        <v/>
      </c>
      <c r="BT11" s="150" t="str">
        <f>IF(R11="---","",VLOOKUP(R11,List167823423678[],2,FALSE))</f>
        <v/>
      </c>
      <c r="BU11" s="29" t="s">
        <v>130</v>
      </c>
      <c r="BV11" s="150" t="str">
        <f>IF(Y11="---","",VLOOKUP(Y11,List167823423678[],2,FALSE))</f>
        <v/>
      </c>
      <c r="BW11" s="150" t="str">
        <f>IF(Z11="---","",VLOOKUP(Z11,List167823423678[],2,FALSE))</f>
        <v/>
      </c>
      <c r="BX11" s="150" t="str">
        <f>IF(AA11="---","",VLOOKUP(AA11,List167823423678[],2,FALSE))</f>
        <v/>
      </c>
      <c r="BY11" s="150" t="str">
        <f>IF(AB11="---","",VLOOKUP(AB11,List167823423678[],2,FALSE))</f>
        <v/>
      </c>
      <c r="BZ11" s="150" t="str">
        <f>IF(AC11="---","",VLOOKUP(AC11,List167823423678[],2,FALSE))</f>
        <v/>
      </c>
      <c r="CA11" s="150" t="str">
        <f>IF(AD11="---","",VLOOKUP(AD11,List167823423678[],2,FALSE))</f>
        <v/>
      </c>
      <c r="CB11" s="150" t="str">
        <f>IF(AE11="---","",VLOOKUP(AE11,List167823423678[],2,FALSE))</f>
        <v/>
      </c>
      <c r="CC11" s="150" t="str">
        <f>IF(AF11="---","",VLOOKUP(AF11,List167823423678[],2,FALSE))</f>
        <v/>
      </c>
      <c r="CD11" s="150" t="str">
        <f>IF(AG11="---","",VLOOKUP(AG11,List167823423678[],2,FALSE))</f>
        <v/>
      </c>
      <c r="CE11" s="150" t="str">
        <f>IF(AH11="---","",VLOOKUP(AH11,List167823423678[],2,FALSE))</f>
        <v/>
      </c>
    </row>
    <row r="12" spans="2:92" ht="13.5" customHeight="1" thickBot="1">
      <c r="B12" s="263"/>
      <c r="C12" s="265" t="s">
        <v>227</v>
      </c>
      <c r="D12" s="270"/>
      <c r="E12" s="196" t="s">
        <v>132</v>
      </c>
      <c r="F12" s="198"/>
      <c r="G12" s="199"/>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VALUE(IF(AX12="---","",VLOOKUP(AX12,List167823423678[],2,FALSE)))</f>
        <v>#VALUE!</v>
      </c>
      <c r="AZ12" s="1" t="str">
        <f t="shared" si="2"/>
        <v>---</v>
      </c>
      <c r="BA12" s="1" t="e">
        <f>VALUE(IF(AZ12="---","",VLOOKUP(AZ12,List167823423678[],2,FALSE)))</f>
        <v>#VALUE!</v>
      </c>
      <c r="BB12" s="1" t="str">
        <f t="shared" si="3"/>
        <v>---</v>
      </c>
      <c r="BC12" s="1" t="str">
        <f t="shared" si="4"/>
        <v>---</v>
      </c>
      <c r="BI12" s="29" t="s">
        <v>133</v>
      </c>
      <c r="BJ12" s="150" t="str">
        <f>IF(H12="---","",VLOOKUP(H12,List167823423678[],2,FALSE))</f>
        <v/>
      </c>
      <c r="BK12" s="150" t="str">
        <f>IF(I12="---","",VLOOKUP(I12,List167823423678[],2,FALSE))</f>
        <v/>
      </c>
      <c r="BL12" s="150" t="str">
        <f>IF(J12="---","",VLOOKUP(J12,List167823423678[],2,FALSE))</f>
        <v/>
      </c>
      <c r="BM12" s="150" t="str">
        <f>IF(K12="---","",VLOOKUP(K12,List167823423678[],2,FALSE))</f>
        <v/>
      </c>
      <c r="BN12" s="150" t="str">
        <f>IF(L12="---","",VLOOKUP(L12,List167823423678[],2,FALSE))</f>
        <v/>
      </c>
      <c r="BO12" s="150" t="str">
        <f>IF(M12="---","",VLOOKUP(M12,List167823423678[],2,FALSE))</f>
        <v/>
      </c>
      <c r="BP12" s="150" t="str">
        <f>IF(N12="---","",VLOOKUP(N12,List167823423678[],2,FALSE))</f>
        <v/>
      </c>
      <c r="BQ12" s="150" t="str">
        <f>IF(O12="---","",VLOOKUP(O12,List167823423678[],2,FALSE))</f>
        <v/>
      </c>
      <c r="BR12" s="150" t="str">
        <f>IF(P12="---","",VLOOKUP(P12,List167823423678[],2,FALSE))</f>
        <v/>
      </c>
      <c r="BS12" s="150" t="str">
        <f>IF(Q12="---","",VLOOKUP(Q12,List167823423678[],2,FALSE))</f>
        <v/>
      </c>
      <c r="BT12" s="150" t="str">
        <f>IF(R12="---","",VLOOKUP(R12,List167823423678[],2,FALSE))</f>
        <v/>
      </c>
      <c r="BU12" s="29" t="s">
        <v>133</v>
      </c>
      <c r="BV12" s="150" t="str">
        <f>IF(Y12="---","",VLOOKUP(Y12,List167823423678[],2,FALSE))</f>
        <v/>
      </c>
      <c r="BW12" s="150" t="str">
        <f>IF(Z12="---","",VLOOKUP(Z12,List167823423678[],2,FALSE))</f>
        <v/>
      </c>
      <c r="BX12" s="150" t="str">
        <f>IF(AA12="---","",VLOOKUP(AA12,List167823423678[],2,FALSE))</f>
        <v/>
      </c>
      <c r="BY12" s="150" t="str">
        <f>IF(AB12="---","",VLOOKUP(AB12,List167823423678[],2,FALSE))</f>
        <v/>
      </c>
      <c r="BZ12" s="150" t="str">
        <f>IF(AC12="---","",VLOOKUP(AC12,List167823423678[],2,FALSE))</f>
        <v/>
      </c>
      <c r="CA12" s="150" t="str">
        <f>IF(AD12="---","",VLOOKUP(AD12,List167823423678[],2,FALSE))</f>
        <v/>
      </c>
      <c r="CB12" s="150" t="str">
        <f>IF(AE12="---","",VLOOKUP(AE12,List167823423678[],2,FALSE))</f>
        <v/>
      </c>
      <c r="CC12" s="150" t="str">
        <f>IF(AF12="---","",VLOOKUP(AF12,List167823423678[],2,FALSE))</f>
        <v/>
      </c>
      <c r="CD12" s="150" t="str">
        <f>IF(AG12="---","",VLOOKUP(AG12,List167823423678[],2,FALSE))</f>
        <v/>
      </c>
      <c r="CE12" s="150" t="str">
        <f>IF(AH12="---","",VLOOKUP(AH12,List167823423678[],2,FALSE))</f>
        <v/>
      </c>
    </row>
    <row r="13" spans="2:92" ht="13.5" customHeight="1" thickBot="1">
      <c r="B13" s="263"/>
      <c r="C13" s="271"/>
      <c r="D13" s="270"/>
      <c r="E13" s="196" t="s">
        <v>134</v>
      </c>
      <c r="F13" s="198"/>
      <c r="G13" s="199"/>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VALUE(IF(AX13="---","",VLOOKUP(AX13,List167823423678[],2,FALSE)))</f>
        <v>#VALUE!</v>
      </c>
      <c r="AZ13" s="1" t="str">
        <f t="shared" si="2"/>
        <v>---</v>
      </c>
      <c r="BA13" s="1" t="e">
        <f>VALUE(IF(AZ13="---","",VLOOKUP(AZ13,List167823423678[],2,FALSE)))</f>
        <v>#VALUE!</v>
      </c>
      <c r="BB13" s="1" t="str">
        <f t="shared" si="3"/>
        <v>---</v>
      </c>
      <c r="BC13" s="1" t="str">
        <f t="shared" si="4"/>
        <v>---</v>
      </c>
      <c r="BI13" s="29" t="s">
        <v>135</v>
      </c>
      <c r="BJ13" s="150" t="str">
        <f>IF(H13="---","",VLOOKUP(H13,List167823423678[],2,FALSE))</f>
        <v/>
      </c>
      <c r="BK13" s="150" t="str">
        <f>IF(I13="---","",VLOOKUP(I13,List167823423678[],2,FALSE))</f>
        <v/>
      </c>
      <c r="BL13" s="150" t="str">
        <f>IF(J13="---","",VLOOKUP(J13,List167823423678[],2,FALSE))</f>
        <v/>
      </c>
      <c r="BM13" s="150" t="str">
        <f>IF(K13="---","",VLOOKUP(K13,List167823423678[],2,FALSE))</f>
        <v/>
      </c>
      <c r="BN13" s="150" t="str">
        <f>IF(L13="---","",VLOOKUP(L13,List167823423678[],2,FALSE))</f>
        <v/>
      </c>
      <c r="BO13" s="150" t="str">
        <f>IF(M13="---","",VLOOKUP(M13,List167823423678[],2,FALSE))</f>
        <v/>
      </c>
      <c r="BP13" s="150" t="str">
        <f>IF(N13="---","",VLOOKUP(N13,List167823423678[],2,FALSE))</f>
        <v/>
      </c>
      <c r="BQ13" s="150" t="str">
        <f>IF(O13="---","",VLOOKUP(O13,List167823423678[],2,FALSE))</f>
        <v/>
      </c>
      <c r="BR13" s="150" t="str">
        <f>IF(P13="---","",VLOOKUP(P13,List167823423678[],2,FALSE))</f>
        <v/>
      </c>
      <c r="BS13" s="150" t="str">
        <f>IF(Q13="---","",VLOOKUP(Q13,List167823423678[],2,FALSE))</f>
        <v/>
      </c>
      <c r="BT13" s="150" t="str">
        <f>IF(R13="---","",VLOOKUP(R13,List167823423678[],2,FALSE))</f>
        <v/>
      </c>
      <c r="BU13" s="29" t="s">
        <v>135</v>
      </c>
      <c r="BV13" s="150" t="str">
        <f>IF(Y13="---","",VLOOKUP(Y13,List167823423678[],2,FALSE))</f>
        <v/>
      </c>
      <c r="BW13" s="150" t="str">
        <f>IF(Z13="---","",VLOOKUP(Z13,List167823423678[],2,FALSE))</f>
        <v/>
      </c>
      <c r="BX13" s="150" t="str">
        <f>IF(AA13="---","",VLOOKUP(AA13,List167823423678[],2,FALSE))</f>
        <v/>
      </c>
      <c r="BY13" s="150" t="str">
        <f>IF(AB13="---","",VLOOKUP(AB13,List167823423678[],2,FALSE))</f>
        <v/>
      </c>
      <c r="BZ13" s="150" t="str">
        <f>IF(AC13="---","",VLOOKUP(AC13,List167823423678[],2,FALSE))</f>
        <v/>
      </c>
      <c r="CA13" s="150" t="str">
        <f>IF(AD13="---","",VLOOKUP(AD13,List167823423678[],2,FALSE))</f>
        <v/>
      </c>
      <c r="CB13" s="150" t="str">
        <f>IF(AE13="---","",VLOOKUP(AE13,List167823423678[],2,FALSE))</f>
        <v/>
      </c>
      <c r="CC13" s="150" t="str">
        <f>IF(AF13="---","",VLOOKUP(AF13,List167823423678[],2,FALSE))</f>
        <v/>
      </c>
      <c r="CD13" s="150" t="str">
        <f>IF(AG13="---","",VLOOKUP(AG13,List167823423678[],2,FALSE))</f>
        <v/>
      </c>
      <c r="CE13" s="150" t="str">
        <f>IF(AH13="---","",VLOOKUP(AH13,List167823423678[],2,FALSE))</f>
        <v/>
      </c>
    </row>
    <row r="14" spans="2:92" s="8" customFormat="1" ht="21.75" customHeight="1" thickBot="1">
      <c r="B14" s="263"/>
      <c r="C14" s="271"/>
      <c r="D14" s="270"/>
      <c r="E14" s="196" t="s">
        <v>136</v>
      </c>
      <c r="F14" s="198"/>
      <c r="G14" s="199"/>
      <c r="H14" s="25" t="s">
        <v>108</v>
      </c>
      <c r="I14" s="25" t="s">
        <v>108</v>
      </c>
      <c r="J14" s="25" t="s">
        <v>108</v>
      </c>
      <c r="K14" s="25" t="s">
        <v>108</v>
      </c>
      <c r="L14" s="25" t="s">
        <v>108</v>
      </c>
      <c r="M14" s="25" t="s">
        <v>108</v>
      </c>
      <c r="N14" s="25" t="s">
        <v>108</v>
      </c>
      <c r="O14" s="25" t="s">
        <v>108</v>
      </c>
      <c r="P14" s="25" t="s">
        <v>108</v>
      </c>
      <c r="Q14" s="25" t="s">
        <v>108</v>
      </c>
      <c r="R14" s="32" t="s">
        <v>108</v>
      </c>
      <c r="S14" s="1"/>
      <c r="T14" s="1"/>
      <c r="U14" s="1"/>
      <c r="V14" s="1"/>
      <c r="W14" s="1"/>
      <c r="X14" s="1"/>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VALUE(IF(AX14="---","",VLOOKUP(AX14,List167823423678[],2,FALSE)))</f>
        <v>#VALUE!</v>
      </c>
      <c r="AZ14" s="1" t="str">
        <f t="shared" si="2"/>
        <v>---</v>
      </c>
      <c r="BA14" s="1" t="e">
        <f>VALUE(IF(AZ14="---","",VLOOKUP(AZ14,List167823423678[],2,FALSE)))</f>
        <v>#VALUE!</v>
      </c>
      <c r="BB14" s="1" t="str">
        <f t="shared" si="3"/>
        <v>---</v>
      </c>
      <c r="BC14" s="1" t="str">
        <f t="shared" si="4"/>
        <v>---</v>
      </c>
      <c r="BD14" s="1"/>
      <c r="BE14" s="1"/>
      <c r="BF14" s="1"/>
      <c r="BG14" s="1"/>
      <c r="BH14" s="1"/>
      <c r="BI14" s="29" t="s">
        <v>137</v>
      </c>
      <c r="BJ14" s="150" t="str">
        <f>IF(H14="---","",VLOOKUP(H14,List167823423678[],2,FALSE))</f>
        <v/>
      </c>
      <c r="BK14" s="150" t="str">
        <f>IF(I14="---","",VLOOKUP(I14,List167823423678[],2,FALSE))</f>
        <v/>
      </c>
      <c r="BL14" s="150" t="str">
        <f>IF(J14="---","",VLOOKUP(J14,List167823423678[],2,FALSE))</f>
        <v/>
      </c>
      <c r="BM14" s="150" t="str">
        <f>IF(K14="---","",VLOOKUP(K14,List167823423678[],2,FALSE))</f>
        <v/>
      </c>
      <c r="BN14" s="150" t="str">
        <f>IF(L14="---","",VLOOKUP(L14,List167823423678[],2,FALSE))</f>
        <v/>
      </c>
      <c r="BO14" s="150" t="str">
        <f>IF(M14="---","",VLOOKUP(M14,List167823423678[],2,FALSE))</f>
        <v/>
      </c>
      <c r="BP14" s="150" t="str">
        <f>IF(N14="---","",VLOOKUP(N14,List167823423678[],2,FALSE))</f>
        <v/>
      </c>
      <c r="BQ14" s="150" t="str">
        <f>IF(O14="---","",VLOOKUP(O14,List167823423678[],2,FALSE))</f>
        <v/>
      </c>
      <c r="BR14" s="150" t="str">
        <f>IF(P14="---","",VLOOKUP(P14,List167823423678[],2,FALSE))</f>
        <v/>
      </c>
      <c r="BS14" s="150" t="str">
        <f>IF(Q14="---","",VLOOKUP(Q14,List167823423678[],2,FALSE))</f>
        <v/>
      </c>
      <c r="BT14" s="150" t="str">
        <f>IF(R14="---","",VLOOKUP(R14,List167823423678[],2,FALSE))</f>
        <v/>
      </c>
      <c r="BU14" s="29" t="s">
        <v>137</v>
      </c>
      <c r="BV14" s="150" t="str">
        <f>IF(Y14="---","",VLOOKUP(Y14,List167823423678[],2,FALSE))</f>
        <v/>
      </c>
      <c r="BW14" s="150" t="str">
        <f>IF(Z14="---","",VLOOKUP(Z14,List167823423678[],2,FALSE))</f>
        <v/>
      </c>
      <c r="BX14" s="150" t="str">
        <f>IF(AA14="---","",VLOOKUP(AA14,List167823423678[],2,FALSE))</f>
        <v/>
      </c>
      <c r="BY14" s="150" t="str">
        <f>IF(AB14="---","",VLOOKUP(AB14,List167823423678[],2,FALSE))</f>
        <v/>
      </c>
      <c r="BZ14" s="150" t="str">
        <f>IF(AC14="---","",VLOOKUP(AC14,List167823423678[],2,FALSE))</f>
        <v/>
      </c>
      <c r="CA14" s="150" t="str">
        <f>IF(AD14="---","",VLOOKUP(AD14,List167823423678[],2,FALSE))</f>
        <v/>
      </c>
      <c r="CB14" s="150" t="str">
        <f>IF(AE14="---","",VLOOKUP(AE14,List167823423678[],2,FALSE))</f>
        <v/>
      </c>
      <c r="CC14" s="150" t="str">
        <f>IF(AF14="---","",VLOOKUP(AF14,List167823423678[],2,FALSE))</f>
        <v/>
      </c>
      <c r="CD14" s="150" t="str">
        <f>IF(AG14="---","",VLOOKUP(AG14,List167823423678[],2,FALSE))</f>
        <v/>
      </c>
      <c r="CE14" s="150" t="str">
        <f>IF(AH14="---","",VLOOKUP(AH14,List167823423678[],2,FALSE))</f>
        <v/>
      </c>
      <c r="CG14" s="1"/>
      <c r="CI14" s="1"/>
      <c r="CK14" s="1"/>
      <c r="CM14" s="1"/>
    </row>
    <row r="15" spans="2:92" s="8" customFormat="1" ht="13.5" customHeight="1" thickBot="1">
      <c r="B15" s="263"/>
      <c r="C15" s="271" t="s">
        <v>138</v>
      </c>
      <c r="D15" s="270"/>
      <c r="E15" s="196" t="s">
        <v>139</v>
      </c>
      <c r="F15" s="198"/>
      <c r="G15" s="199"/>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VALUE(IF(AX15="---","",VLOOKUP(AX15,List167823423678[],2,FALSE)))</f>
        <v>#VALUE!</v>
      </c>
      <c r="AZ15" s="1" t="str">
        <f t="shared" si="2"/>
        <v>---</v>
      </c>
      <c r="BA15" s="1" t="e">
        <f>VALUE(IF(AZ15="---","",VLOOKUP(AZ15,List167823423678[],2,FALSE)))</f>
        <v>#VALUE!</v>
      </c>
      <c r="BB15" s="1" t="str">
        <f t="shared" si="3"/>
        <v>---</v>
      </c>
      <c r="BC15" s="1" t="str">
        <f t="shared" si="4"/>
        <v>---</v>
      </c>
      <c r="BD15" s="1"/>
      <c r="BE15" s="1"/>
      <c r="BF15" s="1"/>
      <c r="BG15" s="1"/>
      <c r="BH15" s="1"/>
      <c r="BI15" s="29" t="s">
        <v>140</v>
      </c>
      <c r="BJ15" s="150" t="str">
        <f>IF(H15="---","",VLOOKUP(H15,List167823423678[],2,FALSE))</f>
        <v/>
      </c>
      <c r="BK15" s="150" t="str">
        <f>IF(I15="---","",VLOOKUP(I15,List167823423678[],2,FALSE))</f>
        <v/>
      </c>
      <c r="BL15" s="150" t="str">
        <f>IF(J15="---","",VLOOKUP(J15,List167823423678[],2,FALSE))</f>
        <v/>
      </c>
      <c r="BM15" s="150" t="str">
        <f>IF(K15="---","",VLOOKUP(K15,List167823423678[],2,FALSE))</f>
        <v/>
      </c>
      <c r="BN15" s="150" t="str">
        <f>IF(L15="---","",VLOOKUP(L15,List167823423678[],2,FALSE))</f>
        <v/>
      </c>
      <c r="BO15" s="150" t="str">
        <f>IF(M15="---","",VLOOKUP(M15,List167823423678[],2,FALSE))</f>
        <v/>
      </c>
      <c r="BP15" s="150" t="str">
        <f>IF(N15="---","",VLOOKUP(N15,List167823423678[],2,FALSE))</f>
        <v/>
      </c>
      <c r="BQ15" s="150" t="str">
        <f>IF(O15="---","",VLOOKUP(O15,List167823423678[],2,FALSE))</f>
        <v/>
      </c>
      <c r="BR15" s="150" t="str">
        <f>IF(P15="---","",VLOOKUP(P15,List167823423678[],2,FALSE))</f>
        <v/>
      </c>
      <c r="BS15" s="150" t="str">
        <f>IF(Q15="---","",VLOOKUP(Q15,List167823423678[],2,FALSE))</f>
        <v/>
      </c>
      <c r="BT15" s="150" t="str">
        <f>IF(R15="---","",VLOOKUP(R15,List167823423678[],2,FALSE))</f>
        <v/>
      </c>
      <c r="BU15" s="29" t="s">
        <v>140</v>
      </c>
      <c r="BV15" s="150" t="str">
        <f>IF(Y15="---","",VLOOKUP(Y15,List167823423678[],2,FALSE))</f>
        <v/>
      </c>
      <c r="BW15" s="150" t="str">
        <f>IF(Z15="---","",VLOOKUP(Z15,List167823423678[],2,FALSE))</f>
        <v/>
      </c>
      <c r="BX15" s="150" t="str">
        <f>IF(AA15="---","",VLOOKUP(AA15,List167823423678[],2,FALSE))</f>
        <v/>
      </c>
      <c r="BY15" s="150" t="str">
        <f>IF(AB15="---","",VLOOKUP(AB15,List167823423678[],2,FALSE))</f>
        <v/>
      </c>
      <c r="BZ15" s="150" t="str">
        <f>IF(AC15="---","",VLOOKUP(AC15,List167823423678[],2,FALSE))</f>
        <v/>
      </c>
      <c r="CA15" s="150" t="str">
        <f>IF(AD15="---","",VLOOKUP(AD15,List167823423678[],2,FALSE))</f>
        <v/>
      </c>
      <c r="CB15" s="150" t="str">
        <f>IF(AE15="---","",VLOOKUP(AE15,List167823423678[],2,FALSE))</f>
        <v/>
      </c>
      <c r="CC15" s="150" t="str">
        <f>IF(AF15="---","",VLOOKUP(AF15,List167823423678[],2,FALSE))</f>
        <v/>
      </c>
      <c r="CD15" s="150" t="str">
        <f>IF(AG15="---","",VLOOKUP(AG15,List167823423678[],2,FALSE))</f>
        <v/>
      </c>
      <c r="CE15" s="150" t="str">
        <f>IF(AH15="---","",VLOOKUP(AH15,List167823423678[],2,FALSE))</f>
        <v/>
      </c>
      <c r="CG15" s="1"/>
      <c r="CI15" s="1"/>
      <c r="CK15" s="1"/>
      <c r="CM15" s="1"/>
    </row>
    <row r="16" spans="2:92" s="8" customFormat="1" ht="13.5" customHeight="1" thickBot="1">
      <c r="B16" s="263"/>
      <c r="C16" s="271"/>
      <c r="D16" s="270"/>
      <c r="E16" s="196" t="s">
        <v>141</v>
      </c>
      <c r="F16" s="198"/>
      <c r="G16" s="199"/>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VALUE(IF(AX16="---","",VLOOKUP(AX16,List167823423678[],2,FALSE)))</f>
        <v>#VALUE!</v>
      </c>
      <c r="AZ16" s="1" t="str">
        <f t="shared" si="2"/>
        <v>---</v>
      </c>
      <c r="BA16" s="1" t="e">
        <f>VALUE(IF(AZ16="---","",VLOOKUP(AZ16,List167823423678[],2,FALSE)))</f>
        <v>#VALUE!</v>
      </c>
      <c r="BB16" s="1" t="str">
        <f t="shared" si="3"/>
        <v>---</v>
      </c>
      <c r="BC16" s="1" t="str">
        <f t="shared" si="4"/>
        <v>---</v>
      </c>
      <c r="BD16" s="1"/>
      <c r="BE16" s="1"/>
      <c r="BF16" s="1"/>
      <c r="BG16" s="1"/>
      <c r="BH16" s="1"/>
      <c r="BI16" s="29" t="s">
        <v>142</v>
      </c>
      <c r="BJ16" s="150" t="str">
        <f>IF(H16="---","",VLOOKUP(H16,List167823423678[],2,FALSE))</f>
        <v/>
      </c>
      <c r="BK16" s="150" t="str">
        <f>IF(I16="---","",VLOOKUP(I16,List167823423678[],2,FALSE))</f>
        <v/>
      </c>
      <c r="BL16" s="150" t="str">
        <f>IF(J16="---","",VLOOKUP(J16,List167823423678[],2,FALSE))</f>
        <v/>
      </c>
      <c r="BM16" s="150" t="str">
        <f>IF(K16="---","",VLOOKUP(K16,List167823423678[],2,FALSE))</f>
        <v/>
      </c>
      <c r="BN16" s="150" t="str">
        <f>IF(L16="---","",VLOOKUP(L16,List167823423678[],2,FALSE))</f>
        <v/>
      </c>
      <c r="BO16" s="150" t="str">
        <f>IF(M16="---","",VLOOKUP(M16,List167823423678[],2,FALSE))</f>
        <v/>
      </c>
      <c r="BP16" s="150" t="str">
        <f>IF(N16="---","",VLOOKUP(N16,List167823423678[],2,FALSE))</f>
        <v/>
      </c>
      <c r="BQ16" s="150" t="str">
        <f>IF(O16="---","",VLOOKUP(O16,List167823423678[],2,FALSE))</f>
        <v/>
      </c>
      <c r="BR16" s="150" t="str">
        <f>IF(P16="---","",VLOOKUP(P16,List167823423678[],2,FALSE))</f>
        <v/>
      </c>
      <c r="BS16" s="150" t="str">
        <f>IF(Q16="---","",VLOOKUP(Q16,List167823423678[],2,FALSE))</f>
        <v/>
      </c>
      <c r="BT16" s="150" t="str">
        <f>IF(R16="---","",VLOOKUP(R16,List167823423678[],2,FALSE))</f>
        <v/>
      </c>
      <c r="BU16" s="29" t="s">
        <v>142</v>
      </c>
      <c r="BV16" s="150" t="str">
        <f>IF(Y16="---","",VLOOKUP(Y16,List167823423678[],2,FALSE))</f>
        <v/>
      </c>
      <c r="BW16" s="150" t="str">
        <f>IF(Z16="---","",VLOOKUP(Z16,List167823423678[],2,FALSE))</f>
        <v/>
      </c>
      <c r="BX16" s="150" t="str">
        <f>IF(AA16="---","",VLOOKUP(AA16,List167823423678[],2,FALSE))</f>
        <v/>
      </c>
      <c r="BY16" s="150" t="str">
        <f>IF(AB16="---","",VLOOKUP(AB16,List167823423678[],2,FALSE))</f>
        <v/>
      </c>
      <c r="BZ16" s="150" t="str">
        <f>IF(AC16="---","",VLOOKUP(AC16,List167823423678[],2,FALSE))</f>
        <v/>
      </c>
      <c r="CA16" s="150" t="str">
        <f>IF(AD16="---","",VLOOKUP(AD16,List167823423678[],2,FALSE))</f>
        <v/>
      </c>
      <c r="CB16" s="150" t="str">
        <f>IF(AE16="---","",VLOOKUP(AE16,List167823423678[],2,FALSE))</f>
        <v/>
      </c>
      <c r="CC16" s="150" t="str">
        <f>IF(AF16="---","",VLOOKUP(AF16,List167823423678[],2,FALSE))</f>
        <v/>
      </c>
      <c r="CD16" s="150" t="str">
        <f>IF(AG16="---","",VLOOKUP(AG16,List167823423678[],2,FALSE))</f>
        <v/>
      </c>
      <c r="CE16" s="150" t="str">
        <f>IF(AH16="---","",VLOOKUP(AH16,List167823423678[],2,FALSE))</f>
        <v/>
      </c>
      <c r="CG16" s="1"/>
      <c r="CI16" s="1"/>
      <c r="CK16" s="1"/>
      <c r="CM16" s="1"/>
    </row>
    <row r="17" spans="2:92" s="8" customFormat="1" ht="13.5" customHeight="1" thickBot="1">
      <c r="B17" s="263"/>
      <c r="C17" s="271"/>
      <c r="D17" s="270"/>
      <c r="E17" s="196" t="s">
        <v>143</v>
      </c>
      <c r="F17" s="198"/>
      <c r="G17" s="199"/>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VALUE(IF(AX17="---","",VLOOKUP(AX17,List167823423678[],2,FALSE)))</f>
        <v>#VALUE!</v>
      </c>
      <c r="AZ17" s="1" t="str">
        <f t="shared" si="2"/>
        <v>---</v>
      </c>
      <c r="BA17" s="1" t="e">
        <f>VALUE(IF(AZ17="---","",VLOOKUP(AZ17,List167823423678[],2,FALSE)))</f>
        <v>#VALUE!</v>
      </c>
      <c r="BB17" s="1" t="str">
        <f t="shared" si="3"/>
        <v>---</v>
      </c>
      <c r="BC17" s="1" t="str">
        <f t="shared" si="4"/>
        <v>---</v>
      </c>
      <c r="BD17" s="1"/>
      <c r="BE17" s="1"/>
      <c r="BF17" s="1"/>
      <c r="BG17" s="1"/>
      <c r="BH17" s="1"/>
      <c r="BI17" s="29" t="s">
        <v>144</v>
      </c>
      <c r="BJ17" s="150" t="str">
        <f>IF(H17="---","",VLOOKUP(H17,List167823423678[],2,FALSE))</f>
        <v/>
      </c>
      <c r="BK17" s="150" t="str">
        <f>IF(I17="---","",VLOOKUP(I17,List167823423678[],2,FALSE))</f>
        <v/>
      </c>
      <c r="BL17" s="150" t="str">
        <f>IF(J17="---","",VLOOKUP(J17,List167823423678[],2,FALSE))</f>
        <v/>
      </c>
      <c r="BM17" s="150" t="str">
        <f>IF(K17="---","",VLOOKUP(K17,List167823423678[],2,FALSE))</f>
        <v/>
      </c>
      <c r="BN17" s="150" t="str">
        <f>IF(L17="---","",VLOOKUP(L17,List167823423678[],2,FALSE))</f>
        <v/>
      </c>
      <c r="BO17" s="150" t="str">
        <f>IF(M17="---","",VLOOKUP(M17,List167823423678[],2,FALSE))</f>
        <v/>
      </c>
      <c r="BP17" s="150" t="str">
        <f>IF(N17="---","",VLOOKUP(N17,List167823423678[],2,FALSE))</f>
        <v/>
      </c>
      <c r="BQ17" s="150" t="str">
        <f>IF(O17="---","",VLOOKUP(O17,List167823423678[],2,FALSE))</f>
        <v/>
      </c>
      <c r="BR17" s="150" t="str">
        <f>IF(P17="---","",VLOOKUP(P17,List167823423678[],2,FALSE))</f>
        <v/>
      </c>
      <c r="BS17" s="150" t="str">
        <f>IF(Q17="---","",VLOOKUP(Q17,List167823423678[],2,FALSE))</f>
        <v/>
      </c>
      <c r="BT17" s="150" t="str">
        <f>IF(R17="---","",VLOOKUP(R17,List167823423678[],2,FALSE))</f>
        <v/>
      </c>
      <c r="BU17" s="29" t="s">
        <v>144</v>
      </c>
      <c r="BV17" s="150" t="str">
        <f>IF(Y17="---","",VLOOKUP(Y17,List167823423678[],2,FALSE))</f>
        <v/>
      </c>
      <c r="BW17" s="150" t="str">
        <f>IF(Z17="---","",VLOOKUP(Z17,List167823423678[],2,FALSE))</f>
        <v/>
      </c>
      <c r="BX17" s="150" t="str">
        <f>IF(AA17="---","",VLOOKUP(AA17,List167823423678[],2,FALSE))</f>
        <v/>
      </c>
      <c r="BY17" s="150" t="str">
        <f>IF(AB17="---","",VLOOKUP(AB17,List167823423678[],2,FALSE))</f>
        <v/>
      </c>
      <c r="BZ17" s="150" t="str">
        <f>IF(AC17="---","",VLOOKUP(AC17,List167823423678[],2,FALSE))</f>
        <v/>
      </c>
      <c r="CA17" s="150" t="str">
        <f>IF(AD17="---","",VLOOKUP(AD17,List167823423678[],2,FALSE))</f>
        <v/>
      </c>
      <c r="CB17" s="150" t="str">
        <f>IF(AE17="---","",VLOOKUP(AE17,List167823423678[],2,FALSE))</f>
        <v/>
      </c>
      <c r="CC17" s="150" t="str">
        <f>IF(AF17="---","",VLOOKUP(AF17,List167823423678[],2,FALSE))</f>
        <v/>
      </c>
      <c r="CD17" s="150" t="str">
        <f>IF(AG17="---","",VLOOKUP(AG17,List167823423678[],2,FALSE))</f>
        <v/>
      </c>
      <c r="CE17" s="150" t="str">
        <f>IF(AH17="---","",VLOOKUP(AH17,List167823423678[],2,FALSE))</f>
        <v/>
      </c>
      <c r="CG17" s="1"/>
      <c r="CI17" s="1"/>
      <c r="CK17" s="1"/>
      <c r="CM17" s="1"/>
    </row>
    <row r="18" spans="2:92" s="8" customFormat="1" ht="13.5" customHeight="1" thickBot="1">
      <c r="B18" s="263"/>
      <c r="C18" s="271" t="s">
        <v>145</v>
      </c>
      <c r="D18" s="270"/>
      <c r="E18" s="196" t="s">
        <v>146</v>
      </c>
      <c r="F18" s="198"/>
      <c r="G18" s="199"/>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VALUE(IF(AX18="---","",VLOOKUP(AX18,List167823423678[],2,FALSE)))</f>
        <v>#VALUE!</v>
      </c>
      <c r="AZ18" s="1" t="str">
        <f t="shared" si="2"/>
        <v>---</v>
      </c>
      <c r="BA18" s="1" t="e">
        <f>VALUE(IF(AZ18="---","",VLOOKUP(AZ18,List167823423678[],2,FALSE)))</f>
        <v>#VALUE!</v>
      </c>
      <c r="BB18" s="1" t="str">
        <f t="shared" si="3"/>
        <v>---</v>
      </c>
      <c r="BC18" s="1" t="str">
        <f t="shared" si="4"/>
        <v>---</v>
      </c>
      <c r="BD18" s="1"/>
      <c r="BE18" s="1"/>
      <c r="BF18" s="1"/>
      <c r="BG18" s="1"/>
      <c r="BH18" s="1"/>
      <c r="BI18" s="29" t="s">
        <v>147</v>
      </c>
      <c r="BJ18" s="150" t="str">
        <f>IF(H18="---","",VLOOKUP(H18,List167823423678[],2,FALSE))</f>
        <v/>
      </c>
      <c r="BK18" s="150" t="str">
        <f>IF(I18="---","",VLOOKUP(I18,List167823423678[],2,FALSE))</f>
        <v/>
      </c>
      <c r="BL18" s="150" t="str">
        <f>IF(J18="---","",VLOOKUP(J18,List167823423678[],2,FALSE))</f>
        <v/>
      </c>
      <c r="BM18" s="150" t="str">
        <f>IF(K18="---","",VLOOKUP(K18,List167823423678[],2,FALSE))</f>
        <v/>
      </c>
      <c r="BN18" s="150" t="str">
        <f>IF(L18="---","",VLOOKUP(L18,List167823423678[],2,FALSE))</f>
        <v/>
      </c>
      <c r="BO18" s="150" t="str">
        <f>IF(M18="---","",VLOOKUP(M18,List167823423678[],2,FALSE))</f>
        <v/>
      </c>
      <c r="BP18" s="150" t="str">
        <f>IF(N18="---","",VLOOKUP(N18,List167823423678[],2,FALSE))</f>
        <v/>
      </c>
      <c r="BQ18" s="150" t="str">
        <f>IF(O18="---","",VLOOKUP(O18,List167823423678[],2,FALSE))</f>
        <v/>
      </c>
      <c r="BR18" s="150" t="str">
        <f>IF(P18="---","",VLOOKUP(P18,List167823423678[],2,FALSE))</f>
        <v/>
      </c>
      <c r="BS18" s="150" t="str">
        <f>IF(Q18="---","",VLOOKUP(Q18,List167823423678[],2,FALSE))</f>
        <v/>
      </c>
      <c r="BT18" s="150" t="str">
        <f>IF(R18="---","",VLOOKUP(R18,List167823423678[],2,FALSE))</f>
        <v/>
      </c>
      <c r="BU18" s="29" t="s">
        <v>147</v>
      </c>
      <c r="BV18" s="150" t="str">
        <f>IF(Y18="---","",VLOOKUP(Y18,List167823423678[],2,FALSE))</f>
        <v/>
      </c>
      <c r="BW18" s="150" t="str">
        <f>IF(Z18="---","",VLOOKUP(Z18,List167823423678[],2,FALSE))</f>
        <v/>
      </c>
      <c r="BX18" s="150" t="str">
        <f>IF(AA18="---","",VLOOKUP(AA18,List167823423678[],2,FALSE))</f>
        <v/>
      </c>
      <c r="BY18" s="150" t="str">
        <f>IF(AB18="---","",VLOOKUP(AB18,List167823423678[],2,FALSE))</f>
        <v/>
      </c>
      <c r="BZ18" s="150" t="str">
        <f>IF(AC18="---","",VLOOKUP(AC18,List167823423678[],2,FALSE))</f>
        <v/>
      </c>
      <c r="CA18" s="150" t="str">
        <f>IF(AD18="---","",VLOOKUP(AD18,List167823423678[],2,FALSE))</f>
        <v/>
      </c>
      <c r="CB18" s="150" t="str">
        <f>IF(AE18="---","",VLOOKUP(AE18,List167823423678[],2,FALSE))</f>
        <v/>
      </c>
      <c r="CC18" s="150" t="str">
        <f>IF(AF18="---","",VLOOKUP(AF18,List167823423678[],2,FALSE))</f>
        <v/>
      </c>
      <c r="CD18" s="150" t="str">
        <f>IF(AG18="---","",VLOOKUP(AG18,List167823423678[],2,FALSE))</f>
        <v/>
      </c>
      <c r="CE18" s="150" t="str">
        <f>IF(AH18="---","",VLOOKUP(AH18,List167823423678[],2,FALSE))</f>
        <v/>
      </c>
      <c r="CG18" s="1"/>
      <c r="CI18" s="1"/>
      <c r="CK18" s="1"/>
      <c r="CM18" s="1"/>
    </row>
    <row r="19" spans="2:92" s="8" customFormat="1" ht="13.5" customHeight="1" thickBot="1">
      <c r="B19" s="263"/>
      <c r="C19" s="271"/>
      <c r="D19" s="270"/>
      <c r="E19" s="196" t="s">
        <v>148</v>
      </c>
      <c r="F19" s="198"/>
      <c r="G19" s="199"/>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VALUE(IF(AX19="---","",VLOOKUP(AX19,List167823423678[],2,FALSE)))</f>
        <v>#VALUE!</v>
      </c>
      <c r="AZ19" s="1" t="str">
        <f t="shared" si="2"/>
        <v>---</v>
      </c>
      <c r="BA19" s="1" t="e">
        <f>VALUE(IF(AZ19="---","",VLOOKUP(AZ19,List167823423678[],2,FALSE)))</f>
        <v>#VALUE!</v>
      </c>
      <c r="BB19" s="1" t="str">
        <f t="shared" si="3"/>
        <v>---</v>
      </c>
      <c r="BC19" s="1" t="str">
        <f t="shared" si="4"/>
        <v>---</v>
      </c>
      <c r="BD19" s="1"/>
      <c r="BE19" s="1"/>
      <c r="BF19" s="1"/>
      <c r="BG19" s="1"/>
      <c r="BH19" s="1"/>
      <c r="BI19" s="29" t="s">
        <v>149</v>
      </c>
      <c r="BJ19" s="150" t="str">
        <f>IF(H19="---","",VLOOKUP(H19,List167823423678[],2,FALSE))</f>
        <v/>
      </c>
      <c r="BK19" s="150" t="str">
        <f>IF(I19="---","",VLOOKUP(I19,List167823423678[],2,FALSE))</f>
        <v/>
      </c>
      <c r="BL19" s="150" t="str">
        <f>IF(J19="---","",VLOOKUP(J19,List167823423678[],2,FALSE))</f>
        <v/>
      </c>
      <c r="BM19" s="150" t="str">
        <f>IF(K19="---","",VLOOKUP(K19,List167823423678[],2,FALSE))</f>
        <v/>
      </c>
      <c r="BN19" s="150" t="str">
        <f>IF(L19="---","",VLOOKUP(L19,List167823423678[],2,FALSE))</f>
        <v/>
      </c>
      <c r="BO19" s="150" t="str">
        <f>IF(M19="---","",VLOOKUP(M19,List167823423678[],2,FALSE))</f>
        <v/>
      </c>
      <c r="BP19" s="150" t="str">
        <f>IF(N19="---","",VLOOKUP(N19,List167823423678[],2,FALSE))</f>
        <v/>
      </c>
      <c r="BQ19" s="150" t="str">
        <f>IF(O19="---","",VLOOKUP(O19,List167823423678[],2,FALSE))</f>
        <v/>
      </c>
      <c r="BR19" s="150" t="str">
        <f>IF(P19="---","",VLOOKUP(P19,List167823423678[],2,FALSE))</f>
        <v/>
      </c>
      <c r="BS19" s="150" t="str">
        <f>IF(Q19="---","",VLOOKUP(Q19,List167823423678[],2,FALSE))</f>
        <v/>
      </c>
      <c r="BT19" s="150" t="str">
        <f>IF(R19="---","",VLOOKUP(R19,List167823423678[],2,FALSE))</f>
        <v/>
      </c>
      <c r="BU19" s="29" t="s">
        <v>149</v>
      </c>
      <c r="BV19" s="150" t="str">
        <f>IF(Y19="---","",VLOOKUP(Y19,List167823423678[],2,FALSE))</f>
        <v/>
      </c>
      <c r="BW19" s="150" t="str">
        <f>IF(Z19="---","",VLOOKUP(Z19,List167823423678[],2,FALSE))</f>
        <v/>
      </c>
      <c r="BX19" s="150" t="str">
        <f>IF(AA19="---","",VLOOKUP(AA19,List167823423678[],2,FALSE))</f>
        <v/>
      </c>
      <c r="BY19" s="150" t="str">
        <f>IF(AB19="---","",VLOOKUP(AB19,List167823423678[],2,FALSE))</f>
        <v/>
      </c>
      <c r="BZ19" s="150" t="str">
        <f>IF(AC19="---","",VLOOKUP(AC19,List167823423678[],2,FALSE))</f>
        <v/>
      </c>
      <c r="CA19" s="150" t="str">
        <f>IF(AD19="---","",VLOOKUP(AD19,List167823423678[],2,FALSE))</f>
        <v/>
      </c>
      <c r="CB19" s="150" t="str">
        <f>IF(AE19="---","",VLOOKUP(AE19,List167823423678[],2,FALSE))</f>
        <v/>
      </c>
      <c r="CC19" s="150" t="str">
        <f>IF(AF19="---","",VLOOKUP(AF19,List167823423678[],2,FALSE))</f>
        <v/>
      </c>
      <c r="CD19" s="150" t="str">
        <f>IF(AG19="---","",VLOOKUP(AG19,List167823423678[],2,FALSE))</f>
        <v/>
      </c>
      <c r="CE19" s="150" t="str">
        <f>IF(AH19="---","",VLOOKUP(AH19,List167823423678[],2,FALSE))</f>
        <v/>
      </c>
      <c r="CG19" s="1"/>
      <c r="CI19" s="1"/>
      <c r="CK19" s="1"/>
      <c r="CM19" s="1"/>
    </row>
    <row r="20" spans="2:92" s="8" customFormat="1" ht="13.5" customHeight="1" thickBot="1">
      <c r="B20" s="264"/>
      <c r="C20" s="271"/>
      <c r="D20" s="270"/>
      <c r="E20" s="196" t="s">
        <v>150</v>
      </c>
      <c r="F20" s="198"/>
      <c r="G20" s="199"/>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VALUE(IF(AX20="---","",VLOOKUP(AX20,List167823423678[],2,FALSE)))</f>
        <v>#VALUE!</v>
      </c>
      <c r="AZ20" s="1" t="str">
        <f t="shared" si="2"/>
        <v>---</v>
      </c>
      <c r="BA20" s="1" t="e">
        <f>VALUE(IF(AZ20="---","",VLOOKUP(AZ20,List167823423678[],2,FALSE)))</f>
        <v>#VALUE!</v>
      </c>
      <c r="BB20" s="1" t="str">
        <f t="shared" si="3"/>
        <v>---</v>
      </c>
      <c r="BC20" s="1" t="str">
        <f t="shared" si="4"/>
        <v>---</v>
      </c>
      <c r="BD20" s="1"/>
      <c r="BE20" s="1"/>
      <c r="BF20" s="1"/>
      <c r="BG20" s="1"/>
      <c r="BH20" s="1"/>
      <c r="BI20" s="29" t="s">
        <v>151</v>
      </c>
      <c r="BJ20" s="150" t="str">
        <f>IF(H20="---","",VLOOKUP(H20,List167823423678[],2,FALSE))</f>
        <v/>
      </c>
      <c r="BK20" s="150" t="str">
        <f>IF(I20="---","",VLOOKUP(I20,List167823423678[],2,FALSE))</f>
        <v/>
      </c>
      <c r="BL20" s="150" t="str">
        <f>IF(J20="---","",VLOOKUP(J20,List167823423678[],2,FALSE))</f>
        <v/>
      </c>
      <c r="BM20" s="150" t="str">
        <f>IF(K20="---","",VLOOKUP(K20,List167823423678[],2,FALSE))</f>
        <v/>
      </c>
      <c r="BN20" s="150" t="str">
        <f>IF(L20="---","",VLOOKUP(L20,List167823423678[],2,FALSE))</f>
        <v/>
      </c>
      <c r="BO20" s="150" t="str">
        <f>IF(M20="---","",VLOOKUP(M20,List167823423678[],2,FALSE))</f>
        <v/>
      </c>
      <c r="BP20" s="150" t="str">
        <f>IF(N20="---","",VLOOKUP(N20,List167823423678[],2,FALSE))</f>
        <v/>
      </c>
      <c r="BQ20" s="150" t="str">
        <f>IF(O20="---","",VLOOKUP(O20,List167823423678[],2,FALSE))</f>
        <v/>
      </c>
      <c r="BR20" s="150" t="str">
        <f>IF(P20="---","",VLOOKUP(P20,List167823423678[],2,FALSE))</f>
        <v/>
      </c>
      <c r="BS20" s="150" t="str">
        <f>IF(Q20="---","",VLOOKUP(Q20,List167823423678[],2,FALSE))</f>
        <v/>
      </c>
      <c r="BT20" s="150" t="str">
        <f>IF(R20="---","",VLOOKUP(R20,List167823423678[],2,FALSE))</f>
        <v/>
      </c>
      <c r="BU20" s="29" t="s">
        <v>151</v>
      </c>
      <c r="BV20" s="150" t="str">
        <f>IF(Y20="---","",VLOOKUP(Y20,List167823423678[],2,FALSE))</f>
        <v/>
      </c>
      <c r="BW20" s="150" t="str">
        <f>IF(Z20="---","",VLOOKUP(Z20,List167823423678[],2,FALSE))</f>
        <v/>
      </c>
      <c r="BX20" s="150" t="str">
        <f>IF(AA20="---","",VLOOKUP(AA20,List167823423678[],2,FALSE))</f>
        <v/>
      </c>
      <c r="BY20" s="150" t="str">
        <f>IF(AB20="---","",VLOOKUP(AB20,List167823423678[],2,FALSE))</f>
        <v/>
      </c>
      <c r="BZ20" s="150" t="str">
        <f>IF(AC20="---","",VLOOKUP(AC20,List167823423678[],2,FALSE))</f>
        <v/>
      </c>
      <c r="CA20" s="150" t="str">
        <f>IF(AD20="---","",VLOOKUP(AD20,List167823423678[],2,FALSE))</f>
        <v/>
      </c>
      <c r="CB20" s="150" t="str">
        <f>IF(AE20="---","",VLOOKUP(AE20,List167823423678[],2,FALSE))</f>
        <v/>
      </c>
      <c r="CC20" s="150" t="str">
        <f>IF(AF20="---","",VLOOKUP(AF20,List167823423678[],2,FALSE))</f>
        <v/>
      </c>
      <c r="CD20" s="150" t="str">
        <f>IF(AG20="---","",VLOOKUP(AG20,List167823423678[],2,FALSE))</f>
        <v/>
      </c>
      <c r="CE20" s="150" t="str">
        <f>IF(AH20="---","",VLOOKUP(AH20,List167823423678[],2,FALSE))</f>
        <v/>
      </c>
      <c r="CG20" s="1"/>
      <c r="CI20" s="1"/>
      <c r="CK20" s="1"/>
      <c r="CM20" s="1"/>
    </row>
    <row r="21" spans="2:92" s="8" customFormat="1" ht="13.5" customHeight="1" thickBot="1">
      <c r="B21" s="262">
        <v>3</v>
      </c>
      <c r="C21" s="265" t="s">
        <v>152</v>
      </c>
      <c r="D21" s="266"/>
      <c r="E21" s="196" t="s">
        <v>153</v>
      </c>
      <c r="F21" s="198"/>
      <c r="G21" s="199"/>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VALUE(IF(AX21="---","",VLOOKUP(AX21,List167823423678[],2,FALSE)))</f>
        <v>#VALUE!</v>
      </c>
      <c r="AZ21" s="1" t="str">
        <f t="shared" si="2"/>
        <v>---</v>
      </c>
      <c r="BA21" s="1" t="e">
        <f>VALUE(IF(AZ21="---","",VLOOKUP(AZ21,List167823423678[],2,FALSE)))</f>
        <v>#VALUE!</v>
      </c>
      <c r="BB21" s="1" t="str">
        <f t="shared" si="3"/>
        <v>---</v>
      </c>
      <c r="BC21" s="1" t="str">
        <f t="shared" si="4"/>
        <v>---</v>
      </c>
      <c r="BD21" s="1"/>
      <c r="BE21" s="1"/>
      <c r="BF21" s="1"/>
      <c r="BG21" s="1"/>
      <c r="BH21" s="1"/>
      <c r="BI21" s="29" t="s">
        <v>154</v>
      </c>
      <c r="BJ21" s="150" t="str">
        <f>IF(H21="---","",VLOOKUP(H21,List167823423678[],2,FALSE))</f>
        <v/>
      </c>
      <c r="BK21" s="150" t="str">
        <f>IF(I21="---","",VLOOKUP(I21,List167823423678[],2,FALSE))</f>
        <v/>
      </c>
      <c r="BL21" s="150" t="str">
        <f>IF(J21="---","",VLOOKUP(J21,List167823423678[],2,FALSE))</f>
        <v/>
      </c>
      <c r="BM21" s="150" t="str">
        <f>IF(K21="---","",VLOOKUP(K21,List167823423678[],2,FALSE))</f>
        <v/>
      </c>
      <c r="BN21" s="150" t="str">
        <f>IF(L21="---","",VLOOKUP(L21,List167823423678[],2,FALSE))</f>
        <v/>
      </c>
      <c r="BO21" s="150" t="str">
        <f>IF(M21="---","",VLOOKUP(M21,List167823423678[],2,FALSE))</f>
        <v/>
      </c>
      <c r="BP21" s="150" t="str">
        <f>IF(N21="---","",VLOOKUP(N21,List167823423678[],2,FALSE))</f>
        <v/>
      </c>
      <c r="BQ21" s="150" t="str">
        <f>IF(O21="---","",VLOOKUP(O21,List167823423678[],2,FALSE))</f>
        <v/>
      </c>
      <c r="BR21" s="150" t="str">
        <f>IF(P21="---","",VLOOKUP(P21,List167823423678[],2,FALSE))</f>
        <v/>
      </c>
      <c r="BS21" s="150" t="str">
        <f>IF(Q21="---","",VLOOKUP(Q21,List167823423678[],2,FALSE))</f>
        <v/>
      </c>
      <c r="BT21" s="150" t="str">
        <f>IF(R21="---","",VLOOKUP(R21,List167823423678[],2,FALSE))</f>
        <v/>
      </c>
      <c r="BU21" s="29" t="s">
        <v>154</v>
      </c>
      <c r="BV21" s="150" t="str">
        <f>IF(Y21="---","",VLOOKUP(Y21,List167823423678[],2,FALSE))</f>
        <v/>
      </c>
      <c r="BW21" s="150" t="str">
        <f>IF(Z21="---","",VLOOKUP(Z21,List167823423678[],2,FALSE))</f>
        <v/>
      </c>
      <c r="BX21" s="150" t="str">
        <f>IF(AA21="---","",VLOOKUP(AA21,List167823423678[],2,FALSE))</f>
        <v/>
      </c>
      <c r="BY21" s="150" t="str">
        <f>IF(AB21="---","",VLOOKUP(AB21,List167823423678[],2,FALSE))</f>
        <v/>
      </c>
      <c r="BZ21" s="150" t="str">
        <f>IF(AC21="---","",VLOOKUP(AC21,List167823423678[],2,FALSE))</f>
        <v/>
      </c>
      <c r="CA21" s="150" t="str">
        <f>IF(AD21="---","",VLOOKUP(AD21,List167823423678[],2,FALSE))</f>
        <v/>
      </c>
      <c r="CB21" s="150" t="str">
        <f>IF(AE21="---","",VLOOKUP(AE21,List167823423678[],2,FALSE))</f>
        <v/>
      </c>
      <c r="CC21" s="150" t="str">
        <f>IF(AF21="---","",VLOOKUP(AF21,List167823423678[],2,FALSE))</f>
        <v/>
      </c>
      <c r="CD21" s="150" t="str">
        <f>IF(AG21="---","",VLOOKUP(AG21,List167823423678[],2,FALSE))</f>
        <v/>
      </c>
      <c r="CE21" s="150" t="str">
        <f>IF(AH21="---","",VLOOKUP(AH21,List167823423678[],2,FALSE))</f>
        <v/>
      </c>
      <c r="CG21" s="1"/>
      <c r="CI21" s="1"/>
      <c r="CK21" s="1"/>
      <c r="CM21" s="1"/>
    </row>
    <row r="22" spans="2:92" s="8" customFormat="1" ht="14.45" thickBot="1">
      <c r="B22" s="263"/>
      <c r="C22" s="265"/>
      <c r="D22" s="266"/>
      <c r="E22" s="196" t="s">
        <v>155</v>
      </c>
      <c r="F22" s="198"/>
      <c r="G22" s="199"/>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VALUE(IF(AX22="---","",VLOOKUP(AX22,List167823423678[],2,FALSE)))</f>
        <v>#VALUE!</v>
      </c>
      <c r="AZ22" s="1" t="str">
        <f t="shared" si="2"/>
        <v>---</v>
      </c>
      <c r="BA22" s="1" t="e">
        <f>VALUE(IF(AZ22="---","",VLOOKUP(AZ22,List167823423678[],2,FALSE)))</f>
        <v>#VALUE!</v>
      </c>
      <c r="BB22" s="1" t="str">
        <f t="shared" si="3"/>
        <v>---</v>
      </c>
      <c r="BC22" s="1" t="str">
        <f t="shared" si="4"/>
        <v>---</v>
      </c>
      <c r="BD22" s="1"/>
      <c r="BE22" s="1"/>
      <c r="BF22" s="1"/>
      <c r="BG22" s="1"/>
      <c r="BH22" s="1"/>
      <c r="BI22" s="29" t="s">
        <v>156</v>
      </c>
      <c r="BJ22" s="150" t="str">
        <f>IF(H22="---","",VLOOKUP(H22,List167823423678[],2,FALSE))</f>
        <v/>
      </c>
      <c r="BK22" s="150" t="str">
        <f>IF(I22="---","",VLOOKUP(I22,List167823423678[],2,FALSE))</f>
        <v/>
      </c>
      <c r="BL22" s="150" t="str">
        <f>IF(J22="---","",VLOOKUP(J22,List167823423678[],2,FALSE))</f>
        <v/>
      </c>
      <c r="BM22" s="150" t="str">
        <f>IF(K22="---","",VLOOKUP(K22,List167823423678[],2,FALSE))</f>
        <v/>
      </c>
      <c r="BN22" s="150" t="str">
        <f>IF(L22="---","",VLOOKUP(L22,List167823423678[],2,FALSE))</f>
        <v/>
      </c>
      <c r="BO22" s="150" t="str">
        <f>IF(M22="---","",VLOOKUP(M22,List167823423678[],2,FALSE))</f>
        <v/>
      </c>
      <c r="BP22" s="150" t="str">
        <f>IF(N22="---","",VLOOKUP(N22,List167823423678[],2,FALSE))</f>
        <v/>
      </c>
      <c r="BQ22" s="150" t="str">
        <f>IF(O22="---","",VLOOKUP(O22,List167823423678[],2,FALSE))</f>
        <v/>
      </c>
      <c r="BR22" s="150" t="str">
        <f>IF(P22="---","",VLOOKUP(P22,List167823423678[],2,FALSE))</f>
        <v/>
      </c>
      <c r="BS22" s="150" t="str">
        <f>IF(Q22="---","",VLOOKUP(Q22,List167823423678[],2,FALSE))</f>
        <v/>
      </c>
      <c r="BT22" s="150" t="str">
        <f>IF(R22="---","",VLOOKUP(R22,List167823423678[],2,FALSE))</f>
        <v/>
      </c>
      <c r="BU22" s="29" t="s">
        <v>156</v>
      </c>
      <c r="BV22" s="150" t="str">
        <f>IF(Y22="---","",VLOOKUP(Y22,List167823423678[],2,FALSE))</f>
        <v/>
      </c>
      <c r="BW22" s="150" t="str">
        <f>IF(Z22="---","",VLOOKUP(Z22,List167823423678[],2,FALSE))</f>
        <v/>
      </c>
      <c r="BX22" s="150" t="str">
        <f>IF(AA22="---","",VLOOKUP(AA22,List167823423678[],2,FALSE))</f>
        <v/>
      </c>
      <c r="BY22" s="150" t="str">
        <f>IF(AB22="---","",VLOOKUP(AB22,List167823423678[],2,FALSE))</f>
        <v/>
      </c>
      <c r="BZ22" s="150" t="str">
        <f>IF(AC22="---","",VLOOKUP(AC22,List167823423678[],2,FALSE))</f>
        <v/>
      </c>
      <c r="CA22" s="150" t="str">
        <f>IF(AD22="---","",VLOOKUP(AD22,List167823423678[],2,FALSE))</f>
        <v/>
      </c>
      <c r="CB22" s="150" t="str">
        <f>IF(AE22="---","",VLOOKUP(AE22,List167823423678[],2,FALSE))</f>
        <v/>
      </c>
      <c r="CC22" s="150" t="str">
        <f>IF(AF22="---","",VLOOKUP(AF22,List167823423678[],2,FALSE))</f>
        <v/>
      </c>
      <c r="CD22" s="150" t="str">
        <f>IF(AG22="---","",VLOOKUP(AG22,List167823423678[],2,FALSE))</f>
        <v/>
      </c>
      <c r="CE22" s="150" t="str">
        <f>IF(AH22="---","",VLOOKUP(AH22,List167823423678[],2,FALSE))</f>
        <v/>
      </c>
      <c r="CG22" s="1"/>
      <c r="CI22" s="1"/>
      <c r="CK22" s="1"/>
      <c r="CM22" s="1"/>
    </row>
    <row r="23" spans="2:92" s="8" customFormat="1" ht="13.5" customHeight="1" thickBot="1">
      <c r="B23" s="263"/>
      <c r="C23" s="265"/>
      <c r="D23" s="266"/>
      <c r="E23" s="196" t="s">
        <v>157</v>
      </c>
      <c r="F23" s="198"/>
      <c r="G23" s="199"/>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VALUE(IF(AX23="---","",VLOOKUP(AX23,List167823423678[],2,FALSE)))</f>
        <v>#VALUE!</v>
      </c>
      <c r="AZ23" s="1" t="str">
        <f t="shared" si="2"/>
        <v>---</v>
      </c>
      <c r="BA23" s="1" t="e">
        <f>VALUE(IF(AZ23="---","",VLOOKUP(AZ23,List167823423678[],2,FALSE)))</f>
        <v>#VALUE!</v>
      </c>
      <c r="BB23" s="1" t="str">
        <f t="shared" si="3"/>
        <v>---</v>
      </c>
      <c r="BC23" s="1" t="str">
        <f t="shared" si="4"/>
        <v>---</v>
      </c>
      <c r="BD23" s="1"/>
      <c r="BE23" s="1"/>
      <c r="BF23" s="1"/>
      <c r="BG23" s="1"/>
      <c r="BH23" s="1"/>
      <c r="BI23" s="29" t="s">
        <v>158</v>
      </c>
      <c r="BJ23" s="150" t="str">
        <f>IF(H23="---","",VLOOKUP(H23,List167823423678[],2,FALSE))</f>
        <v/>
      </c>
      <c r="BK23" s="150" t="str">
        <f>IF(I23="---","",VLOOKUP(I23,List167823423678[],2,FALSE))</f>
        <v/>
      </c>
      <c r="BL23" s="150" t="str">
        <f>IF(J23="---","",VLOOKUP(J23,List167823423678[],2,FALSE))</f>
        <v/>
      </c>
      <c r="BM23" s="150" t="str">
        <f>IF(K23="---","",VLOOKUP(K23,List167823423678[],2,FALSE))</f>
        <v/>
      </c>
      <c r="BN23" s="150" t="str">
        <f>IF(L23="---","",VLOOKUP(L23,List167823423678[],2,FALSE))</f>
        <v/>
      </c>
      <c r="BO23" s="150" t="str">
        <f>IF(M23="---","",VLOOKUP(M23,List167823423678[],2,FALSE))</f>
        <v/>
      </c>
      <c r="BP23" s="150" t="str">
        <f>IF(N23="---","",VLOOKUP(N23,List167823423678[],2,FALSE))</f>
        <v/>
      </c>
      <c r="BQ23" s="150" t="str">
        <f>IF(O23="---","",VLOOKUP(O23,List167823423678[],2,FALSE))</f>
        <v/>
      </c>
      <c r="BR23" s="150" t="str">
        <f>IF(P23="---","",VLOOKUP(P23,List167823423678[],2,FALSE))</f>
        <v/>
      </c>
      <c r="BS23" s="150" t="str">
        <f>IF(Q23="---","",VLOOKUP(Q23,List167823423678[],2,FALSE))</f>
        <v/>
      </c>
      <c r="BT23" s="150" t="str">
        <f>IF(R23="---","",VLOOKUP(R23,List167823423678[],2,FALSE))</f>
        <v/>
      </c>
      <c r="BU23" s="29" t="s">
        <v>158</v>
      </c>
      <c r="BV23" s="150" t="str">
        <f>IF(Y23="---","",VLOOKUP(Y23,List167823423678[],2,FALSE))</f>
        <v/>
      </c>
      <c r="BW23" s="150" t="str">
        <f>IF(Z23="---","",VLOOKUP(Z23,List167823423678[],2,FALSE))</f>
        <v/>
      </c>
      <c r="BX23" s="150" t="str">
        <f>IF(AA23="---","",VLOOKUP(AA23,List167823423678[],2,FALSE))</f>
        <v/>
      </c>
      <c r="BY23" s="150" t="str">
        <f>IF(AB23="---","",VLOOKUP(AB23,List167823423678[],2,FALSE))</f>
        <v/>
      </c>
      <c r="BZ23" s="150" t="str">
        <f>IF(AC23="---","",VLOOKUP(AC23,List167823423678[],2,FALSE))</f>
        <v/>
      </c>
      <c r="CA23" s="150" t="str">
        <f>IF(AD23="---","",VLOOKUP(AD23,List167823423678[],2,FALSE))</f>
        <v/>
      </c>
      <c r="CB23" s="150" t="str">
        <f>IF(AE23="---","",VLOOKUP(AE23,List167823423678[],2,FALSE))</f>
        <v/>
      </c>
      <c r="CC23" s="150" t="str">
        <f>IF(AF23="---","",VLOOKUP(AF23,List167823423678[],2,FALSE))</f>
        <v/>
      </c>
      <c r="CD23" s="150" t="str">
        <f>IF(AG23="---","",VLOOKUP(AG23,List167823423678[],2,FALSE))</f>
        <v/>
      </c>
      <c r="CE23" s="150" t="str">
        <f>IF(AH23="---","",VLOOKUP(AH23,List167823423678[],2,FALSE))</f>
        <v/>
      </c>
      <c r="CG23" s="1"/>
      <c r="CI23" s="1"/>
      <c r="CK23" s="1"/>
      <c r="CM23" s="1"/>
    </row>
    <row r="24" spans="2:92" s="8" customFormat="1" ht="14.1" customHeight="1" thickBot="1">
      <c r="B24" s="263"/>
      <c r="C24" s="265" t="s">
        <v>159</v>
      </c>
      <c r="D24" s="266"/>
      <c r="E24" s="196" t="s">
        <v>160</v>
      </c>
      <c r="F24" s="198"/>
      <c r="G24" s="199"/>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VALUE(IF(AX24="---","",VLOOKUP(AX24,List167823423678[],2,FALSE)))</f>
        <v>#VALUE!</v>
      </c>
      <c r="AZ24" s="1" t="str">
        <f t="shared" si="2"/>
        <v>---</v>
      </c>
      <c r="BA24" s="1" t="e">
        <f>VALUE(IF(AZ24="---","",VLOOKUP(AZ24,List167823423678[],2,FALSE)))</f>
        <v>#VALUE!</v>
      </c>
      <c r="BB24" s="1" t="str">
        <f t="shared" si="3"/>
        <v>---</v>
      </c>
      <c r="BC24" s="1" t="str">
        <f t="shared" si="4"/>
        <v>---</v>
      </c>
      <c r="BD24" s="1"/>
      <c r="BE24" s="1"/>
      <c r="BF24" s="1"/>
      <c r="BG24" s="1"/>
      <c r="BH24" s="1"/>
      <c r="BI24" s="29" t="s">
        <v>161</v>
      </c>
      <c r="BJ24" s="150" t="str">
        <f>IF(H24="---","",VLOOKUP(H24,List167823423678[],2,FALSE))</f>
        <v/>
      </c>
      <c r="BK24" s="150" t="str">
        <f>IF(I24="---","",VLOOKUP(I24,List167823423678[],2,FALSE))</f>
        <v/>
      </c>
      <c r="BL24" s="150" t="str">
        <f>IF(J24="---","",VLOOKUP(J24,List167823423678[],2,FALSE))</f>
        <v/>
      </c>
      <c r="BM24" s="150" t="str">
        <f>IF(K24="---","",VLOOKUP(K24,List167823423678[],2,FALSE))</f>
        <v/>
      </c>
      <c r="BN24" s="150" t="str">
        <f>IF(L24="---","",VLOOKUP(L24,List167823423678[],2,FALSE))</f>
        <v/>
      </c>
      <c r="BO24" s="150" t="str">
        <f>IF(M24="---","",VLOOKUP(M24,List167823423678[],2,FALSE))</f>
        <v/>
      </c>
      <c r="BP24" s="150" t="str">
        <f>IF(N24="---","",VLOOKUP(N24,List167823423678[],2,FALSE))</f>
        <v/>
      </c>
      <c r="BQ24" s="150" t="str">
        <f>IF(O24="---","",VLOOKUP(O24,List167823423678[],2,FALSE))</f>
        <v/>
      </c>
      <c r="BR24" s="150" t="str">
        <f>IF(P24="---","",VLOOKUP(P24,List167823423678[],2,FALSE))</f>
        <v/>
      </c>
      <c r="BS24" s="150" t="str">
        <f>IF(Q24="---","",VLOOKUP(Q24,List167823423678[],2,FALSE))</f>
        <v/>
      </c>
      <c r="BT24" s="150" t="str">
        <f>IF(R24="---","",VLOOKUP(R24,List167823423678[],2,FALSE))</f>
        <v/>
      </c>
      <c r="BU24" s="29" t="s">
        <v>161</v>
      </c>
      <c r="BV24" s="150" t="str">
        <f>IF(Y24="---","",VLOOKUP(Y24,List167823423678[],2,FALSE))</f>
        <v/>
      </c>
      <c r="BW24" s="150" t="str">
        <f>IF(Z24="---","",VLOOKUP(Z24,List167823423678[],2,FALSE))</f>
        <v/>
      </c>
      <c r="BX24" s="150" t="str">
        <f>IF(AA24="---","",VLOOKUP(AA24,List167823423678[],2,FALSE))</f>
        <v/>
      </c>
      <c r="BY24" s="150" t="str">
        <f>IF(AB24="---","",VLOOKUP(AB24,List167823423678[],2,FALSE))</f>
        <v/>
      </c>
      <c r="BZ24" s="150" t="str">
        <f>IF(AC24="---","",VLOOKUP(AC24,List167823423678[],2,FALSE))</f>
        <v/>
      </c>
      <c r="CA24" s="150" t="str">
        <f>IF(AD24="---","",VLOOKUP(AD24,List167823423678[],2,FALSE))</f>
        <v/>
      </c>
      <c r="CB24" s="150" t="str">
        <f>IF(AE24="---","",VLOOKUP(AE24,List167823423678[],2,FALSE))</f>
        <v/>
      </c>
      <c r="CC24" s="150" t="str">
        <f>IF(AF24="---","",VLOOKUP(AF24,List167823423678[],2,FALSE))</f>
        <v/>
      </c>
      <c r="CD24" s="150" t="str">
        <f>IF(AG24="---","",VLOOKUP(AG24,List167823423678[],2,FALSE))</f>
        <v/>
      </c>
      <c r="CE24" s="150" t="str">
        <f>IF(AH24="---","",VLOOKUP(AH24,List167823423678[],2,FALSE))</f>
        <v/>
      </c>
      <c r="CG24" s="1"/>
      <c r="CI24" s="1"/>
      <c r="CK24" s="1"/>
      <c r="CM24" s="1"/>
    </row>
    <row r="25" spans="2:92" s="8" customFormat="1" ht="13.5" customHeight="1" thickBot="1">
      <c r="B25" s="263"/>
      <c r="C25" s="265"/>
      <c r="D25" s="266"/>
      <c r="E25" s="196" t="s">
        <v>162</v>
      </c>
      <c r="F25" s="198"/>
      <c r="G25" s="199"/>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VALUE(IF(AX25="---","",VLOOKUP(AX25,List167823423678[],2,FALSE)))</f>
        <v>#VALUE!</v>
      </c>
      <c r="AZ25" s="1" t="str">
        <f t="shared" si="2"/>
        <v>---</v>
      </c>
      <c r="BA25" s="1" t="e">
        <f>VALUE(IF(AZ25="---","",VLOOKUP(AZ25,List167823423678[],2,FALSE)))</f>
        <v>#VALUE!</v>
      </c>
      <c r="BB25" s="1" t="str">
        <f t="shared" si="3"/>
        <v>---</v>
      </c>
      <c r="BC25" s="1" t="str">
        <f t="shared" si="4"/>
        <v>---</v>
      </c>
      <c r="BD25" s="1"/>
      <c r="BE25" s="1"/>
      <c r="BF25" s="1"/>
      <c r="BG25" s="1"/>
      <c r="BH25" s="1"/>
      <c r="BI25" s="29" t="s">
        <v>163</v>
      </c>
      <c r="BJ25" s="150" t="str">
        <f>IF(H25="---","",VLOOKUP(H25,List167823423678[],2,FALSE))</f>
        <v/>
      </c>
      <c r="BK25" s="150" t="str">
        <f>IF(I25="---","",VLOOKUP(I25,List167823423678[],2,FALSE))</f>
        <v/>
      </c>
      <c r="BL25" s="150" t="str">
        <f>IF(J25="---","",VLOOKUP(J25,List167823423678[],2,FALSE))</f>
        <v/>
      </c>
      <c r="BM25" s="150" t="str">
        <f>IF(K25="---","",VLOOKUP(K25,List167823423678[],2,FALSE))</f>
        <v/>
      </c>
      <c r="BN25" s="150" t="str">
        <f>IF(L25="---","",VLOOKUP(L25,List167823423678[],2,FALSE))</f>
        <v/>
      </c>
      <c r="BO25" s="150" t="str">
        <f>IF(M25="---","",VLOOKUP(M25,List167823423678[],2,FALSE))</f>
        <v/>
      </c>
      <c r="BP25" s="150" t="str">
        <f>IF(N25="---","",VLOOKUP(N25,List167823423678[],2,FALSE))</f>
        <v/>
      </c>
      <c r="BQ25" s="150" t="str">
        <f>IF(O25="---","",VLOOKUP(O25,List167823423678[],2,FALSE))</f>
        <v/>
      </c>
      <c r="BR25" s="150" t="str">
        <f>IF(P25="---","",VLOOKUP(P25,List167823423678[],2,FALSE))</f>
        <v/>
      </c>
      <c r="BS25" s="150" t="str">
        <f>IF(Q25="---","",VLOOKUP(Q25,List167823423678[],2,FALSE))</f>
        <v/>
      </c>
      <c r="BT25" s="150" t="str">
        <f>IF(R25="---","",VLOOKUP(R25,List167823423678[],2,FALSE))</f>
        <v/>
      </c>
      <c r="BU25" s="29" t="s">
        <v>163</v>
      </c>
      <c r="BV25" s="150" t="str">
        <f>IF(Y25="---","",VLOOKUP(Y25,List167823423678[],2,FALSE))</f>
        <v/>
      </c>
      <c r="BW25" s="150" t="str">
        <f>IF(Z25="---","",VLOOKUP(Z25,List167823423678[],2,FALSE))</f>
        <v/>
      </c>
      <c r="BX25" s="150" t="str">
        <f>IF(AA25="---","",VLOOKUP(AA25,List167823423678[],2,FALSE))</f>
        <v/>
      </c>
      <c r="BY25" s="150" t="str">
        <f>IF(AB25="---","",VLOOKUP(AB25,List167823423678[],2,FALSE))</f>
        <v/>
      </c>
      <c r="BZ25" s="150" t="str">
        <f>IF(AC25="---","",VLOOKUP(AC25,List167823423678[],2,FALSE))</f>
        <v/>
      </c>
      <c r="CA25" s="150" t="str">
        <f>IF(AD25="---","",VLOOKUP(AD25,List167823423678[],2,FALSE))</f>
        <v/>
      </c>
      <c r="CB25" s="150" t="str">
        <f>IF(AE25="---","",VLOOKUP(AE25,List167823423678[],2,FALSE))</f>
        <v/>
      </c>
      <c r="CC25" s="150" t="str">
        <f>IF(AF25="---","",VLOOKUP(AF25,List167823423678[],2,FALSE))</f>
        <v/>
      </c>
      <c r="CD25" s="150" t="str">
        <f>IF(AG25="---","",VLOOKUP(AG25,List167823423678[],2,FALSE))</f>
        <v/>
      </c>
      <c r="CE25" s="150" t="str">
        <f>IF(AH25="---","",VLOOKUP(AH25,List167823423678[],2,FALSE))</f>
        <v/>
      </c>
      <c r="CG25" s="1"/>
      <c r="CI25" s="1"/>
      <c r="CK25" s="1"/>
      <c r="CM25" s="1"/>
    </row>
    <row r="26" spans="2:92" s="8" customFormat="1" ht="13.5" customHeight="1" thickBot="1">
      <c r="B26" s="263"/>
      <c r="C26" s="265"/>
      <c r="D26" s="266"/>
      <c r="E26" s="196" t="s">
        <v>164</v>
      </c>
      <c r="F26" s="198"/>
      <c r="G26" s="199"/>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T27" si="5">IFERROR(IF(I26="---","",IF(Y26="---","Pas d'objectifs fixés",IF(BV26=BK26,"En bonne voie",IF(BV26&gt;BK26,"En retard",IF(BV26&lt;BK26,"En avance"))))),"")</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VALUE(IF(AX26="---","",VLOOKUP(AX26,List167823423678[],2,FALSE)))</f>
        <v>#VALUE!</v>
      </c>
      <c r="AZ26" s="1" t="str">
        <f t="shared" si="2"/>
        <v>---</v>
      </c>
      <c r="BA26" s="1" t="e">
        <f>VALUE(IF(AZ26="---","",VLOOKUP(AZ26,List167823423678[],2,FALSE)))</f>
        <v>#VALUE!</v>
      </c>
      <c r="BB26" s="1" t="str">
        <f t="shared" si="3"/>
        <v>---</v>
      </c>
      <c r="BC26" s="1" t="str">
        <f t="shared" si="4"/>
        <v>---</v>
      </c>
      <c r="BD26" s="1"/>
      <c r="BE26" s="1"/>
      <c r="BF26" s="1"/>
      <c r="BG26" s="1"/>
      <c r="BH26" s="1"/>
      <c r="BI26" s="29" t="s">
        <v>165</v>
      </c>
      <c r="BJ26" s="150" t="str">
        <f>IF(H26="---","",VLOOKUP(H26,List167823423678[],2,FALSE))</f>
        <v/>
      </c>
      <c r="BK26" s="150" t="str">
        <f>IF(I26="---","",VLOOKUP(I26,List167823423678[],2,FALSE))</f>
        <v/>
      </c>
      <c r="BL26" s="150" t="str">
        <f>IF(J26="---","",VLOOKUP(J26,List167823423678[],2,FALSE))</f>
        <v/>
      </c>
      <c r="BM26" s="150" t="str">
        <f>IF(K26="---","",VLOOKUP(K26,List167823423678[],2,FALSE))</f>
        <v/>
      </c>
      <c r="BN26" s="150" t="str">
        <f>IF(L26="---","",VLOOKUP(L26,List167823423678[],2,FALSE))</f>
        <v/>
      </c>
      <c r="BO26" s="150" t="str">
        <f>IF(M26="---","",VLOOKUP(M26,List167823423678[],2,FALSE))</f>
        <v/>
      </c>
      <c r="BP26" s="150" t="str">
        <f>IF(N26="---","",VLOOKUP(N26,List167823423678[],2,FALSE))</f>
        <v/>
      </c>
      <c r="BQ26" s="150" t="str">
        <f>IF(O26="---","",VLOOKUP(O26,List167823423678[],2,FALSE))</f>
        <v/>
      </c>
      <c r="BR26" s="150" t="str">
        <f>IF(P26="---","",VLOOKUP(P26,List167823423678[],2,FALSE))</f>
        <v/>
      </c>
      <c r="BS26" s="150" t="str">
        <f>IF(Q26="---","",VLOOKUP(Q26,List167823423678[],2,FALSE))</f>
        <v/>
      </c>
      <c r="BT26" s="150" t="str">
        <f>IF(R26="---","",VLOOKUP(R26,List167823423678[],2,FALSE))</f>
        <v/>
      </c>
      <c r="BU26" s="29" t="s">
        <v>165</v>
      </c>
      <c r="BV26" s="150" t="str">
        <f>IF(Y26="---","",VLOOKUP(Y26,List167823423678[],2,FALSE))</f>
        <v/>
      </c>
      <c r="BW26" s="150" t="str">
        <f>IF(Z26="---","",VLOOKUP(Z26,List167823423678[],2,FALSE))</f>
        <v/>
      </c>
      <c r="BX26" s="150" t="str">
        <f>IF(AA26="---","",VLOOKUP(AA26,List167823423678[],2,FALSE))</f>
        <v/>
      </c>
      <c r="BY26" s="150" t="str">
        <f>IF(AB26="---","",VLOOKUP(AB26,List167823423678[],2,FALSE))</f>
        <v/>
      </c>
      <c r="BZ26" s="150" t="str">
        <f>IF(AC26="---","",VLOOKUP(AC26,List167823423678[],2,FALSE))</f>
        <v/>
      </c>
      <c r="CA26" s="150" t="str">
        <f>IF(AD26="---","",VLOOKUP(AD26,List167823423678[],2,FALSE))</f>
        <v/>
      </c>
      <c r="CB26" s="150" t="str">
        <f>IF(AE26="---","",VLOOKUP(AE26,List167823423678[],2,FALSE))</f>
        <v/>
      </c>
      <c r="CC26" s="150" t="str">
        <f>IF(AF26="---","",VLOOKUP(AF26,List167823423678[],2,FALSE))</f>
        <v/>
      </c>
      <c r="CD26" s="150" t="str">
        <f>IF(AG26="---","",VLOOKUP(AG26,List167823423678[],2,FALSE))</f>
        <v/>
      </c>
      <c r="CE26" s="150" t="str">
        <f>IF(AH26="---","",VLOOKUP(AH26,List167823423678[],2,FALSE))</f>
        <v/>
      </c>
      <c r="CG26" s="1"/>
      <c r="CI26" s="1"/>
      <c r="CK26" s="1"/>
      <c r="CM26" s="1"/>
    </row>
    <row r="27" spans="2:92" s="8" customFormat="1" ht="14.45" thickBot="1">
      <c r="B27" s="264"/>
      <c r="C27" s="265"/>
      <c r="D27" s="266"/>
      <c r="E27" s="196" t="s">
        <v>166</v>
      </c>
      <c r="F27" s="198"/>
      <c r="G27" s="199"/>
      <c r="H27" s="25" t="s">
        <v>108</v>
      </c>
      <c r="I27" s="25"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32"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VALUE(IF(AX27="---","",VLOOKUP(AX27,List167823423678[],2,FALSE)))</f>
        <v>#VALUE!</v>
      </c>
      <c r="AZ27" s="1" t="str">
        <f t="shared" si="2"/>
        <v>---</v>
      </c>
      <c r="BA27" s="1" t="e">
        <f>VALUE(IF(AZ27="---","",VLOOKUP(AZ27,List167823423678[],2,FALSE)))</f>
        <v>#VALUE!</v>
      </c>
      <c r="BB27" s="1" t="str">
        <f t="shared" si="3"/>
        <v>---</v>
      </c>
      <c r="BC27" s="1" t="str">
        <f t="shared" si="4"/>
        <v>---</v>
      </c>
      <c r="BD27" s="1"/>
      <c r="BE27" s="1"/>
      <c r="BF27" s="1"/>
      <c r="BG27" s="1"/>
      <c r="BH27" s="1"/>
      <c r="BI27" s="29" t="s">
        <v>167</v>
      </c>
      <c r="BJ27" s="150" t="str">
        <f>IF(H27="---","",VLOOKUP(H27,List167823423678[],2,FALSE))</f>
        <v/>
      </c>
      <c r="BK27" s="150" t="str">
        <f>IF(I27="---","",VLOOKUP(I27,List167823423678[],2,FALSE))</f>
        <v/>
      </c>
      <c r="BL27" s="150" t="str">
        <f>IF(J27="---","",VLOOKUP(J27,List167823423678[],2,FALSE))</f>
        <v/>
      </c>
      <c r="BM27" s="150" t="str">
        <f>IF(K27="---","",VLOOKUP(K27,List167823423678[],2,FALSE))</f>
        <v/>
      </c>
      <c r="BN27" s="150" t="str">
        <f>IF(L27="---","",VLOOKUP(L27,List167823423678[],2,FALSE))</f>
        <v/>
      </c>
      <c r="BO27" s="150" t="str">
        <f>IF(M27="---","",VLOOKUP(M27,List167823423678[],2,FALSE))</f>
        <v/>
      </c>
      <c r="BP27" s="150" t="str">
        <f>IF(N27="---","",VLOOKUP(N27,List167823423678[],2,FALSE))</f>
        <v/>
      </c>
      <c r="BQ27" s="150" t="str">
        <f>IF(O27="---","",VLOOKUP(O27,List167823423678[],2,FALSE))</f>
        <v/>
      </c>
      <c r="BR27" s="150" t="str">
        <f>IF(P27="---","",VLOOKUP(P27,List167823423678[],2,FALSE))</f>
        <v/>
      </c>
      <c r="BS27" s="150" t="str">
        <f>IF(Q27="---","",VLOOKUP(Q27,List167823423678[],2,FALSE))</f>
        <v/>
      </c>
      <c r="BT27" s="150" t="str">
        <f>IF(R27="---","",VLOOKUP(R27,List167823423678[],2,FALSE))</f>
        <v/>
      </c>
      <c r="BU27" s="29" t="s">
        <v>167</v>
      </c>
      <c r="BV27" s="150" t="str">
        <f>IF(Y27="---","",VLOOKUP(Y27,List167823423678[],2,FALSE))</f>
        <v/>
      </c>
      <c r="BW27" s="150" t="str">
        <f>IF(Z27="---","",VLOOKUP(Z27,List167823423678[],2,FALSE))</f>
        <v/>
      </c>
      <c r="BX27" s="150" t="str">
        <f>IF(AA27="---","",VLOOKUP(AA27,List167823423678[],2,FALSE))</f>
        <v/>
      </c>
      <c r="BY27" s="150" t="str">
        <f>IF(AB27="---","",VLOOKUP(AB27,List167823423678[],2,FALSE))</f>
        <v/>
      </c>
      <c r="BZ27" s="150" t="str">
        <f>IF(AC27="---","",VLOOKUP(AC27,List167823423678[],2,FALSE))</f>
        <v/>
      </c>
      <c r="CA27" s="150" t="str">
        <f>IF(AD27="---","",VLOOKUP(AD27,List167823423678[],2,FALSE))</f>
        <v/>
      </c>
      <c r="CB27" s="150" t="str">
        <f>IF(AE27="---","",VLOOKUP(AE27,List167823423678[],2,FALSE))</f>
        <v/>
      </c>
      <c r="CC27" s="150" t="str">
        <f>IF(AF27="---","",VLOOKUP(AF27,List167823423678[],2,FALSE))</f>
        <v/>
      </c>
      <c r="CD27" s="150" t="str">
        <f>IF(AG27="---","",VLOOKUP(AG27,List167823423678[],2,FALSE))</f>
        <v/>
      </c>
      <c r="CE27" s="150" t="str">
        <f>IF(AH27="---","",VLOOKUP(AH27,List167823423678[],2,FALSE))</f>
        <v/>
      </c>
      <c r="CG27" s="1"/>
      <c r="CI27" s="1"/>
      <c r="CK27" s="1"/>
      <c r="CM27" s="1"/>
    </row>
    <row r="28" spans="2:92" s="8" customFormat="1" ht="13.5" customHeight="1" thickBot="1">
      <c r="B28" s="267" t="s">
        <v>168</v>
      </c>
      <c r="C28" s="268"/>
      <c r="D28" s="268"/>
      <c r="E28" s="268"/>
      <c r="F28" s="269"/>
      <c r="G28" s="153"/>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1">
        <f t="shared" ref="BJ28:BT28" si="6">COUNTIF(BJ3:BJ27,1)</f>
        <v>0</v>
      </c>
      <c r="BK28" s="151">
        <f t="shared" si="6"/>
        <v>0</v>
      </c>
      <c r="BL28" s="151">
        <f t="shared" si="6"/>
        <v>0</v>
      </c>
      <c r="BM28" s="151">
        <f t="shared" si="6"/>
        <v>0</v>
      </c>
      <c r="BN28" s="151">
        <f t="shared" si="6"/>
        <v>0</v>
      </c>
      <c r="BO28" s="151">
        <f t="shared" si="6"/>
        <v>0</v>
      </c>
      <c r="BP28" s="151">
        <f t="shared" si="6"/>
        <v>0</v>
      </c>
      <c r="BQ28" s="151">
        <f t="shared" si="6"/>
        <v>0</v>
      </c>
      <c r="BR28" s="151">
        <f t="shared" si="6"/>
        <v>0</v>
      </c>
      <c r="BS28" s="151">
        <f t="shared" si="6"/>
        <v>0</v>
      </c>
      <c r="BT28" s="151">
        <f t="shared" si="6"/>
        <v>0</v>
      </c>
      <c r="BU28" s="29" t="s">
        <v>169</v>
      </c>
      <c r="BV28" s="152">
        <f t="shared" ref="BV28:CE28" si="7">COUNTIF(BV3:BV27,1)</f>
        <v>0</v>
      </c>
      <c r="BW28" s="152">
        <f t="shared" si="7"/>
        <v>0</v>
      </c>
      <c r="BX28" s="152">
        <f t="shared" si="7"/>
        <v>0</v>
      </c>
      <c r="BY28" s="152">
        <f t="shared" si="7"/>
        <v>0</v>
      </c>
      <c r="BZ28" s="152">
        <f t="shared" si="7"/>
        <v>0</v>
      </c>
      <c r="CA28" s="152">
        <f t="shared" si="7"/>
        <v>0</v>
      </c>
      <c r="CB28" s="152">
        <f t="shared" si="7"/>
        <v>0</v>
      </c>
      <c r="CC28" s="152">
        <f t="shared" si="7"/>
        <v>0</v>
      </c>
      <c r="CD28" s="152">
        <f t="shared" si="7"/>
        <v>0</v>
      </c>
      <c r="CE28" s="152">
        <f t="shared" si="7"/>
        <v>0</v>
      </c>
      <c r="CG28" s="1"/>
      <c r="CI28" s="1"/>
      <c r="CK28" s="1"/>
      <c r="CM28" s="1"/>
    </row>
    <row r="29" spans="2:92" s="8" customFormat="1" ht="13.5" customHeight="1" thickBot="1">
      <c r="B29" s="267" t="s">
        <v>170</v>
      </c>
      <c r="C29" s="268"/>
      <c r="D29" s="268"/>
      <c r="E29" s="268"/>
      <c r="F29" s="269"/>
      <c r="G29" s="153"/>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1">
        <f t="shared" ref="BJ29:BT29" si="8">COUNTIF(BJ3:BJ27,0.5)</f>
        <v>0</v>
      </c>
      <c r="BK29" s="151">
        <f t="shared" si="8"/>
        <v>0</v>
      </c>
      <c r="BL29" s="151">
        <f t="shared" si="8"/>
        <v>0</v>
      </c>
      <c r="BM29" s="151">
        <f t="shared" si="8"/>
        <v>0</v>
      </c>
      <c r="BN29" s="151">
        <f t="shared" si="8"/>
        <v>0</v>
      </c>
      <c r="BO29" s="151">
        <f t="shared" si="8"/>
        <v>0</v>
      </c>
      <c r="BP29" s="151">
        <f t="shared" si="8"/>
        <v>0</v>
      </c>
      <c r="BQ29" s="151">
        <f t="shared" si="8"/>
        <v>0</v>
      </c>
      <c r="BR29" s="151">
        <f t="shared" si="8"/>
        <v>0</v>
      </c>
      <c r="BS29" s="151">
        <f t="shared" si="8"/>
        <v>0</v>
      </c>
      <c r="BT29" s="151">
        <f t="shared" si="8"/>
        <v>0</v>
      </c>
      <c r="BU29" s="29" t="s">
        <v>171</v>
      </c>
      <c r="BV29" s="152">
        <f t="shared" ref="BV29:CE29" si="9">COUNTIF(BV3:BV27,0.5)</f>
        <v>0</v>
      </c>
      <c r="BW29" s="152">
        <f t="shared" si="9"/>
        <v>0</v>
      </c>
      <c r="BX29" s="152">
        <f t="shared" si="9"/>
        <v>0</v>
      </c>
      <c r="BY29" s="152">
        <f t="shared" si="9"/>
        <v>0</v>
      </c>
      <c r="BZ29" s="152">
        <f t="shared" si="9"/>
        <v>0</v>
      </c>
      <c r="CA29" s="152">
        <f t="shared" si="9"/>
        <v>0</v>
      </c>
      <c r="CB29" s="152">
        <f t="shared" si="9"/>
        <v>0</v>
      </c>
      <c r="CC29" s="152">
        <f t="shared" si="9"/>
        <v>0</v>
      </c>
      <c r="CD29" s="152">
        <f t="shared" si="9"/>
        <v>0</v>
      </c>
      <c r="CE29" s="152">
        <f t="shared" si="9"/>
        <v>0</v>
      </c>
      <c r="CG29" s="1"/>
      <c r="CI29" s="1"/>
      <c r="CK29" s="1"/>
      <c r="CM29" s="1"/>
    </row>
    <row r="30" spans="2:92" ht="13.5" customHeight="1" thickBot="1">
      <c r="B30" s="267" t="s">
        <v>172</v>
      </c>
      <c r="C30" s="268"/>
      <c r="D30" s="268"/>
      <c r="E30" s="268"/>
      <c r="F30" s="269"/>
      <c r="G30" s="153"/>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1">
        <f t="shared" ref="BJ30:BT30" si="10">COUNTIF(BJ3:BJ27,0)</f>
        <v>0</v>
      </c>
      <c r="BK30" s="151">
        <f t="shared" si="10"/>
        <v>0</v>
      </c>
      <c r="BL30" s="151">
        <f t="shared" si="10"/>
        <v>0</v>
      </c>
      <c r="BM30" s="151">
        <f t="shared" si="10"/>
        <v>0</v>
      </c>
      <c r="BN30" s="151">
        <f t="shared" si="10"/>
        <v>0</v>
      </c>
      <c r="BO30" s="151">
        <f t="shared" si="10"/>
        <v>0</v>
      </c>
      <c r="BP30" s="151">
        <f t="shared" si="10"/>
        <v>0</v>
      </c>
      <c r="BQ30" s="151">
        <f t="shared" si="10"/>
        <v>0</v>
      </c>
      <c r="BR30" s="151">
        <f t="shared" si="10"/>
        <v>0</v>
      </c>
      <c r="BS30" s="151">
        <f t="shared" si="10"/>
        <v>0</v>
      </c>
      <c r="BT30" s="151">
        <f t="shared" si="10"/>
        <v>0</v>
      </c>
      <c r="BU30" s="29" t="s">
        <v>173</v>
      </c>
      <c r="BV30" s="152">
        <f t="shared" ref="BV30:CE30" si="11">COUNTIF(BV3:BV27,0)</f>
        <v>0</v>
      </c>
      <c r="BW30" s="152">
        <f t="shared" si="11"/>
        <v>0</v>
      </c>
      <c r="BX30" s="152">
        <f t="shared" si="11"/>
        <v>0</v>
      </c>
      <c r="BY30" s="152">
        <f t="shared" si="11"/>
        <v>0</v>
      </c>
      <c r="BZ30" s="152">
        <f t="shared" si="11"/>
        <v>0</v>
      </c>
      <c r="CA30" s="152">
        <f t="shared" si="11"/>
        <v>0</v>
      </c>
      <c r="CB30" s="152">
        <f t="shared" si="11"/>
        <v>0</v>
      </c>
      <c r="CC30" s="152">
        <f t="shared" si="11"/>
        <v>0</v>
      </c>
      <c r="CD30" s="152">
        <f t="shared" si="11"/>
        <v>0</v>
      </c>
      <c r="CE30" s="152">
        <f t="shared" si="11"/>
        <v>0</v>
      </c>
    </row>
    <row r="31" spans="2:92" ht="13.5" customHeight="1" thickBot="1">
      <c r="B31" s="280" t="s">
        <v>174</v>
      </c>
      <c r="C31" s="281"/>
      <c r="D31" s="281"/>
      <c r="E31" s="281"/>
      <c r="F31" s="282"/>
      <c r="G31" s="154"/>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175</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175</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t="str">
        <f>IF(ISERROR(AVERAGE(BJ3:BJ8)),"",(AVERAGE(BJ3:BJ8)))</f>
        <v/>
      </c>
      <c r="BK32" s="48" t="str">
        <f t="shared" ref="BK32:BT32" si="16">IF(ISERROR(AVERAGE(BK3:BK8)),"",(AVERAGE(BK3:BK8)))</f>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177</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 thickBot="1">
      <c r="B33" s="283" t="s">
        <v>178</v>
      </c>
      <c r="C33" s="283"/>
      <c r="M33" s="44"/>
      <c r="N33" s="44"/>
      <c r="O33" s="44"/>
      <c r="P33" s="44"/>
      <c r="AA33" s="44"/>
      <c r="AD33" s="44"/>
      <c r="AE33" s="44"/>
      <c r="AF33" s="44"/>
      <c r="AG33" s="44"/>
      <c r="AH33" s="44"/>
      <c r="AI33" s="44"/>
      <c r="AJ33" s="44"/>
      <c r="AW33" s="49" t="s">
        <v>179</v>
      </c>
      <c r="AX33" s="50">
        <f>COUNTIF(AY3:AY8,BF4)</f>
        <v>0</v>
      </c>
      <c r="AY33" s="50">
        <f>VALUE(COUNTIF(AY3:AY8,BF5))</f>
        <v>0</v>
      </c>
      <c r="AZ33" s="50">
        <f>VALUE(COUNTIF(AY3:AY8,0))</f>
        <v>0</v>
      </c>
      <c r="BA33" s="50" t="e">
        <f>AVERAGEIF(AY3:AY8,"&gt;=0")</f>
        <v>#DIV/0!</v>
      </c>
      <c r="BI33" s="29" t="s">
        <v>180</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180</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83"/>
      <c r="C34" s="283"/>
      <c r="D34" s="52"/>
      <c r="E34" s="52"/>
      <c r="F34" s="8"/>
      <c r="G34" s="8"/>
      <c r="AA34" s="1"/>
      <c r="AW34" s="49" t="s">
        <v>181</v>
      </c>
      <c r="AX34" s="50">
        <f>COUNTIF(AY9:AY20,BF4)</f>
        <v>0</v>
      </c>
      <c r="AY34" s="50">
        <f>VALUE(COUNTIF(AY9:AY20,BF5))</f>
        <v>0</v>
      </c>
      <c r="AZ34" s="50">
        <f>VALUE(COUNTIF(AY9:AY20,0))</f>
        <v>0</v>
      </c>
      <c r="BA34" s="50" t="e">
        <f>AVERAGEIF(AY9:AY20,"&gt;=0")</f>
        <v>#DIV/0!</v>
      </c>
      <c r="BB34" s="50"/>
      <c r="BI34" s="29" t="s">
        <v>182</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182</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3.1" customHeight="1">
      <c r="B35" s="284" t="s">
        <v>183</v>
      </c>
      <c r="C35" s="285"/>
      <c r="D35" s="285"/>
      <c r="E35" s="285"/>
      <c r="F35" s="285"/>
      <c r="G35" s="285"/>
      <c r="H35" s="285"/>
      <c r="I35" s="285"/>
      <c r="J35" s="285"/>
      <c r="K35" s="286"/>
      <c r="AA35" s="1"/>
      <c r="AW35" s="49" t="s">
        <v>184</v>
      </c>
      <c r="AX35" s="50">
        <f>COUNTIF(AY21:AY27,BF4)</f>
        <v>0</v>
      </c>
      <c r="AY35" s="50">
        <f>COUNTIF(AY21:AY27,BF5)</f>
        <v>0</v>
      </c>
      <c r="AZ35" s="50">
        <f>VALUE(COUNTIF(AY21:AY27,0))</f>
        <v>0</v>
      </c>
      <c r="BA35" s="50" t="e">
        <f>AVERAGEIF(AY21:AY27,"&gt;=0")</f>
        <v>#DIV/0!</v>
      </c>
      <c r="BB35" s="50"/>
      <c r="BG35" s="8"/>
      <c r="BH35" s="8"/>
      <c r="BI35" s="8"/>
      <c r="BJ35" s="8"/>
      <c r="BK35" s="8"/>
      <c r="BO35" s="1"/>
      <c r="BP35" s="1"/>
      <c r="BQ35" s="1"/>
      <c r="BR35" s="1"/>
      <c r="BS35" s="1"/>
      <c r="BT35" s="1"/>
      <c r="CB35" s="1"/>
    </row>
    <row r="36" spans="1:92" ht="21" customHeight="1">
      <c r="A36" s="8"/>
      <c r="B36" s="287" t="s">
        <v>9</v>
      </c>
      <c r="C36" s="288"/>
      <c r="D36" s="289"/>
      <c r="E36" s="290" t="s">
        <v>10</v>
      </c>
      <c r="F36" s="291"/>
      <c r="G36" s="291"/>
      <c r="H36" s="292"/>
      <c r="I36" s="290" t="s">
        <v>11</v>
      </c>
      <c r="J36" s="291"/>
      <c r="K36" s="292"/>
      <c r="AA36" s="1"/>
      <c r="AW36" s="1" t="s">
        <v>185</v>
      </c>
      <c r="AX36" s="50">
        <f>VALUE(SUM(AX33:AX35))</f>
        <v>0</v>
      </c>
      <c r="AY36" s="50">
        <f>VALUE(SUM(AY33:AY35))</f>
        <v>0</v>
      </c>
      <c r="AZ36" s="50">
        <f>VALUE(SUM(AZ33:AZ35))</f>
        <v>0</v>
      </c>
      <c r="BA36" s="50" t="e">
        <f>AVERAGEIF(AY3:AY27,"&gt;=0")</f>
        <v>#DIV/0!</v>
      </c>
      <c r="BB36" s="50"/>
    </row>
    <row r="37" spans="1:92" ht="22.35" customHeight="1">
      <c r="A37" s="8"/>
      <c r="B37" s="275"/>
      <c r="C37" s="276"/>
      <c r="D37" s="277"/>
      <c r="E37" s="343"/>
      <c r="F37" s="344"/>
      <c r="G37" s="344"/>
      <c r="H37" s="345"/>
      <c r="I37" s="278"/>
      <c r="J37" s="344"/>
      <c r="K37" s="345"/>
      <c r="AW37" s="49" t="s">
        <v>186</v>
      </c>
      <c r="BA37" s="50" t="str">
        <f>IF(ISERROR(AVERAGE(AY21:AY27,AY9:AY20,AY3:AY8)),"",(AVERAGE(AY21:AY27,AY9:AY20,AY3:AY8)))</f>
        <v/>
      </c>
      <c r="BK37" s="8"/>
      <c r="CB37" s="1"/>
    </row>
    <row r="38" spans="1:92">
      <c r="A38" s="8"/>
      <c r="B38" s="8"/>
      <c r="C38" s="8"/>
      <c r="D38" s="8"/>
      <c r="E38" s="8"/>
      <c r="F38" s="8"/>
      <c r="G38" s="8"/>
      <c r="AK38" s="49"/>
      <c r="AX38" s="45" t="s">
        <v>112</v>
      </c>
      <c r="AY38" s="46" t="s">
        <v>116</v>
      </c>
      <c r="AZ38" s="47" t="s">
        <v>119</v>
      </c>
      <c r="BA38" s="1" t="s">
        <v>176</v>
      </c>
      <c r="BK38" s="8"/>
      <c r="CB38" s="1"/>
    </row>
    <row r="39" spans="1:92" ht="19.350000000000001" customHeight="1">
      <c r="B39" s="128" t="s">
        <v>187</v>
      </c>
      <c r="C39" s="54"/>
      <c r="D39" s="55"/>
      <c r="E39" s="55"/>
      <c r="F39" s="55"/>
      <c r="G39" s="55"/>
      <c r="H39" s="55"/>
      <c r="AW39" s="49" t="s">
        <v>188</v>
      </c>
      <c r="AX39" s="50">
        <f>COUNTIF(BA3:BA8,BF4)</f>
        <v>0</v>
      </c>
      <c r="AY39" s="50">
        <f>COUNTIF(BA3:BA8,BF5)</f>
        <v>0</v>
      </c>
      <c r="AZ39" s="50">
        <f>COUNTIF(BA3:BA8,0)</f>
        <v>0</v>
      </c>
      <c r="BA39" s="50" t="e">
        <f>AVERAGEIF(BA3:BA8,"&gt;=0")</f>
        <v>#DIV/0!</v>
      </c>
      <c r="BK39" s="8"/>
      <c r="CB39" s="1"/>
    </row>
    <row r="40" spans="1:92" ht="16.899999999999999" thickBot="1">
      <c r="B40" s="279" t="s">
        <v>189</v>
      </c>
      <c r="C40" s="279"/>
      <c r="D40" s="279"/>
      <c r="E40" s="56" t="str">
        <f>_xlfn.IFNA(AX28,"")</f>
        <v/>
      </c>
      <c r="F40" s="55"/>
      <c r="G40" s="57"/>
      <c r="H40" s="57"/>
      <c r="AW40" s="49" t="s">
        <v>190</v>
      </c>
      <c r="AX40" s="50">
        <f>COUNTIF(BA9:BA20,BF4)</f>
        <v>0</v>
      </c>
      <c r="AY40" s="50">
        <f>COUNTIF(BA9:BA20,BF5)</f>
        <v>0</v>
      </c>
      <c r="AZ40" s="50">
        <f>COUNTIF(BA9:BA20,0)</f>
        <v>0</v>
      </c>
      <c r="BA40" s="50" t="e">
        <f>AVERAGEIF(BA9:BA20,"&gt;=0")</f>
        <v>#DIV/0!</v>
      </c>
      <c r="BK40" s="8"/>
      <c r="CB40" s="1"/>
    </row>
    <row r="41" spans="1:92" ht="16.149999999999999">
      <c r="B41" s="58"/>
      <c r="C41" s="59"/>
      <c r="D41" s="123" t="s">
        <v>191</v>
      </c>
      <c r="E41" s="124"/>
      <c r="F41" s="125" t="s">
        <v>192</v>
      </c>
      <c r="G41" s="126"/>
      <c r="H41" s="125" t="s">
        <v>193</v>
      </c>
      <c r="I41" s="126"/>
      <c r="J41" s="125" t="s">
        <v>194</v>
      </c>
      <c r="K41" s="127"/>
      <c r="AW41" s="49" t="s">
        <v>195</v>
      </c>
      <c r="AX41" s="50">
        <f>COUNTIF(BA21:BA27,BF4)</f>
        <v>0</v>
      </c>
      <c r="AY41" s="50">
        <f>COUNTIF(BA21:BA27,BF5)</f>
        <v>0</v>
      </c>
      <c r="AZ41" s="50">
        <f>COUNTIF(BA21:BA27,0)</f>
        <v>0</v>
      </c>
      <c r="BA41" s="50" t="e">
        <f>AVERAGEIF(BA21:BA27,"&gt;=0")</f>
        <v>#DIV/0!</v>
      </c>
      <c r="BK41" s="8"/>
      <c r="CB41" s="1"/>
    </row>
    <row r="42" spans="1:92" ht="16.149999999999999">
      <c r="B42" s="88" t="s">
        <v>196</v>
      </c>
      <c r="C42" s="89"/>
      <c r="D42" s="187" t="s">
        <v>197</v>
      </c>
      <c r="E42" s="100"/>
      <c r="F42" s="187" t="s">
        <v>197</v>
      </c>
      <c r="G42" s="104"/>
      <c r="H42" s="187" t="s">
        <v>197</v>
      </c>
      <c r="I42" s="104"/>
      <c r="J42" s="187" t="s">
        <v>197</v>
      </c>
      <c r="K42" s="103"/>
      <c r="AW42" s="1" t="s">
        <v>198</v>
      </c>
      <c r="AX42" s="50">
        <f>SUM(AX39:AX41)</f>
        <v>0</v>
      </c>
      <c r="AY42" s="50">
        <f>SUM(AY39:AY41)</f>
        <v>0</v>
      </c>
      <c r="AZ42" s="50">
        <f>SUM(AZ39:AZ41)</f>
        <v>0</v>
      </c>
      <c r="BA42" s="50"/>
      <c r="BK42" s="8"/>
      <c r="CB42" s="1"/>
    </row>
    <row r="43" spans="1:92" ht="16.149999999999999">
      <c r="B43" s="98" t="str">
        <f>BE4</f>
        <v>≥80</v>
      </c>
      <c r="C43" s="99"/>
      <c r="D43" s="101" t="e">
        <f>IF(AX36=0,NA(),AX36)</f>
        <v>#N/A</v>
      </c>
      <c r="E43" s="101"/>
      <c r="F43" s="101" t="e">
        <f>IF(AX33=0,NA(),AX33)</f>
        <v>#N/A</v>
      </c>
      <c r="G43" s="101"/>
      <c r="H43" s="101" t="e">
        <f>IF(AX34=0,NA(),AX34)</f>
        <v>#N/A</v>
      </c>
      <c r="I43" s="101"/>
      <c r="J43" s="101" t="e">
        <f>IF(AX35=0,NA(),AX35)</f>
        <v>#N/A</v>
      </c>
      <c r="K43" s="101"/>
      <c r="AW43" s="49" t="s">
        <v>199</v>
      </c>
      <c r="AX43" s="50"/>
      <c r="AY43" s="50"/>
      <c r="AZ43" s="50"/>
      <c r="BA43" s="50" t="str">
        <f>IF(ISERROR(AVERAGE(BA21:BA27,BA9:BA20,BA3:BA8)),"",(AVERAGE(BA21:BA27,BA9:BA20,BA3:BA8)))</f>
        <v/>
      </c>
      <c r="BK43" s="8"/>
      <c r="CB43" s="1"/>
    </row>
    <row r="44" spans="1:92" ht="16.149999999999999">
      <c r="B44" s="96" t="str">
        <f>BE5</f>
        <v>60-79</v>
      </c>
      <c r="C44" s="97"/>
      <c r="D44" s="101" t="e">
        <f>IF(AY36=0,NA(),AY36)</f>
        <v>#N/A</v>
      </c>
      <c r="E44" s="101"/>
      <c r="F44" s="101" t="e">
        <f>IF(AY33=0,NA(),AY33)</f>
        <v>#N/A</v>
      </c>
      <c r="G44" s="101"/>
      <c r="H44" s="101" t="e">
        <f>IF(AY34=0,NA(),AY34)</f>
        <v>#N/A</v>
      </c>
      <c r="I44" s="101"/>
      <c r="J44" s="101" t="e">
        <f>IF(AY35=0,NA(),AY35)</f>
        <v>#N/A</v>
      </c>
      <c r="K44" s="101"/>
      <c r="AQ44" s="8"/>
      <c r="BK44" s="8"/>
      <c r="CB44" s="1"/>
    </row>
    <row r="45" spans="1:92" ht="16.149999999999999">
      <c r="B45" s="94" t="str">
        <f>BE6</f>
        <v>&lt;60</v>
      </c>
      <c r="C45" s="95"/>
      <c r="D45" s="101" t="e">
        <f>IF(AZ36=0,NA(),AZ36)</f>
        <v>#N/A</v>
      </c>
      <c r="E45" s="101"/>
      <c r="F45" s="101" t="e">
        <f>IF(AZ33=0,NA(),AZ33)</f>
        <v>#N/A</v>
      </c>
      <c r="G45" s="101"/>
      <c r="H45" s="101" t="e">
        <f>IF(AZ34=0,NA(),AZ34)</f>
        <v>#N/A</v>
      </c>
      <c r="I45" s="101"/>
      <c r="J45" s="101" t="e">
        <f>IF(AZ35=0,NA(),AZ35)</f>
        <v>#N/A</v>
      </c>
      <c r="K45" s="101"/>
      <c r="AQ45" s="8"/>
      <c r="BK45" s="8"/>
      <c r="CB45" s="1"/>
    </row>
    <row r="46" spans="1:92" s="8" customFormat="1" ht="16.899999999999999" thickBot="1">
      <c r="B46" s="92" t="s">
        <v>200</v>
      </c>
      <c r="C46" s="93"/>
      <c r="D46" s="90" t="str">
        <f>IFERROR(BA36,"n/a")</f>
        <v>n/a</v>
      </c>
      <c r="E46" s="91"/>
      <c r="F46" s="90" t="str">
        <f>IFERROR(BA33,"n/a")</f>
        <v>n/a</v>
      </c>
      <c r="G46" s="91"/>
      <c r="H46" s="90" t="str">
        <f>IFERROR(BA34,"n/a")</f>
        <v>n/a</v>
      </c>
      <c r="I46" s="91"/>
      <c r="J46" s="90" t="str">
        <f>IFERROR(BA35,"n/a")</f>
        <v>n/a</v>
      </c>
      <c r="K46" s="102"/>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28"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310" t="s">
        <v>202</v>
      </c>
      <c r="F72" s="313"/>
      <c r="G72" s="310" t="s">
        <v>200</v>
      </c>
      <c r="H72" s="311"/>
      <c r="I72" s="311"/>
      <c r="J72" s="311"/>
      <c r="K72" s="312"/>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17"/>
      <c r="D73" s="67"/>
      <c r="E73" s="68"/>
      <c r="F73" s="68" t="s">
        <v>85</v>
      </c>
      <c r="G73" s="68" t="s">
        <v>86</v>
      </c>
      <c r="H73" s="68" t="s">
        <v>87</v>
      </c>
      <c r="I73" s="68" t="s">
        <v>88</v>
      </c>
      <c r="J73" s="68" t="s">
        <v>89</v>
      </c>
      <c r="K73" s="68"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45" customHeight="1">
      <c r="B74" s="108" t="s">
        <v>203</v>
      </c>
      <c r="C74" s="116"/>
      <c r="D74" s="109"/>
      <c r="E74" s="69" t="s">
        <v>204</v>
      </c>
      <c r="F74" s="69" t="str">
        <f>_xlfn.IFNA(S86,"")</f>
        <v/>
      </c>
      <c r="G74" s="69" t="str">
        <f>_xlfn.IFNA(S87,"")</f>
        <v/>
      </c>
      <c r="H74" s="69" t="str">
        <f>_xlfn.IFNA(S88,"")</f>
        <v/>
      </c>
      <c r="I74" s="69" t="str">
        <f>_xlfn.IFNA(S89,"")</f>
        <v/>
      </c>
      <c r="J74" s="69" t="str">
        <f>_xlfn.IFNA(S90,"")</f>
        <v/>
      </c>
      <c r="K74" s="69"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0"/>
      <c r="C75" s="118"/>
      <c r="D75" s="111"/>
      <c r="E75" s="70" t="s">
        <v>79</v>
      </c>
      <c r="F75" s="71"/>
      <c r="G75" s="71" t="str">
        <f>_xlfn.IFNA(R87,"")</f>
        <v/>
      </c>
      <c r="H75" s="71" t="str">
        <f>_xlfn.IFNA(R88,"")</f>
        <v/>
      </c>
      <c r="I75" s="71" t="str">
        <f>_xlfn.IFNA(R89,"")</f>
        <v/>
      </c>
      <c r="J75" s="71" t="str">
        <f>_xlfn.IFNA(R90,"")</f>
        <v/>
      </c>
      <c r="K75" s="71"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08" t="s">
        <v>205</v>
      </c>
      <c r="C76" s="116"/>
      <c r="D76" s="109"/>
      <c r="E76" s="72" t="s">
        <v>204</v>
      </c>
      <c r="F76" s="69" t="str">
        <f>_xlfn.IFNA(U86,"")</f>
        <v/>
      </c>
      <c r="G76" s="69" t="str">
        <f>_xlfn.IFNA(U87,"")</f>
        <v/>
      </c>
      <c r="H76" s="69" t="str">
        <f>_xlfn.IFNA(U88,"")</f>
        <v/>
      </c>
      <c r="I76" s="69" t="str">
        <f>_xlfn.IFNA(U89,"")</f>
        <v/>
      </c>
      <c r="J76" s="69" t="str">
        <f>_xlfn.IFNA(U90,"")</f>
        <v/>
      </c>
      <c r="K76" s="69"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0"/>
      <c r="C77" s="118"/>
      <c r="D77" s="111"/>
      <c r="E77" s="70" t="s">
        <v>79</v>
      </c>
      <c r="F77" s="71"/>
      <c r="G77" s="71" t="str">
        <f>_xlfn.IFNA(T87,"")</f>
        <v/>
      </c>
      <c r="H77" s="71" t="str">
        <f>_xlfn.IFNA(T88,"")</f>
        <v/>
      </c>
      <c r="I77" s="71" t="str">
        <f>_xlfn.IFNA(T89,"")</f>
        <v/>
      </c>
      <c r="J77" s="71" t="str">
        <f>_xlfn.IFNA(T90,"")</f>
        <v/>
      </c>
      <c r="K77" s="71"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08" t="s">
        <v>206</v>
      </c>
      <c r="C78" s="116"/>
      <c r="D78" s="109"/>
      <c r="E78" s="72" t="s">
        <v>204</v>
      </c>
      <c r="F78" s="69" t="str">
        <f>_xlfn.IFNA(W86,"")</f>
        <v/>
      </c>
      <c r="G78" s="69" t="str">
        <f>_xlfn.IFNA(W87,"")</f>
        <v/>
      </c>
      <c r="H78" s="69" t="str">
        <f>_xlfn.IFNA(W88,"")</f>
        <v/>
      </c>
      <c r="I78" s="69" t="str">
        <f>_xlfn.IFNA(W89,"")</f>
        <v/>
      </c>
      <c r="J78" s="69" t="str">
        <f>_xlfn.IFNA(W90,"")</f>
        <v/>
      </c>
      <c r="K78" s="69" t="str">
        <f>_xlfn.IFNA(W91,"")</f>
        <v/>
      </c>
      <c r="AA78" s="1"/>
      <c r="AM78" s="8"/>
      <c r="AN78" s="8"/>
    </row>
    <row r="79" spans="2:91" ht="17.45" customHeight="1">
      <c r="B79" s="110"/>
      <c r="C79" s="116"/>
      <c r="D79" s="115"/>
      <c r="E79" s="70" t="s">
        <v>79</v>
      </c>
      <c r="F79" s="71"/>
      <c r="G79" s="71" t="str">
        <f>_xlfn.IFNA(V87,"")</f>
        <v/>
      </c>
      <c r="H79" s="71" t="str">
        <f>_xlfn.IFNA(V88,"")</f>
        <v/>
      </c>
      <c r="I79" s="71" t="str">
        <f>_xlfn.IFNA(V89,"")</f>
        <v/>
      </c>
      <c r="J79" s="71" t="str">
        <f>_xlfn.IFNA(V90,"")</f>
        <v/>
      </c>
      <c r="K79" s="71" t="str">
        <f>_xlfn.IFNA(V91,"")</f>
        <v/>
      </c>
      <c r="AA79" s="1"/>
      <c r="AM79" s="8"/>
      <c r="AN79" s="8"/>
    </row>
    <row r="80" spans="2:91" ht="17.45" customHeight="1">
      <c r="B80" s="105" t="s">
        <v>191</v>
      </c>
      <c r="C80" s="119"/>
      <c r="D80" s="122"/>
      <c r="E80" s="121" t="s">
        <v>204</v>
      </c>
      <c r="F80" s="69" t="str">
        <f>_xlfn.IFNA(Q86,"")</f>
        <v/>
      </c>
      <c r="G80" s="69" t="str">
        <f>_xlfn.IFNA(Q87,"")</f>
        <v/>
      </c>
      <c r="H80" s="69" t="str">
        <f>_xlfn.IFNA(Q88,"")</f>
        <v/>
      </c>
      <c r="I80" s="69" t="str">
        <f>_xlfn.IFNA(Q89,"")</f>
        <v/>
      </c>
      <c r="J80" s="69" t="str">
        <f>_xlfn.IFNA(Q90,"")</f>
        <v/>
      </c>
      <c r="K80" s="69" t="str">
        <f>_xlfn.IFNA(Q91,"")</f>
        <v/>
      </c>
      <c r="AA80" s="1"/>
      <c r="AM80" s="8"/>
      <c r="AN80" s="8"/>
    </row>
    <row r="81" spans="2:91" ht="17.45" customHeight="1">
      <c r="B81" s="106"/>
      <c r="C81" s="120"/>
      <c r="D81" s="119"/>
      <c r="E81" s="70" t="s">
        <v>79</v>
      </c>
      <c r="F81" s="73"/>
      <c r="G81" s="73" t="str">
        <f>_xlfn.IFNA(P87,"")</f>
        <v/>
      </c>
      <c r="H81" s="73" t="str">
        <f>_xlfn.IFNA(P88,"")</f>
        <v/>
      </c>
      <c r="I81" s="73" t="str">
        <f>_xlfn.IFNA(P89,"")</f>
        <v/>
      </c>
      <c r="J81" s="73" t="str">
        <f>_xlfn.IFNA(P90,"")</f>
        <v/>
      </c>
      <c r="K81" s="73" t="str">
        <f>_xlfn.IFNA(P91,"")</f>
        <v/>
      </c>
      <c r="AA81" s="1"/>
      <c r="AM81" s="8"/>
      <c r="AN81" s="8"/>
      <c r="AO81" s="8"/>
      <c r="AP81" s="8"/>
      <c r="AQ81" s="8"/>
    </row>
    <row r="82" spans="2:91">
      <c r="AA82" s="1"/>
      <c r="AM82" s="8"/>
      <c r="AN82" s="8"/>
      <c r="AO82" s="8"/>
      <c r="AP82" s="8"/>
      <c r="AQ82" s="8"/>
    </row>
    <row r="83" spans="2:91" ht="15" customHeight="1">
      <c r="AA83" s="1"/>
      <c r="AM83" s="8"/>
      <c r="AN83" s="8"/>
      <c r="AO83" s="8"/>
      <c r="AP83" s="8"/>
      <c r="AQ83" s="8"/>
    </row>
    <row r="84" spans="2:91" ht="23.25" customHeight="1">
      <c r="O84" s="293" t="s">
        <v>207</v>
      </c>
      <c r="P84" s="293"/>
      <c r="Q84" s="293"/>
      <c r="R84" s="293"/>
      <c r="S84" s="293"/>
      <c r="T84" s="293"/>
      <c r="U84" s="293"/>
      <c r="V84" s="293"/>
      <c r="W84" s="293"/>
      <c r="AA84" s="1"/>
    </row>
    <row r="85" spans="2:91">
      <c r="O85" s="74" t="s">
        <v>82</v>
      </c>
      <c r="P85" s="74" t="s">
        <v>208</v>
      </c>
      <c r="Q85" s="74" t="s">
        <v>209</v>
      </c>
      <c r="R85" s="74" t="s">
        <v>210</v>
      </c>
      <c r="S85" s="74" t="s">
        <v>211</v>
      </c>
      <c r="T85" s="74" t="s">
        <v>212</v>
      </c>
      <c r="U85" s="75" t="s">
        <v>213</v>
      </c>
      <c r="V85" s="74" t="s">
        <v>214</v>
      </c>
      <c r="W85" s="74" t="s">
        <v>215</v>
      </c>
    </row>
    <row r="86" spans="2:91">
      <c r="O86" s="74" t="s">
        <v>85</v>
      </c>
      <c r="P86" s="76"/>
      <c r="Q86" s="77" t="e">
        <f>IF(BJ31="",NA(),BJ31)</f>
        <v>#N/A</v>
      </c>
      <c r="R86" s="78"/>
      <c r="S86" s="77" t="e">
        <f>IF(BJ32="",NA(),BJ32)</f>
        <v>#N/A</v>
      </c>
      <c r="T86" s="78"/>
      <c r="U86" s="77" t="e">
        <f>IF(BJ33="",NA(),BJ33)</f>
        <v>#N/A</v>
      </c>
      <c r="V86" s="78"/>
      <c r="W86" s="77" t="e">
        <f>IF(BJ34="",NA(),BJ34)</f>
        <v>#N/A</v>
      </c>
    </row>
    <row r="87" spans="2:91">
      <c r="O87" s="74" t="s">
        <v>86</v>
      </c>
      <c r="P87" s="79" t="e">
        <f>IF(BV31="",NA(),BV31)</f>
        <v>#N/A</v>
      </c>
      <c r="Q87" s="77" t="e">
        <f>IF(BK31="",NA(),BK31)</f>
        <v>#N/A</v>
      </c>
      <c r="R87" s="79" t="e">
        <f>IF(BV32="",NA(),BV32)</f>
        <v>#N/A</v>
      </c>
      <c r="S87" s="77" t="e">
        <f>IF(BK32="",NA(),BK32)</f>
        <v>#N/A</v>
      </c>
      <c r="T87" s="79" t="e">
        <f>IF(BV33="",NA(),BV33)</f>
        <v>#N/A</v>
      </c>
      <c r="U87" s="77" t="e">
        <f>IF(BK33="",NA(),BK33)</f>
        <v>#N/A</v>
      </c>
      <c r="V87" s="79" t="e">
        <f>IF(BV34="",NA(),BV34)</f>
        <v>#N/A</v>
      </c>
      <c r="W87" s="77" t="e">
        <f>IF(BK34="",NA(),BK34)</f>
        <v>#N/A</v>
      </c>
    </row>
    <row r="88" spans="2:91">
      <c r="O88" s="74" t="s">
        <v>87</v>
      </c>
      <c r="P88" s="79" t="e">
        <f>IF(BW31="",NA(),BW31)</f>
        <v>#N/A</v>
      </c>
      <c r="Q88" s="77" t="e">
        <f>IF(BL31="",NA(),BL31)</f>
        <v>#N/A</v>
      </c>
      <c r="R88" s="79" t="e">
        <f>IF(BW32="",NA(),BW32)</f>
        <v>#N/A</v>
      </c>
      <c r="S88" s="77" t="e">
        <f>IF(BL32="",NA(),BL32)</f>
        <v>#N/A</v>
      </c>
      <c r="T88" s="79" t="e">
        <f>IF(BW33="",NA(),BW33)</f>
        <v>#N/A</v>
      </c>
      <c r="U88" s="77" t="e">
        <f>IF(BL33="",NA(),BL33)</f>
        <v>#N/A</v>
      </c>
      <c r="V88" s="79" t="e">
        <f>IF(BW34="",NA(),BW34)</f>
        <v>#N/A</v>
      </c>
      <c r="W88" s="77" t="e">
        <f>IF(BL34="",NA(),BL34)</f>
        <v>#N/A</v>
      </c>
    </row>
    <row r="89" spans="2:91">
      <c r="O89" s="74" t="s">
        <v>88</v>
      </c>
      <c r="P89" s="79" t="e">
        <f>IF(BX31="",NA(),BX31)</f>
        <v>#N/A</v>
      </c>
      <c r="Q89" s="77" t="e">
        <f>IF(BM31="",NA(),BM31)</f>
        <v>#N/A</v>
      </c>
      <c r="R89" s="80" t="e">
        <f>IF(BX32="",NA(),BX32)</f>
        <v>#N/A</v>
      </c>
      <c r="S89" s="77" t="e">
        <f>IF(BM32="",NA(),BM32)</f>
        <v>#N/A</v>
      </c>
      <c r="T89" s="80" t="e">
        <f>IF(BX33="",NA(),BX33)</f>
        <v>#N/A</v>
      </c>
      <c r="U89" s="77" t="e">
        <f>IF(BM33="",NA(),BM33)</f>
        <v>#N/A</v>
      </c>
      <c r="V89" s="80" t="e">
        <f>IF(BX34="",NA(),BX34)</f>
        <v>#N/A</v>
      </c>
      <c r="W89" s="77" t="e">
        <f>IF(BM34="",NA(),BM34)</f>
        <v>#N/A</v>
      </c>
    </row>
    <row r="90" spans="2:91">
      <c r="O90" s="74" t="s">
        <v>89</v>
      </c>
      <c r="P90" s="79" t="e">
        <f>IF(BY31="",NA(),BY31)</f>
        <v>#N/A</v>
      </c>
      <c r="Q90" s="77" t="e">
        <f>IF(BN31="",NA(),BN31)</f>
        <v>#N/A</v>
      </c>
      <c r="R90" s="80" t="e">
        <f>IF(BY32="",NA(),BY32)</f>
        <v>#N/A</v>
      </c>
      <c r="S90" s="77" t="e">
        <f>IF(BN32="",NA(),BN32)</f>
        <v>#N/A</v>
      </c>
      <c r="T90" s="80" t="e">
        <f>IF(BY33="",NA(),BY33)</f>
        <v>#N/A</v>
      </c>
      <c r="U90" s="77" t="e">
        <f>IF(BN33="",NA(),BN33)</f>
        <v>#N/A</v>
      </c>
      <c r="V90" s="80" t="e">
        <f>IF(BY34="",NA(),BY34)</f>
        <v>#N/A</v>
      </c>
      <c r="W90" s="77" t="e">
        <f>IF(BN34="",NA(),BN34)</f>
        <v>#N/A</v>
      </c>
    </row>
    <row r="91" spans="2:91">
      <c r="O91" s="74" t="s">
        <v>90</v>
      </c>
      <c r="P91" s="79" t="e">
        <f>IF(BZ31="",NA(),BZ31)</f>
        <v>#N/A</v>
      </c>
      <c r="Q91" s="77" t="e">
        <f>IF(BO31="",NA(),BO31)</f>
        <v>#N/A</v>
      </c>
      <c r="R91" s="80" t="e">
        <f>IF(BZ32="",NA(),BZ32)</f>
        <v>#N/A</v>
      </c>
      <c r="S91" s="77" t="e">
        <f>IF(BO32="",NA(),BO32)</f>
        <v>#N/A</v>
      </c>
      <c r="T91" s="80" t="e">
        <f>IF(BZ33="",NA(),BZ33)</f>
        <v>#N/A</v>
      </c>
      <c r="U91" s="77" t="e">
        <f>IF(BO33="",NA(),BO33)</f>
        <v>#N/A</v>
      </c>
      <c r="V91" s="80" t="e">
        <f>IF(BZ34="",NA(),BZ34)</f>
        <v>#N/A</v>
      </c>
      <c r="W91" s="77" t="e">
        <f>IF(BO34="",NA(),BO34)</f>
        <v>#N/A</v>
      </c>
    </row>
    <row r="92" spans="2:91">
      <c r="O92" s="74" t="s">
        <v>91</v>
      </c>
      <c r="P92" s="79" t="e">
        <f>IF(CA31="",NA(),CA31)</f>
        <v>#N/A</v>
      </c>
      <c r="Q92" s="77" t="e">
        <f>IF(BP31="",NA(),BP31)</f>
        <v>#N/A</v>
      </c>
      <c r="R92" s="80" t="e">
        <f>IF(CA32="",NA(),CA32)</f>
        <v>#N/A</v>
      </c>
      <c r="S92" s="77" t="e">
        <f>IF(BP32="",NA(),BP32)</f>
        <v>#N/A</v>
      </c>
      <c r="T92" s="80" t="e">
        <f>IF(CA33="",NA(),CA33)</f>
        <v>#N/A</v>
      </c>
      <c r="U92" s="77" t="e">
        <f>IF(BP33="",NA(),BP33)</f>
        <v>#N/A</v>
      </c>
      <c r="V92" s="80" t="e">
        <f>IF(CA34="",NA(),CA34)</f>
        <v>#N/A</v>
      </c>
      <c r="W92" s="77" t="e">
        <f>IF(BP34="",NA(),BP34)</f>
        <v>#N/A</v>
      </c>
    </row>
    <row r="93" spans="2:91">
      <c r="O93" s="74" t="s">
        <v>92</v>
      </c>
      <c r="P93" s="79" t="e">
        <f>IF(CB31="",NA(),CB31)</f>
        <v>#N/A</v>
      </c>
      <c r="Q93" s="77" t="e">
        <f>IF(BQ31="",NA(),BQ31)</f>
        <v>#N/A</v>
      </c>
      <c r="R93" s="80" t="e">
        <f>IF(CB32="",NA(),CB32)</f>
        <v>#N/A</v>
      </c>
      <c r="S93" s="77" t="e">
        <f>IF(BQ32="",NA(),BQ32)</f>
        <v>#N/A</v>
      </c>
      <c r="T93" s="80" t="e">
        <f>IF(CB33="",NA(),CB33)</f>
        <v>#N/A</v>
      </c>
      <c r="U93" s="77" t="e">
        <f>IF(BQ33="",NA(),BQ33)</f>
        <v>#N/A</v>
      </c>
      <c r="V93" s="80" t="e">
        <f>IF(CB34="",NA(),CB34)</f>
        <v>#N/A</v>
      </c>
      <c r="W93" s="77" t="e">
        <f>IF(BQ34="",NA(),BQ34)</f>
        <v>#N/A</v>
      </c>
    </row>
    <row r="94" spans="2:91" s="8" customFormat="1">
      <c r="B94" s="1"/>
      <c r="C94" s="1"/>
      <c r="D94" s="1"/>
      <c r="E94" s="1"/>
      <c r="F94" s="1"/>
      <c r="G94" s="1"/>
      <c r="O94" s="74" t="s">
        <v>93</v>
      </c>
      <c r="P94" s="79" t="e">
        <f>IF(CC31="",NA(),CC31)</f>
        <v>#N/A</v>
      </c>
      <c r="Q94" s="77" t="e">
        <f>IF(BR31="",NA(),BR31)</f>
        <v>#N/A</v>
      </c>
      <c r="R94" s="80" t="e">
        <f>IF(CC32="",NA(),CC32)</f>
        <v>#N/A</v>
      </c>
      <c r="S94" s="77" t="e">
        <f>IF(BR32="",NA(),BR32)</f>
        <v>#N/A</v>
      </c>
      <c r="T94" s="80" t="e">
        <f>IF(CC33="",NA(),CC33)</f>
        <v>#N/A</v>
      </c>
      <c r="U94" s="77" t="e">
        <f>IF(BR33="",NA(),BR33)</f>
        <v>#N/A</v>
      </c>
      <c r="V94" s="80" t="e">
        <f>IF(CC34="",NA(),CC34)</f>
        <v>#N/A</v>
      </c>
      <c r="W94" s="77"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4" t="s">
        <v>94</v>
      </c>
      <c r="P95" s="79" t="e">
        <f>IF(CD31="",NA(),CD31)</f>
        <v>#N/A</v>
      </c>
      <c r="Q95" s="77" t="e">
        <f>IF(BS31="",NA(),BS31)</f>
        <v>#N/A</v>
      </c>
      <c r="R95" s="80" t="e">
        <f>IF(CD32="",NA(),CD32)</f>
        <v>#N/A</v>
      </c>
      <c r="S95" s="77" t="e">
        <f>IF(BS32="",NA(),BS32)</f>
        <v>#N/A</v>
      </c>
      <c r="T95" s="80" t="e">
        <f>IF(CD33="",NA(),CD33)</f>
        <v>#N/A</v>
      </c>
      <c r="U95" s="77" t="e">
        <f>IF(BS33="",NA(),BS33)</f>
        <v>#N/A</v>
      </c>
      <c r="V95" s="80" t="e">
        <f>IF(CD34="",NA(),CD34)</f>
        <v>#N/A</v>
      </c>
      <c r="W95" s="77"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4" t="s">
        <v>95</v>
      </c>
      <c r="P96" s="79" t="e">
        <f>IF(CE31="",NA(),BWK31)</f>
        <v>#N/A</v>
      </c>
      <c r="Q96" s="77" t="e">
        <f>IF(BT31="",NA(),BT31)</f>
        <v>#N/A</v>
      </c>
      <c r="R96" s="80" t="e">
        <f>IF(CE32="",NA(),CE32)</f>
        <v>#N/A</v>
      </c>
      <c r="S96" s="77" t="e">
        <f>IF(BT32="",NA(),BT32)</f>
        <v>#N/A</v>
      </c>
      <c r="T96" s="80" t="e">
        <f>IF(CE33="",NA(),CE33)</f>
        <v>#N/A</v>
      </c>
      <c r="U96" s="77" t="e">
        <f>IF(BT33="",NA(),BT33)</f>
        <v>#N/A</v>
      </c>
      <c r="V96" s="80" t="e">
        <f>IF(CE34="",NA(),CE34)</f>
        <v>#N/A</v>
      </c>
      <c r="W96" s="77"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84.75" customHeight="1" thickBot="1">
      <c r="B110" s="81" t="s">
        <v>42</v>
      </c>
      <c r="C110" s="305" t="s">
        <v>43</v>
      </c>
      <c r="D110" s="306"/>
      <c r="E110" s="307" t="s">
        <v>44</v>
      </c>
      <c r="F110" s="308"/>
      <c r="G110" s="309"/>
      <c r="H110" s="188" t="s">
        <v>217</v>
      </c>
      <c r="I110" s="188" t="s">
        <v>218</v>
      </c>
      <c r="J110" s="188" t="s">
        <v>219</v>
      </c>
      <c r="K110" s="81" t="s">
        <v>220</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94">
        <v>1</v>
      </c>
      <c r="C111" s="298" t="s">
        <v>106</v>
      </c>
      <c r="D111" s="299"/>
      <c r="E111" s="192" t="s">
        <v>107</v>
      </c>
      <c r="F111" s="193"/>
      <c r="G111" s="194"/>
      <c r="H111" s="82" t="str">
        <f t="shared" ref="H111:H135" si="22">AZ3</f>
        <v>---</v>
      </c>
      <c r="I111" s="82" t="str">
        <f t="shared" ref="I111:I135" si="23">AX3</f>
        <v>---</v>
      </c>
      <c r="J111" s="82" t="str">
        <f t="shared" ref="J111:J135" si="24">BB3</f>
        <v>---</v>
      </c>
      <c r="K111" s="82" t="str">
        <f t="shared" ref="K111:K135" si="25">RIGHT(BC3,7)</f>
        <v>---</v>
      </c>
      <c r="M111" s="1"/>
      <c r="N111" s="1"/>
      <c r="O111" s="1"/>
      <c r="P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95"/>
      <c r="C112" s="300"/>
      <c r="D112" s="301"/>
      <c r="E112" s="192" t="s">
        <v>110</v>
      </c>
      <c r="F112" s="193"/>
      <c r="G112" s="195"/>
      <c r="H112" s="82" t="str">
        <f t="shared" si="22"/>
        <v>---</v>
      </c>
      <c r="I112" s="82" t="str">
        <f t="shared" si="23"/>
        <v>---</v>
      </c>
      <c r="J112" s="82" t="str">
        <f t="shared" si="24"/>
        <v>---</v>
      </c>
      <c r="K112" s="82" t="str">
        <f t="shared" si="25"/>
        <v>---</v>
      </c>
      <c r="M112" s="1"/>
      <c r="N112" s="1"/>
      <c r="O112" s="1"/>
      <c r="P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96"/>
      <c r="C113" s="302" t="s">
        <v>113</v>
      </c>
      <c r="D113" s="299"/>
      <c r="E113" s="196" t="s">
        <v>114</v>
      </c>
      <c r="F113" s="193"/>
      <c r="G113" s="195"/>
      <c r="H113" s="82" t="str">
        <f t="shared" si="22"/>
        <v>---</v>
      </c>
      <c r="I113" s="82" t="str">
        <f t="shared" si="23"/>
        <v>---</v>
      </c>
      <c r="J113" s="82" t="str">
        <f t="shared" si="24"/>
        <v>---</v>
      </c>
      <c r="K113" s="82" t="str">
        <f t="shared" si="25"/>
        <v>---</v>
      </c>
      <c r="M113" s="1"/>
      <c r="N113" s="1"/>
      <c r="O113" s="1"/>
      <c r="P113" s="1"/>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96"/>
      <c r="C114" s="303"/>
      <c r="D114" s="304"/>
      <c r="E114" s="196" t="s">
        <v>117</v>
      </c>
      <c r="F114" s="193"/>
      <c r="G114" s="195"/>
      <c r="H114" s="82" t="str">
        <f t="shared" si="22"/>
        <v>---</v>
      </c>
      <c r="I114" s="82" t="str">
        <f t="shared" si="23"/>
        <v>---</v>
      </c>
      <c r="J114" s="82" t="str">
        <f t="shared" si="24"/>
        <v>---</v>
      </c>
      <c r="K114" s="82"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96"/>
      <c r="C115" s="303"/>
      <c r="D115" s="304"/>
      <c r="E115" s="196" t="s">
        <v>120</v>
      </c>
      <c r="F115" s="193"/>
      <c r="G115" s="195"/>
      <c r="H115" s="82" t="str">
        <f t="shared" si="22"/>
        <v>---</v>
      </c>
      <c r="I115" s="82" t="str">
        <f t="shared" si="23"/>
        <v>---</v>
      </c>
      <c r="J115" s="82" t="str">
        <f t="shared" si="24"/>
        <v>---</v>
      </c>
      <c r="K115" s="82"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97"/>
      <c r="C116" s="300"/>
      <c r="D116" s="301"/>
      <c r="E116" s="196" t="s">
        <v>122</v>
      </c>
      <c r="F116" s="193"/>
      <c r="G116" s="195"/>
      <c r="H116" s="82" t="str">
        <f t="shared" si="22"/>
        <v>---</v>
      </c>
      <c r="I116" s="82" t="str">
        <f t="shared" si="23"/>
        <v>---</v>
      </c>
      <c r="J116" s="82" t="str">
        <f t="shared" si="24"/>
        <v>---</v>
      </c>
      <c r="K116" s="82"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296">
        <v>2</v>
      </c>
      <c r="C117" s="265" t="s">
        <v>124</v>
      </c>
      <c r="D117" s="270"/>
      <c r="E117" s="196" t="s">
        <v>125</v>
      </c>
      <c r="F117" s="193"/>
      <c r="G117" s="195"/>
      <c r="H117" s="82" t="str">
        <f t="shared" si="22"/>
        <v>---</v>
      </c>
      <c r="I117" s="82" t="str">
        <f t="shared" si="23"/>
        <v>---</v>
      </c>
      <c r="J117" s="82" t="str">
        <f t="shared" si="24"/>
        <v>---</v>
      </c>
      <c r="K117" s="82"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296"/>
      <c r="C118" s="271"/>
      <c r="D118" s="270"/>
      <c r="E118" s="196" t="s">
        <v>127</v>
      </c>
      <c r="F118" s="193"/>
      <c r="G118" s="195"/>
      <c r="H118" s="82" t="str">
        <f t="shared" si="22"/>
        <v>---</v>
      </c>
      <c r="I118" s="82" t="str">
        <f t="shared" si="23"/>
        <v>---</v>
      </c>
      <c r="J118" s="82" t="str">
        <f t="shared" si="24"/>
        <v>---</v>
      </c>
      <c r="K118" s="82"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296"/>
      <c r="C119" s="271"/>
      <c r="D119" s="270"/>
      <c r="E119" s="196" t="s">
        <v>129</v>
      </c>
      <c r="F119" s="193"/>
      <c r="G119" s="195"/>
      <c r="H119" s="82" t="str">
        <f t="shared" si="22"/>
        <v>---</v>
      </c>
      <c r="I119" s="82" t="str">
        <f t="shared" si="23"/>
        <v>---</v>
      </c>
      <c r="J119" s="82" t="str">
        <f t="shared" si="24"/>
        <v>---</v>
      </c>
      <c r="K119" s="82"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296"/>
      <c r="C120" s="265" t="s">
        <v>227</v>
      </c>
      <c r="D120" s="270"/>
      <c r="E120" s="196" t="s">
        <v>132</v>
      </c>
      <c r="F120" s="193"/>
      <c r="G120" s="195"/>
      <c r="H120" s="82" t="str">
        <f t="shared" si="22"/>
        <v>---</v>
      </c>
      <c r="I120" s="82" t="str">
        <f t="shared" si="23"/>
        <v>---</v>
      </c>
      <c r="J120" s="82" t="str">
        <f t="shared" si="24"/>
        <v>---</v>
      </c>
      <c r="K120" s="82"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296"/>
      <c r="C121" s="271"/>
      <c r="D121" s="270"/>
      <c r="E121" s="196" t="s">
        <v>134</v>
      </c>
      <c r="F121" s="193"/>
      <c r="G121" s="195"/>
      <c r="H121" s="82" t="str">
        <f t="shared" si="22"/>
        <v>---</v>
      </c>
      <c r="I121" s="82" t="str">
        <f t="shared" si="23"/>
        <v>---</v>
      </c>
      <c r="J121" s="82" t="str">
        <f t="shared" si="24"/>
        <v>---</v>
      </c>
      <c r="K121" s="82"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296"/>
      <c r="C122" s="271"/>
      <c r="D122" s="270"/>
      <c r="E122" s="196" t="s">
        <v>136</v>
      </c>
      <c r="F122" s="193"/>
      <c r="G122" s="195"/>
      <c r="H122" s="82" t="str">
        <f t="shared" si="22"/>
        <v>---</v>
      </c>
      <c r="I122" s="82" t="str">
        <f t="shared" si="23"/>
        <v>---</v>
      </c>
      <c r="J122" s="82" t="str">
        <f t="shared" si="24"/>
        <v>---</v>
      </c>
      <c r="K122" s="82"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296"/>
      <c r="C123" s="271" t="s">
        <v>138</v>
      </c>
      <c r="D123" s="270"/>
      <c r="E123" s="196" t="s">
        <v>139</v>
      </c>
      <c r="F123" s="193"/>
      <c r="G123" s="195"/>
      <c r="H123" s="82" t="str">
        <f t="shared" si="22"/>
        <v>---</v>
      </c>
      <c r="I123" s="82" t="str">
        <f t="shared" si="23"/>
        <v>---</v>
      </c>
      <c r="J123" s="82" t="str">
        <f t="shared" si="24"/>
        <v>---</v>
      </c>
      <c r="K123" s="82"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296"/>
      <c r="C124" s="271"/>
      <c r="D124" s="270"/>
      <c r="E124" s="196" t="s">
        <v>141</v>
      </c>
      <c r="F124" s="193"/>
      <c r="G124" s="195"/>
      <c r="H124" s="82" t="str">
        <f t="shared" si="22"/>
        <v>---</v>
      </c>
      <c r="I124" s="82" t="str">
        <f t="shared" si="23"/>
        <v>---</v>
      </c>
      <c r="J124" s="82" t="str">
        <f t="shared" si="24"/>
        <v>---</v>
      </c>
      <c r="K124" s="82"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296"/>
      <c r="C125" s="271"/>
      <c r="D125" s="270"/>
      <c r="E125" s="196" t="s">
        <v>143</v>
      </c>
      <c r="F125" s="193"/>
      <c r="G125" s="195"/>
      <c r="H125" s="82" t="str">
        <f t="shared" si="22"/>
        <v>---</v>
      </c>
      <c r="I125" s="82" t="str">
        <f t="shared" si="23"/>
        <v>---</v>
      </c>
      <c r="J125" s="82" t="str">
        <f t="shared" si="24"/>
        <v>---</v>
      </c>
      <c r="K125" s="82"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296"/>
      <c r="C126" s="271" t="s">
        <v>145</v>
      </c>
      <c r="D126" s="270"/>
      <c r="E126" s="196" t="s">
        <v>146</v>
      </c>
      <c r="F126" s="193"/>
      <c r="G126" s="195"/>
      <c r="H126" s="82" t="str">
        <f t="shared" si="22"/>
        <v>---</v>
      </c>
      <c r="I126" s="82" t="str">
        <f t="shared" si="23"/>
        <v>---</v>
      </c>
      <c r="J126" s="82" t="str">
        <f t="shared" si="24"/>
        <v>---</v>
      </c>
      <c r="K126" s="82"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296"/>
      <c r="C127" s="271"/>
      <c r="D127" s="270"/>
      <c r="E127" s="196" t="s">
        <v>148</v>
      </c>
      <c r="F127" s="193"/>
      <c r="G127" s="195"/>
      <c r="H127" s="82" t="str">
        <f t="shared" si="22"/>
        <v>---</v>
      </c>
      <c r="I127" s="82" t="str">
        <f t="shared" si="23"/>
        <v>---</v>
      </c>
      <c r="J127" s="82" t="str">
        <f t="shared" si="24"/>
        <v>---</v>
      </c>
      <c r="K127" s="82"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297"/>
      <c r="C128" s="271"/>
      <c r="D128" s="270"/>
      <c r="E128" s="196" t="s">
        <v>150</v>
      </c>
      <c r="F128" s="193"/>
      <c r="G128" s="195"/>
      <c r="H128" s="82" t="str">
        <f t="shared" si="22"/>
        <v>---</v>
      </c>
      <c r="I128" s="82" t="str">
        <f t="shared" si="23"/>
        <v>---</v>
      </c>
      <c r="J128" s="82" t="str">
        <f t="shared" si="24"/>
        <v>---</v>
      </c>
      <c r="K128" s="82"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3">
        <v>3</v>
      </c>
      <c r="C129" s="302" t="s">
        <v>221</v>
      </c>
      <c r="D129" s="299"/>
      <c r="E129" s="196" t="s">
        <v>153</v>
      </c>
      <c r="F129" s="193"/>
      <c r="G129" s="195"/>
      <c r="H129" s="82" t="str">
        <f t="shared" si="22"/>
        <v>---</v>
      </c>
      <c r="I129" s="82" t="str">
        <f t="shared" si="23"/>
        <v>---</v>
      </c>
      <c r="J129" s="82" t="str">
        <f t="shared" si="24"/>
        <v>---</v>
      </c>
      <c r="K129" s="82"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96"/>
      <c r="C130" s="303"/>
      <c r="D130" s="304"/>
      <c r="E130" s="196" t="s">
        <v>155</v>
      </c>
      <c r="F130" s="193"/>
      <c r="G130" s="195"/>
      <c r="H130" s="82" t="str">
        <f t="shared" si="22"/>
        <v>---</v>
      </c>
      <c r="I130" s="82" t="str">
        <f t="shared" si="23"/>
        <v>---</v>
      </c>
      <c r="J130" s="82" t="str">
        <f t="shared" si="24"/>
        <v>---</v>
      </c>
      <c r="K130" s="82"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96"/>
      <c r="C131" s="303"/>
      <c r="D131" s="304"/>
      <c r="E131" s="196" t="s">
        <v>157</v>
      </c>
      <c r="F131" s="193"/>
      <c r="G131" s="195"/>
      <c r="H131" s="82" t="str">
        <f t="shared" si="22"/>
        <v>---</v>
      </c>
      <c r="I131" s="82" t="str">
        <f t="shared" si="23"/>
        <v>---</v>
      </c>
      <c r="J131" s="82" t="str">
        <f t="shared" si="24"/>
        <v>---</v>
      </c>
      <c r="K131" s="82"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96"/>
      <c r="C132" s="302" t="s">
        <v>222</v>
      </c>
      <c r="D132" s="299"/>
      <c r="E132" s="196" t="s">
        <v>160</v>
      </c>
      <c r="F132" s="193"/>
      <c r="G132" s="195"/>
      <c r="H132" s="82" t="str">
        <f t="shared" si="22"/>
        <v>---</v>
      </c>
      <c r="I132" s="82" t="str">
        <f t="shared" si="23"/>
        <v>---</v>
      </c>
      <c r="J132" s="82" t="str">
        <f t="shared" si="24"/>
        <v>---</v>
      </c>
      <c r="K132" s="82"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96"/>
      <c r="C133" s="303"/>
      <c r="D133" s="304"/>
      <c r="E133" s="196" t="s">
        <v>162</v>
      </c>
      <c r="F133" s="193"/>
      <c r="G133" s="195"/>
      <c r="H133" s="82" t="str">
        <f t="shared" si="22"/>
        <v>---</v>
      </c>
      <c r="I133" s="82" t="str">
        <f t="shared" si="23"/>
        <v>---</v>
      </c>
      <c r="J133" s="82" t="str">
        <f t="shared" si="24"/>
        <v>---</v>
      </c>
      <c r="K133" s="82"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96"/>
      <c r="C134" s="303"/>
      <c r="D134" s="304"/>
      <c r="E134" s="196" t="s">
        <v>164</v>
      </c>
      <c r="F134" s="193"/>
      <c r="G134" s="195"/>
      <c r="H134" s="82" t="str">
        <f t="shared" si="22"/>
        <v>---</v>
      </c>
      <c r="I134" s="82" t="str">
        <f t="shared" si="23"/>
        <v>---</v>
      </c>
      <c r="J134" s="82" t="str">
        <f t="shared" si="24"/>
        <v>---</v>
      </c>
      <c r="K134" s="82"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97"/>
      <c r="C135" s="300"/>
      <c r="D135" s="301"/>
      <c r="E135" s="196" t="s">
        <v>223</v>
      </c>
      <c r="F135" s="193"/>
      <c r="G135" s="197"/>
      <c r="H135" s="82" t="str">
        <f t="shared" si="22"/>
        <v>---</v>
      </c>
      <c r="I135" s="82" t="str">
        <f t="shared" si="23"/>
        <v>---</v>
      </c>
      <c r="J135" s="82" t="str">
        <f t="shared" si="24"/>
        <v>---</v>
      </c>
      <c r="K135" s="82" t="str">
        <f t="shared" si="25"/>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75" customHeight="1" thickBot="1">
      <c r="B136" s="324" t="s">
        <v>168</v>
      </c>
      <c r="C136" s="325"/>
      <c r="D136" s="325"/>
      <c r="E136" s="325"/>
      <c r="F136" s="325"/>
      <c r="G136" s="326"/>
      <c r="H136" s="83">
        <f>AX42</f>
        <v>0</v>
      </c>
      <c r="I136" s="83">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75" customHeight="1" thickBot="1">
      <c r="B137" s="324" t="s">
        <v>170</v>
      </c>
      <c r="C137" s="325"/>
      <c r="D137" s="325"/>
      <c r="E137" s="325"/>
      <c r="F137" s="325"/>
      <c r="G137" s="326"/>
      <c r="H137" s="83">
        <f>AY42</f>
        <v>0</v>
      </c>
      <c r="I137" s="83">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75" customHeight="1" thickBot="1">
      <c r="B138" s="327" t="s">
        <v>172</v>
      </c>
      <c r="C138" s="328"/>
      <c r="D138" s="328"/>
      <c r="E138" s="328"/>
      <c r="F138" s="328"/>
      <c r="G138" s="329"/>
      <c r="H138" s="83">
        <f>AZ42</f>
        <v>0</v>
      </c>
      <c r="I138" s="83">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4"/>
      <c r="C139" s="112"/>
      <c r="D139" s="113" t="s">
        <v>224</v>
      </c>
      <c r="E139" s="114"/>
      <c r="F139" s="85"/>
      <c r="G139" s="86"/>
      <c r="H139" s="87" t="str">
        <f>BA43</f>
        <v/>
      </c>
      <c r="I139" s="87"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4" t="s">
        <v>225</v>
      </c>
      <c r="C141" s="315"/>
      <c r="D141" s="315"/>
      <c r="E141" s="315"/>
      <c r="F141" s="315"/>
      <c r="G141" s="315"/>
      <c r="H141" s="315"/>
      <c r="I141" s="315"/>
      <c r="J141" s="315"/>
      <c r="K141" s="316"/>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17"/>
      <c r="C142" s="318"/>
      <c r="D142" s="318"/>
      <c r="E142" s="318"/>
      <c r="F142" s="318"/>
      <c r="G142" s="318"/>
      <c r="H142" s="318"/>
      <c r="I142" s="318"/>
      <c r="J142" s="318"/>
      <c r="K142" s="319"/>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17"/>
      <c r="C143" s="318"/>
      <c r="D143" s="318"/>
      <c r="E143" s="318"/>
      <c r="F143" s="318"/>
      <c r="G143" s="318"/>
      <c r="H143" s="318"/>
      <c r="I143" s="318"/>
      <c r="J143" s="318"/>
      <c r="K143" s="319"/>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17"/>
      <c r="C144" s="318"/>
      <c r="D144" s="318"/>
      <c r="E144" s="318"/>
      <c r="F144" s="318"/>
      <c r="G144" s="318"/>
      <c r="H144" s="318"/>
      <c r="I144" s="318"/>
      <c r="J144" s="318"/>
      <c r="K144" s="319"/>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17"/>
      <c r="C145" s="318"/>
      <c r="D145" s="318"/>
      <c r="E145" s="318"/>
      <c r="F145" s="318"/>
      <c r="G145" s="318"/>
      <c r="H145" s="318"/>
      <c r="I145" s="318"/>
      <c r="J145" s="318"/>
      <c r="K145" s="319"/>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17"/>
      <c r="C146" s="318"/>
      <c r="D146" s="318"/>
      <c r="E146" s="318"/>
      <c r="F146" s="318"/>
      <c r="G146" s="318"/>
      <c r="H146" s="318"/>
      <c r="I146" s="318"/>
      <c r="J146" s="318"/>
      <c r="K146" s="319"/>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17"/>
      <c r="C147" s="318"/>
      <c r="D147" s="318"/>
      <c r="E147" s="318"/>
      <c r="F147" s="318"/>
      <c r="G147" s="318"/>
      <c r="H147" s="318"/>
      <c r="I147" s="318"/>
      <c r="J147" s="318"/>
      <c r="K147" s="319"/>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17"/>
      <c r="C148" s="318"/>
      <c r="D148" s="318"/>
      <c r="E148" s="318"/>
      <c r="F148" s="318"/>
      <c r="G148" s="318"/>
      <c r="H148" s="318"/>
      <c r="I148" s="318"/>
      <c r="J148" s="318"/>
      <c r="K148" s="319"/>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17"/>
      <c r="C149" s="318"/>
      <c r="D149" s="318"/>
      <c r="E149" s="318"/>
      <c r="F149" s="318"/>
      <c r="G149" s="318"/>
      <c r="H149" s="318"/>
      <c r="I149" s="318"/>
      <c r="J149" s="318"/>
      <c r="K149" s="319"/>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17"/>
      <c r="C150" s="318"/>
      <c r="D150" s="318"/>
      <c r="E150" s="318"/>
      <c r="F150" s="318"/>
      <c r="G150" s="318"/>
      <c r="H150" s="318"/>
      <c r="I150" s="318"/>
      <c r="J150" s="318"/>
      <c r="K150" s="319"/>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17"/>
      <c r="C151" s="318"/>
      <c r="D151" s="318"/>
      <c r="E151" s="318"/>
      <c r="F151" s="318"/>
      <c r="G151" s="318"/>
      <c r="H151" s="318"/>
      <c r="I151" s="318"/>
      <c r="J151" s="318"/>
      <c r="K151" s="319"/>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17"/>
      <c r="C152" s="318"/>
      <c r="D152" s="318"/>
      <c r="E152" s="318"/>
      <c r="F152" s="318"/>
      <c r="G152" s="318"/>
      <c r="H152" s="318"/>
      <c r="I152" s="318"/>
      <c r="J152" s="318"/>
      <c r="K152" s="319"/>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17"/>
      <c r="C153" s="318"/>
      <c r="D153" s="318"/>
      <c r="E153" s="318"/>
      <c r="F153" s="318"/>
      <c r="G153" s="318"/>
      <c r="H153" s="318"/>
      <c r="I153" s="318"/>
      <c r="J153" s="318"/>
      <c r="K153" s="319"/>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17"/>
      <c r="C154" s="318"/>
      <c r="D154" s="318"/>
      <c r="E154" s="318"/>
      <c r="F154" s="318"/>
      <c r="G154" s="318"/>
      <c r="H154" s="318"/>
      <c r="I154" s="318"/>
      <c r="J154" s="318"/>
      <c r="K154" s="319"/>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0"/>
      <c r="C155" s="321"/>
      <c r="D155" s="321"/>
      <c r="E155" s="321"/>
      <c r="F155" s="321"/>
      <c r="G155" s="321"/>
      <c r="H155" s="321"/>
      <c r="I155" s="321"/>
      <c r="J155" s="321"/>
      <c r="K155" s="322"/>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6">
    <mergeCell ref="B30:F30"/>
    <mergeCell ref="B31:F31"/>
    <mergeCell ref="B33:C34"/>
    <mergeCell ref="B35:K35"/>
    <mergeCell ref="B36:D36"/>
    <mergeCell ref="B21:B27"/>
    <mergeCell ref="C21:D23"/>
    <mergeCell ref="C24:D27"/>
    <mergeCell ref="B28:F28"/>
    <mergeCell ref="B29:F29"/>
    <mergeCell ref="B9:B20"/>
    <mergeCell ref="C9:D11"/>
    <mergeCell ref="C12:D14"/>
    <mergeCell ref="C15:D17"/>
    <mergeCell ref="C18:D20"/>
    <mergeCell ref="C2:D2"/>
    <mergeCell ref="E2:G2"/>
    <mergeCell ref="B3:B8"/>
    <mergeCell ref="C3:D4"/>
    <mergeCell ref="C5:D8"/>
    <mergeCell ref="E36:H36"/>
    <mergeCell ref="I36:K36"/>
    <mergeCell ref="O84:W84"/>
    <mergeCell ref="B111:B116"/>
    <mergeCell ref="C111:D112"/>
    <mergeCell ref="C113:D116"/>
    <mergeCell ref="C110:D110"/>
    <mergeCell ref="E110:G110"/>
    <mergeCell ref="E72:F72"/>
    <mergeCell ref="G72:K72"/>
    <mergeCell ref="B37:D37"/>
    <mergeCell ref="E37:H37"/>
    <mergeCell ref="I37:K37"/>
    <mergeCell ref="B40:D40"/>
    <mergeCell ref="B117:B128"/>
    <mergeCell ref="C117:D119"/>
    <mergeCell ref="C120:D122"/>
    <mergeCell ref="C123:D125"/>
    <mergeCell ref="C126:D128"/>
    <mergeCell ref="B141:K155"/>
    <mergeCell ref="B129:B135"/>
    <mergeCell ref="C129:D131"/>
    <mergeCell ref="C132:D135"/>
    <mergeCell ref="B136:G136"/>
    <mergeCell ref="B137:G137"/>
    <mergeCell ref="B138:G138"/>
  </mergeCells>
  <conditionalFormatting sqref="D43:D45 F43:F45 H43:H45 J43:J45">
    <cfRule type="containsErrors" dxfId="29" priority="11">
      <formula>ISERROR(D43)</formula>
    </cfRule>
  </conditionalFormatting>
  <conditionalFormatting sqref="H111:I135">
    <cfRule type="containsText" dxfId="28" priority="1" operator="containsText" text="error">
      <formula>NOT(ISERROR(SEARCH("error",H111)))</formula>
    </cfRule>
  </conditionalFormatting>
  <conditionalFormatting sqref="H3:Q3">
    <cfRule type="containsText" dxfId="27" priority="5" operator="containsText" text="*80">
      <formula>NOT(ISERROR(SEARCH("*80",H3)))</formula>
    </cfRule>
    <cfRule type="containsText" dxfId="26" priority="6" operator="containsText" text="60-79">
      <formula>NOT(ISERROR(SEARCH("60-79",H3)))</formula>
    </cfRule>
    <cfRule type="containsText" dxfId="25" priority="7" operator="containsText" text="&lt;60">
      <formula>NOT(ISERROR(SEARCH("&lt;60",H3)))</formula>
    </cfRule>
  </conditionalFormatting>
  <conditionalFormatting sqref="I111:K135 H111:H139">
    <cfRule type="containsText" dxfId="24" priority="2" operator="containsText" text="80">
      <formula>NOT(ISERROR(SEARCH("80",H111)))</formula>
    </cfRule>
    <cfRule type="containsText" dxfId="23" priority="3" operator="containsText" text="60-79">
      <formula>NOT(ISERROR(SEARCH("60-79",H111)))</formula>
    </cfRule>
    <cfRule type="containsText" dxfId="22" priority="4" operator="containsText" text="&lt;60">
      <formula>NOT(ISERROR(SEARCH("&lt;60",H111)))</formula>
    </cfRule>
  </conditionalFormatting>
  <conditionalFormatting sqref="R3:R27 Y3:AH27 AK3:AT27 AV3:AV27 BJ3:BT27 BV3:CE27 J4:K8 L4:L21 H4:I27 M4:Q27 K9:K21 J9:J24 K22:L24 J25:L27">
    <cfRule type="containsText" dxfId="21" priority="8" operator="containsText" text="*80">
      <formula>NOT(ISERROR(SEARCH("*80",H3)))</formula>
    </cfRule>
    <cfRule type="containsText" dxfId="20" priority="9" operator="containsText" text="60-79">
      <formula>NOT(ISERROR(SEARCH("60-79",H3)))</formula>
    </cfRule>
    <cfRule type="containsText" dxfId="19" priority="10" operator="containsText" text="&lt;60">
      <formula>NOT(ISERROR(SEARCH("&lt;60",H3)))</formula>
    </cfRule>
  </conditionalFormatting>
  <dataValidations count="2">
    <dataValidation type="list" allowBlank="1" showInputMessage="1" showErrorMessage="1" errorTitle="Error in entry" error="Please use list items only." sqref="H3:R27 Y3:AH27" xr:uid="{1EC853D0-CBA2-493E-A878-01DE82A4ED38}">
      <formula1>ValidDepts</formula1>
    </dataValidation>
    <dataValidation allowBlank="1" showInputMessage="1" showErrorMessage="1" errorTitle="Error in entry" error="Please use list items only." sqref="BL37:BV58 BJ35:BT35 BJ28:BT31 BV28:CE31 AK3:AT30 AU113:BE137" xr:uid="{7536D275-1078-4E01-8B6A-D1A124F52FC0}"/>
  </dataValidations>
  <pageMargins left="0.70866141732283472" right="0.70866141732283472" top="0.74803149606299213" bottom="0.74803149606299213" header="0.31496062992125984" footer="0.31496062992125984"/>
  <pageSetup paperSize="9" fitToHeight="0" orientation="portrait" r:id="rId1"/>
  <rowBreaks count="1" manualBreakCount="1">
    <brk id="108"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DD02C-EB7E-4253-8DBF-B184E79737E9}">
  <sheetPr>
    <pageSetUpPr fitToPage="1"/>
  </sheetPr>
  <dimension ref="A1:CN173"/>
  <sheetViews>
    <sheetView showGridLines="0" topLeftCell="A93" zoomScale="90" zoomScaleNormal="90" zoomScaleSheetLayoutView="80" zoomScalePageLayoutView="25" workbookViewId="0">
      <selection activeCell="B141" sqref="B141:K155"/>
    </sheetView>
  </sheetViews>
  <sheetFormatPr defaultColWidth="0" defaultRowHeight="13.9"/>
  <cols>
    <col min="1" max="1" width="1.42578125" style="1" customWidth="1"/>
    <col min="2" max="2" width="11" style="1" customWidth="1"/>
    <col min="3" max="6" width="10.5703125" style="1" customWidth="1"/>
    <col min="7" max="7" width="22.42578125" style="1" customWidth="1"/>
    <col min="8" max="13" width="10.5703125" style="8" customWidth="1"/>
    <col min="14" max="16" width="10.5703125" style="8" hidden="1" customWidth="1"/>
    <col min="17" max="23" width="10.5703125" style="1" hidden="1" customWidth="1"/>
    <col min="24" max="24" width="3" style="1" customWidth="1"/>
    <col min="25" max="26" width="10.5703125" style="1" customWidth="1"/>
    <col min="27" max="27" width="10.5703125" style="8" customWidth="1"/>
    <col min="28" max="29" width="10.5703125" style="1" customWidth="1"/>
    <col min="30" max="34" width="10.5703125" style="8" hidden="1" customWidth="1"/>
    <col min="35" max="35" width="2.85546875" style="8" customWidth="1"/>
    <col min="36" max="36" width="5.42578125" style="8"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8" hidden="1" customWidth="1"/>
    <col min="65" max="65" width="11.42578125" style="8" hidden="1" customWidth="1"/>
    <col min="66" max="68" width="8.570312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42578125" style="8" hidden="1" customWidth="1"/>
    <col min="87" max="87" width="8.85546875" style="1" hidden="1" customWidth="1"/>
    <col min="88" max="88" width="8.5703125" style="8" hidden="1" customWidth="1"/>
    <col min="89" max="89" width="8.85546875" style="1" hidden="1" customWidth="1"/>
    <col min="90" max="90" width="8.5703125" style="8" hidden="1" customWidth="1"/>
    <col min="91" max="91" width="8.85546875" style="1" hidden="1" customWidth="1"/>
    <col min="92" max="92" width="8.5703125" style="8" hidden="1" customWidth="1"/>
    <col min="93" max="16384" width="8.85546875" style="1" hidden="1"/>
  </cols>
  <sheetData>
    <row r="1" spans="2:92" ht="7.3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thickBot="1">
      <c r="B2" s="12" t="s">
        <v>42</v>
      </c>
      <c r="C2" s="272" t="s">
        <v>43</v>
      </c>
      <c r="D2" s="273"/>
      <c r="E2" s="272" t="s">
        <v>44</v>
      </c>
      <c r="F2" s="274"/>
      <c r="G2" s="273"/>
      <c r="H2" s="132" t="s">
        <v>45</v>
      </c>
      <c r="I2" s="132" t="s">
        <v>230</v>
      </c>
      <c r="J2" s="134" t="s">
        <v>231</v>
      </c>
      <c r="K2" s="139" t="s">
        <v>232</v>
      </c>
      <c r="L2" s="135" t="s">
        <v>233</v>
      </c>
      <c r="M2" s="13" t="s">
        <v>234</v>
      </c>
      <c r="N2" s="13" t="s">
        <v>51</v>
      </c>
      <c r="O2" s="13" t="s">
        <v>52</v>
      </c>
      <c r="P2" s="13" t="s">
        <v>53</v>
      </c>
      <c r="Q2" s="13" t="s">
        <v>54</v>
      </c>
      <c r="R2" s="14" t="s">
        <v>55</v>
      </c>
      <c r="Y2" s="133" t="s">
        <v>235</v>
      </c>
      <c r="Z2" s="137" t="s">
        <v>236</v>
      </c>
      <c r="AA2" s="140" t="s">
        <v>237</v>
      </c>
      <c r="AB2" s="136" t="s">
        <v>238</v>
      </c>
      <c r="AC2" s="138" t="s">
        <v>239</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62">
        <v>1</v>
      </c>
      <c r="C3" s="271" t="s">
        <v>106</v>
      </c>
      <c r="D3" s="270"/>
      <c r="E3" s="196" t="s">
        <v>107</v>
      </c>
      <c r="F3" s="198"/>
      <c r="G3" s="199"/>
      <c r="H3" s="25" t="s">
        <v>116</v>
      </c>
      <c r="I3" s="25" t="s">
        <v>116</v>
      </c>
      <c r="J3" s="25" t="s">
        <v>108</v>
      </c>
      <c r="K3" s="25" t="s">
        <v>108</v>
      </c>
      <c r="L3" s="24" t="s">
        <v>108</v>
      </c>
      <c r="M3" s="24" t="s">
        <v>108</v>
      </c>
      <c r="N3" s="24" t="s">
        <v>108</v>
      </c>
      <c r="O3" s="24" t="s">
        <v>108</v>
      </c>
      <c r="P3" s="24" t="s">
        <v>108</v>
      </c>
      <c r="Q3" s="24" t="s">
        <v>108</v>
      </c>
      <c r="R3" s="26" t="s">
        <v>108</v>
      </c>
      <c r="Y3" s="25" t="s">
        <v>112</v>
      </c>
      <c r="Z3" s="25" t="s">
        <v>116</v>
      </c>
      <c r="AA3" s="25" t="s">
        <v>116</v>
      </c>
      <c r="AB3" s="25" t="s">
        <v>116</v>
      </c>
      <c r="AC3" s="158" t="s">
        <v>112</v>
      </c>
      <c r="AD3" s="23" t="s">
        <v>108</v>
      </c>
      <c r="AE3" s="23" t="s">
        <v>108</v>
      </c>
      <c r="AF3" s="23" t="s">
        <v>108</v>
      </c>
      <c r="AG3" s="23" t="s">
        <v>108</v>
      </c>
      <c r="AH3" s="23" t="s">
        <v>108</v>
      </c>
      <c r="AK3" s="27" t="str">
        <f t="shared" ref="AK3:AT25" si="0">IFERROR(IF(I3="---","",IF(Y3="---","Pas d'objectifs fixés",IF(BV3=BK3,"En bonne voie",IF(BV3&gt;BK3,"En retard",IF(BV3&lt;BK3,"En avance"))))),"")</f>
        <v>En retard</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60-79</v>
      </c>
      <c r="AY3" s="50">
        <f>VALUE(IF(AX3="---","",VLOOKUP(AX3,List1678234[],2,FALSE)))</f>
        <v>0.5</v>
      </c>
      <c r="AZ3" s="1" t="str">
        <f t="shared" ref="AZ3:AZ27" si="2">_xlfn.IFNA(LOOKUP(2,1/(H3:Q3&lt;&gt;"---"),X3:AF3),"---")</f>
        <v>≥80</v>
      </c>
      <c r="BA3" s="1">
        <f>VALUE(IF(AZ3="---","",VLOOKUP(AZ3,List1678234[],2,FALSE)))</f>
        <v>1</v>
      </c>
      <c r="BB3" s="1" t="str">
        <f t="shared" ref="BB3:BB27" si="3">_xlfn.IFNA(LOOKUP(2,1/(AK3:AT3&lt;&gt;""),AK3:AT3),"---")</f>
        <v>En retard</v>
      </c>
      <c r="BC3" s="1" t="str">
        <f t="shared" ref="BC3:BC27" si="4">_xlfn.IFNA(LOOKUP(2,1/(H3:R3&lt;&gt;"---"),H$2:R$2),"---")</f>
        <v>Effectif Année 1</v>
      </c>
      <c r="BE3" s="31" t="s">
        <v>108</v>
      </c>
      <c r="BI3" s="29" t="s">
        <v>109</v>
      </c>
      <c r="BJ3" s="150">
        <f>IF(H3="---","",VLOOKUP(H3,List1678234[],2,FALSE))</f>
        <v>0.5</v>
      </c>
      <c r="BK3" s="150">
        <f>IF(I3="---","",VLOOKUP(I3,List1678234[],2,FALSE))</f>
        <v>0.5</v>
      </c>
      <c r="BL3" s="150" t="str">
        <f>IF(J3="---","",VLOOKUP(J3,List1678234[],2,FALSE))</f>
        <v/>
      </c>
      <c r="BM3" s="150" t="str">
        <f>IF(K3="---","",VLOOKUP(K3,List1678234[],2,FALSE))</f>
        <v/>
      </c>
      <c r="BN3" s="150" t="str">
        <f>IF(L3="---","",VLOOKUP(L3,List1678234[],2,FALSE))</f>
        <v/>
      </c>
      <c r="BO3" s="150" t="str">
        <f>IF(M3="---","",VLOOKUP(M3,List1678234[],2,FALSE))</f>
        <v/>
      </c>
      <c r="BP3" s="150" t="str">
        <f>IF(N3="---","",VLOOKUP(N3,List1678234[],2,FALSE))</f>
        <v/>
      </c>
      <c r="BQ3" s="150" t="str">
        <f>IF(O3="---","",VLOOKUP(O3,List1678234[],2,FALSE))</f>
        <v/>
      </c>
      <c r="BR3" s="150" t="str">
        <f>IF(P3="---","",VLOOKUP(P3,List1678234[],2,FALSE))</f>
        <v/>
      </c>
      <c r="BS3" s="150" t="str">
        <f>IF(Q3="---","",VLOOKUP(Q3,List1678234[],2,FALSE))</f>
        <v/>
      </c>
      <c r="BT3" s="150" t="str">
        <f>IF(R3="---","",VLOOKUP(R3,List1678234[],2,FALSE))</f>
        <v/>
      </c>
      <c r="BU3" s="29" t="s">
        <v>109</v>
      </c>
      <c r="BV3" s="150">
        <f>IF(Y3="---","",VLOOKUP(Y3,List1678234[],2,FALSE))</f>
        <v>1</v>
      </c>
      <c r="BW3" s="150">
        <f>IF(Z3="---","",VLOOKUP(Z3,List1678234[],2,FALSE))</f>
        <v>0.5</v>
      </c>
      <c r="BX3" s="150">
        <f>IF(AA3="---","",VLOOKUP(AA3,List1678234[],2,FALSE))</f>
        <v>0.5</v>
      </c>
      <c r="BY3" s="150">
        <f>IF(AB3="---","",VLOOKUP(AB3,List1678234[],2,FALSE))</f>
        <v>0.5</v>
      </c>
      <c r="BZ3" s="150">
        <f>IF(AC3="---","",VLOOKUP(AC3,List1678234[],2,FALSE))</f>
        <v>1</v>
      </c>
      <c r="CA3" s="150" t="str">
        <f>IF(AD3="---","",VLOOKUP(AD3,List1678234[],2,FALSE))</f>
        <v/>
      </c>
      <c r="CB3" s="150" t="str">
        <f>IF(AE3="---","",VLOOKUP(AE3,List1678234[],2,FALSE))</f>
        <v/>
      </c>
      <c r="CC3" s="150" t="str">
        <f>IF(AF3="---","",VLOOKUP(AF3,List1678234[],2,FALSE))</f>
        <v/>
      </c>
      <c r="CD3" s="150" t="str">
        <f>IF(AG3="---","",VLOOKUP(AG3,List1678234[],2,FALSE))</f>
        <v/>
      </c>
      <c r="CE3" s="150" t="str">
        <f>IF(AH3="---","",VLOOKUP(AH3,List1678234[],2,FALSE))</f>
        <v/>
      </c>
    </row>
    <row r="4" spans="2:92" ht="13.5" customHeight="1" thickBot="1">
      <c r="B4" s="263"/>
      <c r="C4" s="271"/>
      <c r="D4" s="270"/>
      <c r="E4" s="196" t="s">
        <v>110</v>
      </c>
      <c r="F4" s="198"/>
      <c r="G4" s="199"/>
      <c r="H4" s="25" t="s">
        <v>112</v>
      </c>
      <c r="I4" s="25" t="s">
        <v>112</v>
      </c>
      <c r="J4" s="25" t="s">
        <v>108</v>
      </c>
      <c r="K4" s="25" t="s">
        <v>108</v>
      </c>
      <c r="L4" s="25" t="s">
        <v>108</v>
      </c>
      <c r="M4" s="25" t="s">
        <v>108</v>
      </c>
      <c r="N4" s="25" t="s">
        <v>108</v>
      </c>
      <c r="O4" s="25" t="s">
        <v>108</v>
      </c>
      <c r="P4" s="25" t="s">
        <v>108</v>
      </c>
      <c r="Q4" s="25" t="s">
        <v>108</v>
      </c>
      <c r="R4" s="32" t="s">
        <v>108</v>
      </c>
      <c r="Y4" s="25" t="s">
        <v>112</v>
      </c>
      <c r="Z4" s="25" t="s">
        <v>112</v>
      </c>
      <c r="AA4" s="25" t="s">
        <v>112</v>
      </c>
      <c r="AB4" s="25" t="s">
        <v>112</v>
      </c>
      <c r="AC4" s="32" t="s">
        <v>112</v>
      </c>
      <c r="AD4" s="23" t="s">
        <v>108</v>
      </c>
      <c r="AE4" s="23" t="s">
        <v>108</v>
      </c>
      <c r="AF4" s="23" t="s">
        <v>108</v>
      </c>
      <c r="AG4" s="23" t="s">
        <v>108</v>
      </c>
      <c r="AH4" s="23" t="s">
        <v>108</v>
      </c>
      <c r="AK4" s="27" t="str">
        <f t="shared" si="0"/>
        <v>En bonne voie</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≥80</v>
      </c>
      <c r="AY4" s="50">
        <f>VALUE(IF(AX4="---","",VLOOKUP(AX4,List1678234[],2,FALSE)))</f>
        <v>1</v>
      </c>
      <c r="AZ4" s="1" t="str">
        <f t="shared" si="2"/>
        <v>≥80</v>
      </c>
      <c r="BA4" s="1">
        <f>VALUE(IF(AZ4="---","",VLOOKUP(AZ4,List1678234[],2,FALSE)))</f>
        <v>1</v>
      </c>
      <c r="BB4" s="1" t="str">
        <f t="shared" si="3"/>
        <v>En bonne voie</v>
      </c>
      <c r="BC4" s="1" t="str">
        <f t="shared" si="4"/>
        <v>Effectif Année 1</v>
      </c>
      <c r="BE4" s="33" t="s">
        <v>112</v>
      </c>
      <c r="BF4" s="1">
        <v>1</v>
      </c>
      <c r="BI4" s="29" t="s">
        <v>111</v>
      </c>
      <c r="BJ4" s="150">
        <f>IF(H4="---","",VLOOKUP(H4,List1678234[],2,FALSE))</f>
        <v>1</v>
      </c>
      <c r="BK4" s="150">
        <f>IF(I4="---","",VLOOKUP(I4,List1678234[],2,FALSE))</f>
        <v>1</v>
      </c>
      <c r="BL4" s="150" t="str">
        <f>IF(J4="---","",VLOOKUP(J4,List1678234[],2,FALSE))</f>
        <v/>
      </c>
      <c r="BM4" s="150" t="str">
        <f>IF(K4="---","",VLOOKUP(K4,List1678234[],2,FALSE))</f>
        <v/>
      </c>
      <c r="BN4" s="150" t="str">
        <f>IF(L4="---","",VLOOKUP(L4,List1678234[],2,FALSE))</f>
        <v/>
      </c>
      <c r="BO4" s="150" t="str">
        <f>IF(M4="---","",VLOOKUP(M4,List1678234[],2,FALSE))</f>
        <v/>
      </c>
      <c r="BP4" s="150" t="str">
        <f>IF(N4="---","",VLOOKUP(N4,List1678234[],2,FALSE))</f>
        <v/>
      </c>
      <c r="BQ4" s="150" t="str">
        <f>IF(O4="---","",VLOOKUP(O4,List1678234[],2,FALSE))</f>
        <v/>
      </c>
      <c r="BR4" s="150" t="str">
        <f>IF(P4="---","",VLOOKUP(P4,List1678234[],2,FALSE))</f>
        <v/>
      </c>
      <c r="BS4" s="150" t="str">
        <f>IF(Q4="---","",VLOOKUP(Q4,List1678234[],2,FALSE))</f>
        <v/>
      </c>
      <c r="BT4" s="150" t="str">
        <f>IF(R4="---","",VLOOKUP(R4,List1678234[],2,FALSE))</f>
        <v/>
      </c>
      <c r="BU4" s="29" t="s">
        <v>111</v>
      </c>
      <c r="BV4" s="150">
        <f>IF(Y4="---","",VLOOKUP(Y4,List1678234[],2,FALSE))</f>
        <v>1</v>
      </c>
      <c r="BW4" s="150">
        <f>IF(Z4="---","",VLOOKUP(Z4,List1678234[],2,FALSE))</f>
        <v>1</v>
      </c>
      <c r="BX4" s="150">
        <f>IF(AA4="---","",VLOOKUP(AA4,List1678234[],2,FALSE))</f>
        <v>1</v>
      </c>
      <c r="BY4" s="150">
        <f>IF(AB4="---","",VLOOKUP(AB4,List1678234[],2,FALSE))</f>
        <v>1</v>
      </c>
      <c r="BZ4" s="150">
        <f>IF(AC4="---","",VLOOKUP(AC4,List1678234[],2,FALSE))</f>
        <v>1</v>
      </c>
      <c r="CA4" s="150" t="str">
        <f>IF(AD4="---","",VLOOKUP(AD4,List1678234[],2,FALSE))</f>
        <v/>
      </c>
      <c r="CB4" s="150" t="str">
        <f>IF(AE4="---","",VLOOKUP(AE4,List1678234[],2,FALSE))</f>
        <v/>
      </c>
      <c r="CC4" s="150" t="str">
        <f>IF(AF4="---","",VLOOKUP(AF4,List1678234[],2,FALSE))</f>
        <v/>
      </c>
      <c r="CD4" s="150" t="str">
        <f>IF(AG4="---","",VLOOKUP(AG4,List1678234[],2,FALSE))</f>
        <v/>
      </c>
      <c r="CE4" s="150" t="str">
        <f>IF(AH4="---","",VLOOKUP(AH4,List1678234[],2,FALSE))</f>
        <v/>
      </c>
    </row>
    <row r="5" spans="2:92" ht="13.5" customHeight="1" thickBot="1">
      <c r="B5" s="263"/>
      <c r="C5" s="265" t="s">
        <v>113</v>
      </c>
      <c r="D5" s="270"/>
      <c r="E5" s="196" t="s">
        <v>114</v>
      </c>
      <c r="F5" s="198"/>
      <c r="G5" s="199"/>
      <c r="H5" s="25" t="s">
        <v>119</v>
      </c>
      <c r="I5" s="25" t="s">
        <v>119</v>
      </c>
      <c r="J5" s="25" t="s">
        <v>108</v>
      </c>
      <c r="K5" s="25" t="s">
        <v>108</v>
      </c>
      <c r="L5" s="25" t="s">
        <v>108</v>
      </c>
      <c r="M5" s="25" t="s">
        <v>108</v>
      </c>
      <c r="N5" s="25" t="s">
        <v>108</v>
      </c>
      <c r="O5" s="25" t="s">
        <v>108</v>
      </c>
      <c r="P5" s="25" t="s">
        <v>108</v>
      </c>
      <c r="Q5" s="25" t="s">
        <v>108</v>
      </c>
      <c r="R5" s="32" t="s">
        <v>108</v>
      </c>
      <c r="Y5" s="25" t="s">
        <v>119</v>
      </c>
      <c r="Z5" s="25" t="s">
        <v>119</v>
      </c>
      <c r="AA5" s="25" t="s">
        <v>116</v>
      </c>
      <c r="AB5" s="25" t="s">
        <v>116</v>
      </c>
      <c r="AC5" s="32" t="s">
        <v>112</v>
      </c>
      <c r="AD5" s="23" t="s">
        <v>108</v>
      </c>
      <c r="AE5" s="23" t="s">
        <v>108</v>
      </c>
      <c r="AF5" s="23" t="s">
        <v>108</v>
      </c>
      <c r="AG5" s="23" t="s">
        <v>108</v>
      </c>
      <c r="AH5" s="23" t="s">
        <v>108</v>
      </c>
      <c r="AK5" s="27" t="str">
        <f t="shared" si="0"/>
        <v>En bonne voie</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&lt;60</v>
      </c>
      <c r="AY5" s="50">
        <f>VALUE(IF(AX5="---","",VLOOKUP(AX5,List1678234[],2,FALSE)))</f>
        <v>0</v>
      </c>
      <c r="AZ5" s="1" t="str">
        <f t="shared" si="2"/>
        <v>&lt;60</v>
      </c>
      <c r="BA5" s="1">
        <f>VALUE(IF(AZ5="---","",VLOOKUP(AZ5,List1678234[],2,FALSE)))</f>
        <v>0</v>
      </c>
      <c r="BB5" s="1" t="str">
        <f t="shared" si="3"/>
        <v>En bonne voie</v>
      </c>
      <c r="BC5" s="1" t="str">
        <f t="shared" si="4"/>
        <v>Effectif Année 1</v>
      </c>
      <c r="BE5" s="34" t="s">
        <v>116</v>
      </c>
      <c r="BF5" s="1">
        <v>0.5</v>
      </c>
      <c r="BI5" s="29" t="s">
        <v>115</v>
      </c>
      <c r="BJ5" s="150">
        <f>IF(H5="---","",VLOOKUP(H5,List1678234[],2,FALSE))</f>
        <v>0</v>
      </c>
      <c r="BK5" s="150">
        <f>IF(I5="---","",VLOOKUP(I5,List1678234[],2,FALSE))</f>
        <v>0</v>
      </c>
      <c r="BL5" s="150" t="str">
        <f>IF(J5="---","",VLOOKUP(J5,List1678234[],2,FALSE))</f>
        <v/>
      </c>
      <c r="BM5" s="150" t="str">
        <f>IF(K5="---","",VLOOKUP(K5,List1678234[],2,FALSE))</f>
        <v/>
      </c>
      <c r="BN5" s="150" t="str">
        <f>IF(L5="---","",VLOOKUP(L5,List1678234[],2,FALSE))</f>
        <v/>
      </c>
      <c r="BO5" s="150" t="str">
        <f>IF(M5="---","",VLOOKUP(M5,List1678234[],2,FALSE))</f>
        <v/>
      </c>
      <c r="BP5" s="150" t="str">
        <f>IF(N5="---","",VLOOKUP(N5,List1678234[],2,FALSE))</f>
        <v/>
      </c>
      <c r="BQ5" s="150" t="str">
        <f>IF(O5="---","",VLOOKUP(O5,List1678234[],2,FALSE))</f>
        <v/>
      </c>
      <c r="BR5" s="150" t="str">
        <f>IF(P5="---","",VLOOKUP(P5,List1678234[],2,FALSE))</f>
        <v/>
      </c>
      <c r="BS5" s="150" t="str">
        <f>IF(Q5="---","",VLOOKUP(Q5,List1678234[],2,FALSE))</f>
        <v/>
      </c>
      <c r="BT5" s="150" t="str">
        <f>IF(R5="---","",VLOOKUP(R5,List1678234[],2,FALSE))</f>
        <v/>
      </c>
      <c r="BU5" s="29" t="s">
        <v>115</v>
      </c>
      <c r="BV5" s="150">
        <f>IF(Y5="---","",VLOOKUP(Y5,List1678234[],2,FALSE))</f>
        <v>0</v>
      </c>
      <c r="BW5" s="150">
        <f>IF(Z5="---","",VLOOKUP(Z5,List1678234[],2,FALSE))</f>
        <v>0</v>
      </c>
      <c r="BX5" s="150">
        <f>IF(AA5="---","",VLOOKUP(AA5,List1678234[],2,FALSE))</f>
        <v>0.5</v>
      </c>
      <c r="BY5" s="150">
        <f>IF(AB5="---","",VLOOKUP(AB5,List1678234[],2,FALSE))</f>
        <v>0.5</v>
      </c>
      <c r="BZ5" s="150">
        <f>IF(AC5="---","",VLOOKUP(AC5,List1678234[],2,FALSE))</f>
        <v>1</v>
      </c>
      <c r="CA5" s="150" t="str">
        <f>IF(AD5="---","",VLOOKUP(AD5,List1678234[],2,FALSE))</f>
        <v/>
      </c>
      <c r="CB5" s="150" t="str">
        <f>IF(AE5="---","",VLOOKUP(AE5,List1678234[],2,FALSE))</f>
        <v/>
      </c>
      <c r="CC5" s="150" t="str">
        <f>IF(AF5="---","",VLOOKUP(AF5,List1678234[],2,FALSE))</f>
        <v/>
      </c>
      <c r="CD5" s="150" t="str">
        <f>IF(AG5="---","",VLOOKUP(AG5,List1678234[],2,FALSE))</f>
        <v/>
      </c>
      <c r="CE5" s="150" t="str">
        <f>IF(AH5="---","",VLOOKUP(AH5,List1678234[],2,FALSE))</f>
        <v/>
      </c>
    </row>
    <row r="6" spans="2:92" ht="13.5" customHeight="1" thickBot="1">
      <c r="B6" s="263"/>
      <c r="C6" s="271"/>
      <c r="D6" s="270"/>
      <c r="E6" s="196" t="s">
        <v>117</v>
      </c>
      <c r="F6" s="198"/>
      <c r="G6" s="199"/>
      <c r="H6" s="25" t="s">
        <v>119</v>
      </c>
      <c r="I6" s="25" t="s">
        <v>119</v>
      </c>
      <c r="J6" s="25" t="s">
        <v>108</v>
      </c>
      <c r="K6" s="25" t="s">
        <v>108</v>
      </c>
      <c r="L6" s="25" t="s">
        <v>108</v>
      </c>
      <c r="M6" s="25" t="s">
        <v>108</v>
      </c>
      <c r="N6" s="25" t="s">
        <v>108</v>
      </c>
      <c r="O6" s="25" t="s">
        <v>108</v>
      </c>
      <c r="P6" s="25" t="s">
        <v>108</v>
      </c>
      <c r="Q6" s="25" t="s">
        <v>108</v>
      </c>
      <c r="R6" s="32" t="s">
        <v>108</v>
      </c>
      <c r="Y6" s="25" t="s">
        <v>119</v>
      </c>
      <c r="Z6" s="25" t="s">
        <v>119</v>
      </c>
      <c r="AA6" s="25" t="s">
        <v>119</v>
      </c>
      <c r="AB6" s="25" t="s">
        <v>116</v>
      </c>
      <c r="AC6" s="32" t="s">
        <v>112</v>
      </c>
      <c r="AD6" s="23" t="s">
        <v>108</v>
      </c>
      <c r="AE6" s="23" t="s">
        <v>108</v>
      </c>
      <c r="AF6" s="23" t="s">
        <v>108</v>
      </c>
      <c r="AG6" s="23" t="s">
        <v>108</v>
      </c>
      <c r="AH6" s="23" t="s">
        <v>108</v>
      </c>
      <c r="AK6" s="27" t="str">
        <f t="shared" si="0"/>
        <v>En bonne voie</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&lt;60</v>
      </c>
      <c r="AY6" s="50">
        <f>VALUE(IF(AX6="---","",VLOOKUP(AX6,List1678234[],2,FALSE)))</f>
        <v>0</v>
      </c>
      <c r="AZ6" s="1" t="str">
        <f t="shared" si="2"/>
        <v>&lt;60</v>
      </c>
      <c r="BA6" s="1">
        <f>VALUE(IF(AZ6="---","",VLOOKUP(AZ6,List1678234[],2,FALSE)))</f>
        <v>0</v>
      </c>
      <c r="BB6" s="1" t="str">
        <f t="shared" si="3"/>
        <v>En bonne voie</v>
      </c>
      <c r="BC6" s="1" t="str">
        <f t="shared" si="4"/>
        <v>Effectif Année 1</v>
      </c>
      <c r="BE6" s="35" t="s">
        <v>119</v>
      </c>
      <c r="BF6" s="1">
        <v>0</v>
      </c>
      <c r="BI6" s="29" t="s">
        <v>118</v>
      </c>
      <c r="BJ6" s="150">
        <f>IF(H6="---","",VLOOKUP(H6,List1678234[],2,FALSE))</f>
        <v>0</v>
      </c>
      <c r="BK6" s="150">
        <f>IF(I6="---","",VLOOKUP(I6,List1678234[],2,FALSE))</f>
        <v>0</v>
      </c>
      <c r="BL6" s="150" t="str">
        <f>IF(J6="---","",VLOOKUP(J6,List1678234[],2,FALSE))</f>
        <v/>
      </c>
      <c r="BM6" s="150" t="str">
        <f>IF(K6="---","",VLOOKUP(K6,List1678234[],2,FALSE))</f>
        <v/>
      </c>
      <c r="BN6" s="150" t="str">
        <f>IF(L6="---","",VLOOKUP(L6,List1678234[],2,FALSE))</f>
        <v/>
      </c>
      <c r="BO6" s="150" t="str">
        <f>IF(M6="---","",VLOOKUP(M6,List1678234[],2,FALSE))</f>
        <v/>
      </c>
      <c r="BP6" s="150" t="str">
        <f>IF(N6="---","",VLOOKUP(N6,List1678234[],2,FALSE))</f>
        <v/>
      </c>
      <c r="BQ6" s="150" t="str">
        <f>IF(O6="---","",VLOOKUP(O6,List1678234[],2,FALSE))</f>
        <v/>
      </c>
      <c r="BR6" s="150" t="str">
        <f>IF(P6="---","",VLOOKUP(P6,List1678234[],2,FALSE))</f>
        <v/>
      </c>
      <c r="BS6" s="150" t="str">
        <f>IF(Q6="---","",VLOOKUP(Q6,List1678234[],2,FALSE))</f>
        <v/>
      </c>
      <c r="BT6" s="150" t="str">
        <f>IF(R6="---","",VLOOKUP(R6,List1678234[],2,FALSE))</f>
        <v/>
      </c>
      <c r="BU6" s="29" t="s">
        <v>118</v>
      </c>
      <c r="BV6" s="150">
        <f>IF(Y6="---","",VLOOKUP(Y6,List1678234[],2,FALSE))</f>
        <v>0</v>
      </c>
      <c r="BW6" s="150">
        <f>IF(Z6="---","",VLOOKUP(Z6,List1678234[],2,FALSE))</f>
        <v>0</v>
      </c>
      <c r="BX6" s="150">
        <f>IF(AA6="---","",VLOOKUP(AA6,List1678234[],2,FALSE))</f>
        <v>0</v>
      </c>
      <c r="BY6" s="150">
        <f>IF(AB6="---","",VLOOKUP(AB6,List1678234[],2,FALSE))</f>
        <v>0.5</v>
      </c>
      <c r="BZ6" s="150">
        <f>IF(AC6="---","",VLOOKUP(AC6,List1678234[],2,FALSE))</f>
        <v>1</v>
      </c>
      <c r="CA6" s="150" t="str">
        <f>IF(AD6="---","",VLOOKUP(AD6,List1678234[],2,FALSE))</f>
        <v/>
      </c>
      <c r="CB6" s="150" t="str">
        <f>IF(AE6="---","",VLOOKUP(AE6,List1678234[],2,FALSE))</f>
        <v/>
      </c>
      <c r="CC6" s="150" t="str">
        <f>IF(AF6="---","",VLOOKUP(AF6,List1678234[],2,FALSE))</f>
        <v/>
      </c>
      <c r="CD6" s="150" t="str">
        <f>IF(AG6="---","",VLOOKUP(AG6,List1678234[],2,FALSE))</f>
        <v/>
      </c>
      <c r="CE6" s="150" t="str">
        <f>IF(AH6="---","",VLOOKUP(AH6,List1678234[],2,FALSE))</f>
        <v/>
      </c>
    </row>
    <row r="7" spans="2:92" ht="13.5" customHeight="1" thickBot="1">
      <c r="B7" s="263"/>
      <c r="C7" s="271"/>
      <c r="D7" s="270"/>
      <c r="E7" s="196" t="s">
        <v>120</v>
      </c>
      <c r="F7" s="198"/>
      <c r="G7" s="199"/>
      <c r="H7" s="25" t="s">
        <v>116</v>
      </c>
      <c r="I7" s="25" t="s">
        <v>116</v>
      </c>
      <c r="J7" s="25" t="s">
        <v>108</v>
      </c>
      <c r="K7" s="25" t="s">
        <v>108</v>
      </c>
      <c r="L7" s="25" t="s">
        <v>108</v>
      </c>
      <c r="M7" s="25" t="s">
        <v>108</v>
      </c>
      <c r="N7" s="25" t="s">
        <v>108</v>
      </c>
      <c r="O7" s="25" t="s">
        <v>108</v>
      </c>
      <c r="P7" s="25" t="s">
        <v>108</v>
      </c>
      <c r="Q7" s="25" t="s">
        <v>108</v>
      </c>
      <c r="R7" s="32" t="s">
        <v>108</v>
      </c>
      <c r="Y7" s="25" t="s">
        <v>116</v>
      </c>
      <c r="Z7" s="25" t="s">
        <v>116</v>
      </c>
      <c r="AA7" s="25" t="s">
        <v>112</v>
      </c>
      <c r="AB7" s="25" t="s">
        <v>112</v>
      </c>
      <c r="AC7" s="32" t="s">
        <v>112</v>
      </c>
      <c r="AD7" s="23" t="s">
        <v>108</v>
      </c>
      <c r="AE7" s="23" t="s">
        <v>108</v>
      </c>
      <c r="AF7" s="23" t="s">
        <v>108</v>
      </c>
      <c r="AG7" s="23" t="s">
        <v>108</v>
      </c>
      <c r="AH7" s="23" t="s">
        <v>108</v>
      </c>
      <c r="AK7" s="27" t="str">
        <f t="shared" si="0"/>
        <v>En bonne voie</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60-79</v>
      </c>
      <c r="AY7" s="50">
        <f>VALUE(IF(AX7="---","",VLOOKUP(AX7,List1678234[],2,FALSE)))</f>
        <v>0.5</v>
      </c>
      <c r="AZ7" s="1" t="str">
        <f t="shared" si="2"/>
        <v>60-79</v>
      </c>
      <c r="BA7" s="1">
        <f>VALUE(IF(AZ7="---","",VLOOKUP(AZ7,List1678234[],2,FALSE)))</f>
        <v>0.5</v>
      </c>
      <c r="BB7" s="1" t="str">
        <f t="shared" si="3"/>
        <v>En bonne voie</v>
      </c>
      <c r="BC7" s="1" t="str">
        <f t="shared" si="4"/>
        <v>Effectif Année 1</v>
      </c>
      <c r="BI7" s="29" t="s">
        <v>121</v>
      </c>
      <c r="BJ7" s="150">
        <f>IF(H7="---","",VLOOKUP(H7,List1678234[],2,FALSE))</f>
        <v>0.5</v>
      </c>
      <c r="BK7" s="150">
        <f>IF(I7="---","",VLOOKUP(I7,List1678234[],2,FALSE))</f>
        <v>0.5</v>
      </c>
      <c r="BL7" s="150" t="str">
        <f>IF(J7="---","",VLOOKUP(J7,List1678234[],2,FALSE))</f>
        <v/>
      </c>
      <c r="BM7" s="150" t="str">
        <f>IF(K7="---","",VLOOKUP(K7,List1678234[],2,FALSE))</f>
        <v/>
      </c>
      <c r="BN7" s="150" t="str">
        <f>IF(L7="---","",VLOOKUP(L7,List1678234[],2,FALSE))</f>
        <v/>
      </c>
      <c r="BO7" s="150" t="str">
        <f>IF(M7="---","",VLOOKUP(M7,List1678234[],2,FALSE))</f>
        <v/>
      </c>
      <c r="BP7" s="150" t="str">
        <f>IF(N7="---","",VLOOKUP(N7,List1678234[],2,FALSE))</f>
        <v/>
      </c>
      <c r="BQ7" s="150" t="str">
        <f>IF(O7="---","",VLOOKUP(O7,List1678234[],2,FALSE))</f>
        <v/>
      </c>
      <c r="BR7" s="150" t="str">
        <f>IF(P7="---","",VLOOKUP(P7,List1678234[],2,FALSE))</f>
        <v/>
      </c>
      <c r="BS7" s="150" t="str">
        <f>IF(Q7="---","",VLOOKUP(Q7,List1678234[],2,FALSE))</f>
        <v/>
      </c>
      <c r="BT7" s="150" t="str">
        <f>IF(R7="---","",VLOOKUP(R7,List1678234[],2,FALSE))</f>
        <v/>
      </c>
      <c r="BU7" s="29" t="s">
        <v>121</v>
      </c>
      <c r="BV7" s="150">
        <f>IF(Y7="---","",VLOOKUP(Y7,List1678234[],2,FALSE))</f>
        <v>0.5</v>
      </c>
      <c r="BW7" s="150">
        <f>IF(Z7="---","",VLOOKUP(Z7,List1678234[],2,FALSE))</f>
        <v>0.5</v>
      </c>
      <c r="BX7" s="150">
        <f>IF(AA7="---","",VLOOKUP(AA7,List1678234[],2,FALSE))</f>
        <v>1</v>
      </c>
      <c r="BY7" s="150">
        <f>IF(AB7="---","",VLOOKUP(AB7,List1678234[],2,FALSE))</f>
        <v>1</v>
      </c>
      <c r="BZ7" s="150">
        <f>IF(AC7="---","",VLOOKUP(AC7,List1678234[],2,FALSE))</f>
        <v>1</v>
      </c>
      <c r="CA7" s="150" t="str">
        <f>IF(AD7="---","",VLOOKUP(AD7,List1678234[],2,FALSE))</f>
        <v/>
      </c>
      <c r="CB7" s="150" t="str">
        <f>IF(AE7="---","",VLOOKUP(AE7,List1678234[],2,FALSE))</f>
        <v/>
      </c>
      <c r="CC7" s="150" t="str">
        <f>IF(AF7="---","",VLOOKUP(AF7,List1678234[],2,FALSE))</f>
        <v/>
      </c>
      <c r="CD7" s="150" t="str">
        <f>IF(AG7="---","",VLOOKUP(AG7,List1678234[],2,FALSE))</f>
        <v/>
      </c>
      <c r="CE7" s="150" t="str">
        <f>IF(AH7="---","",VLOOKUP(AH7,List1678234[],2,FALSE))</f>
        <v/>
      </c>
    </row>
    <row r="8" spans="2:92" ht="13.5" customHeight="1">
      <c r="B8" s="264"/>
      <c r="C8" s="271"/>
      <c r="D8" s="270"/>
      <c r="E8" s="196" t="s">
        <v>122</v>
      </c>
      <c r="F8" s="198"/>
      <c r="G8" s="199"/>
      <c r="H8" s="25" t="s">
        <v>112</v>
      </c>
      <c r="I8" s="25" t="s">
        <v>112</v>
      </c>
      <c r="J8" s="25" t="s">
        <v>108</v>
      </c>
      <c r="K8" s="25" t="s">
        <v>108</v>
      </c>
      <c r="L8" s="25" t="s">
        <v>108</v>
      </c>
      <c r="M8" s="25" t="s">
        <v>108</v>
      </c>
      <c r="N8" s="25" t="s">
        <v>108</v>
      </c>
      <c r="O8" s="25" t="s">
        <v>108</v>
      </c>
      <c r="P8" s="25" t="s">
        <v>108</v>
      </c>
      <c r="Q8" s="25" t="s">
        <v>108</v>
      </c>
      <c r="R8" s="32" t="s">
        <v>108</v>
      </c>
      <c r="Y8" s="25" t="s">
        <v>112</v>
      </c>
      <c r="Z8" s="25" t="s">
        <v>112</v>
      </c>
      <c r="AA8" s="25" t="s">
        <v>112</v>
      </c>
      <c r="AB8" s="25" t="s">
        <v>112</v>
      </c>
      <c r="AC8" s="32" t="s">
        <v>112</v>
      </c>
      <c r="AD8" s="23" t="s">
        <v>108</v>
      </c>
      <c r="AE8" s="23" t="s">
        <v>108</v>
      </c>
      <c r="AF8" s="23" t="s">
        <v>108</v>
      </c>
      <c r="AG8" s="23" t="s">
        <v>108</v>
      </c>
      <c r="AH8" s="23" t="s">
        <v>108</v>
      </c>
      <c r="AK8" s="27" t="str">
        <f t="shared" si="0"/>
        <v>En bonne voie</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≥80</v>
      </c>
      <c r="AY8" s="50">
        <f>VALUE(IF(AX8="---","",VLOOKUP(AX8,List1678234[],2,FALSE)))</f>
        <v>1</v>
      </c>
      <c r="AZ8" s="1" t="str">
        <f t="shared" si="2"/>
        <v>≥80</v>
      </c>
      <c r="BA8" s="1">
        <f>VALUE(IF(AZ8="---","",VLOOKUP(AZ8,List1678234[],2,FALSE)))</f>
        <v>1</v>
      </c>
      <c r="BB8" s="1" t="str">
        <f t="shared" si="3"/>
        <v>En bonne voie</v>
      </c>
      <c r="BC8" s="1" t="str">
        <f t="shared" si="4"/>
        <v>Effectif Année 1</v>
      </c>
      <c r="BI8" s="29" t="s">
        <v>123</v>
      </c>
      <c r="BJ8" s="150">
        <f>IF(H8="---","",VLOOKUP(H8,List1678234[],2,FALSE))</f>
        <v>1</v>
      </c>
      <c r="BK8" s="150">
        <f>IF(I8="---","",VLOOKUP(I8,List1678234[],2,FALSE))</f>
        <v>1</v>
      </c>
      <c r="BL8" s="150" t="str">
        <f>IF(J8="---","",VLOOKUP(J8,List1678234[],2,FALSE))</f>
        <v/>
      </c>
      <c r="BM8" s="150" t="str">
        <f>IF(K8="---","",VLOOKUP(K8,List1678234[],2,FALSE))</f>
        <v/>
      </c>
      <c r="BN8" s="150" t="str">
        <f>IF(L8="---","",VLOOKUP(L8,List1678234[],2,FALSE))</f>
        <v/>
      </c>
      <c r="BO8" s="150" t="str">
        <f>IF(M8="---","",VLOOKUP(M8,List1678234[],2,FALSE))</f>
        <v/>
      </c>
      <c r="BP8" s="150" t="str">
        <f>IF(N8="---","",VLOOKUP(N8,List1678234[],2,FALSE))</f>
        <v/>
      </c>
      <c r="BQ8" s="150" t="str">
        <f>IF(O8="---","",VLOOKUP(O8,List1678234[],2,FALSE))</f>
        <v/>
      </c>
      <c r="BR8" s="150" t="str">
        <f>IF(P8="---","",VLOOKUP(P8,List1678234[],2,FALSE))</f>
        <v/>
      </c>
      <c r="BS8" s="150" t="str">
        <f>IF(Q8="---","",VLOOKUP(Q8,List1678234[],2,FALSE))</f>
        <v/>
      </c>
      <c r="BT8" s="150" t="str">
        <f>IF(R8="---","",VLOOKUP(R8,List1678234[],2,FALSE))</f>
        <v/>
      </c>
      <c r="BU8" s="29" t="s">
        <v>123</v>
      </c>
      <c r="BV8" s="150">
        <f>IF(Y8="---","",VLOOKUP(Y8,List1678234[],2,FALSE))</f>
        <v>1</v>
      </c>
      <c r="BW8" s="150">
        <f>IF(Z8="---","",VLOOKUP(Z8,List1678234[],2,FALSE))</f>
        <v>1</v>
      </c>
      <c r="BX8" s="150">
        <f>IF(AA8="---","",VLOOKUP(AA8,List1678234[],2,FALSE))</f>
        <v>1</v>
      </c>
      <c r="BY8" s="150">
        <f>IF(AB8="---","",VLOOKUP(AB8,List1678234[],2,FALSE))</f>
        <v>1</v>
      </c>
      <c r="BZ8" s="150">
        <f>IF(AC8="---","",VLOOKUP(AC8,List1678234[],2,FALSE))</f>
        <v>1</v>
      </c>
      <c r="CA8" s="150" t="str">
        <f>IF(AD8="---","",VLOOKUP(AD8,List1678234[],2,FALSE))</f>
        <v/>
      </c>
      <c r="CB8" s="150" t="str">
        <f>IF(AE8="---","",VLOOKUP(AE8,List1678234[],2,FALSE))</f>
        <v/>
      </c>
      <c r="CC8" s="150" t="str">
        <f>IF(AF8="---","",VLOOKUP(AF8,List1678234[],2,FALSE))</f>
        <v/>
      </c>
      <c r="CD8" s="150" t="str">
        <f>IF(AG8="---","",VLOOKUP(AG8,List1678234[],2,FALSE))</f>
        <v/>
      </c>
      <c r="CE8" s="150" t="str">
        <f>IF(AH8="---","",VLOOKUP(AH8,List1678234[],2,FALSE))</f>
        <v/>
      </c>
    </row>
    <row r="9" spans="2:92" ht="13.5" customHeight="1">
      <c r="B9" s="263">
        <v>2</v>
      </c>
      <c r="C9" s="265" t="s">
        <v>124</v>
      </c>
      <c r="D9" s="270"/>
      <c r="E9" s="196" t="s">
        <v>132</v>
      </c>
      <c r="F9" s="198"/>
      <c r="G9" s="199"/>
      <c r="H9" s="25" t="s">
        <v>116</v>
      </c>
      <c r="I9" s="25" t="s">
        <v>116</v>
      </c>
      <c r="J9" s="25" t="s">
        <v>108</v>
      </c>
      <c r="K9" s="25" t="s">
        <v>108</v>
      </c>
      <c r="L9" s="25" t="s">
        <v>108</v>
      </c>
      <c r="M9" s="25" t="s">
        <v>108</v>
      </c>
      <c r="N9" s="25" t="s">
        <v>108</v>
      </c>
      <c r="O9" s="25" t="s">
        <v>108</v>
      </c>
      <c r="P9" s="25" t="s">
        <v>108</v>
      </c>
      <c r="Q9" s="25" t="s">
        <v>108</v>
      </c>
      <c r="R9" s="32" t="s">
        <v>108</v>
      </c>
      <c r="Y9" s="25" t="s">
        <v>116</v>
      </c>
      <c r="Z9" s="25" t="s">
        <v>116</v>
      </c>
      <c r="AA9" s="25" t="s">
        <v>112</v>
      </c>
      <c r="AB9" s="25" t="s">
        <v>112</v>
      </c>
      <c r="AC9" s="32" t="s">
        <v>112</v>
      </c>
      <c r="AD9" s="23" t="s">
        <v>108</v>
      </c>
      <c r="AE9" s="23" t="s">
        <v>108</v>
      </c>
      <c r="AF9" s="23" t="s">
        <v>108</v>
      </c>
      <c r="AG9" s="23" t="s">
        <v>108</v>
      </c>
      <c r="AH9" s="23" t="s">
        <v>108</v>
      </c>
      <c r="AK9" s="27" t="str">
        <f t="shared" si="0"/>
        <v>En bonne voie</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60-79</v>
      </c>
      <c r="AY9" s="50">
        <f>VALUE(IF(AX9="---","",VLOOKUP(AX9,List1678234[],2,FALSE)))</f>
        <v>0.5</v>
      </c>
      <c r="AZ9" s="1" t="str">
        <f t="shared" si="2"/>
        <v>60-79</v>
      </c>
      <c r="BA9" s="1">
        <f>VALUE(IF(AZ9="---","",VLOOKUP(AZ9,List1678234[],2,FALSE)))</f>
        <v>0.5</v>
      </c>
      <c r="BB9" s="1" t="str">
        <f t="shared" si="3"/>
        <v>En bonne voie</v>
      </c>
      <c r="BC9" s="1" t="str">
        <f t="shared" si="4"/>
        <v>Effectif Année 1</v>
      </c>
      <c r="BI9" s="29" t="s">
        <v>126</v>
      </c>
      <c r="BJ9" s="150">
        <f>IF(H9="---","",VLOOKUP(H9,List1678234[],2,FALSE))</f>
        <v>0.5</v>
      </c>
      <c r="BK9" s="150">
        <f>IF(I9="---","",VLOOKUP(I9,List1678234[],2,FALSE))</f>
        <v>0.5</v>
      </c>
      <c r="BL9" s="150" t="str">
        <f>IF(J9="---","",VLOOKUP(J9,List1678234[],2,FALSE))</f>
        <v/>
      </c>
      <c r="BM9" s="150" t="str">
        <f>IF(K9="---","",VLOOKUP(K9,List1678234[],2,FALSE))</f>
        <v/>
      </c>
      <c r="BN9" s="150" t="str">
        <f>IF(L9="---","",VLOOKUP(L9,List1678234[],2,FALSE))</f>
        <v/>
      </c>
      <c r="BO9" s="150" t="str">
        <f>IF(M9="---","",VLOOKUP(M9,List1678234[],2,FALSE))</f>
        <v/>
      </c>
      <c r="BP9" s="150" t="str">
        <f>IF(N9="---","",VLOOKUP(N9,List1678234[],2,FALSE))</f>
        <v/>
      </c>
      <c r="BQ9" s="150" t="str">
        <f>IF(O9="---","",VLOOKUP(O9,List1678234[],2,FALSE))</f>
        <v/>
      </c>
      <c r="BR9" s="150" t="str">
        <f>IF(P9="---","",VLOOKUP(P9,List1678234[],2,FALSE))</f>
        <v/>
      </c>
      <c r="BS9" s="150" t="str">
        <f>IF(Q9="---","",VLOOKUP(Q9,List1678234[],2,FALSE))</f>
        <v/>
      </c>
      <c r="BT9" s="150" t="str">
        <f>IF(R9="---","",VLOOKUP(R9,List1678234[],2,FALSE))</f>
        <v/>
      </c>
      <c r="BU9" s="29" t="s">
        <v>126</v>
      </c>
      <c r="BV9" s="150">
        <f>IF(Y9="---","",VLOOKUP(Y9,List1678234[],2,FALSE))</f>
        <v>0.5</v>
      </c>
      <c r="BW9" s="150">
        <f>IF(Z9="---","",VLOOKUP(Z9,List1678234[],2,FALSE))</f>
        <v>0.5</v>
      </c>
      <c r="BX9" s="150">
        <f>IF(AA9="---","",VLOOKUP(AA9,List1678234[],2,FALSE))</f>
        <v>1</v>
      </c>
      <c r="BY9" s="150">
        <f>IF(AB9="---","",VLOOKUP(AB9,List1678234[],2,FALSE))</f>
        <v>1</v>
      </c>
      <c r="BZ9" s="150">
        <f>IF(AC9="---","",VLOOKUP(AC9,List1678234[],2,FALSE))</f>
        <v>1</v>
      </c>
      <c r="CA9" s="150" t="str">
        <f>IF(AD9="---","",VLOOKUP(AD9,List1678234[],2,FALSE))</f>
        <v/>
      </c>
      <c r="CB9" s="150" t="str">
        <f>IF(AE9="---","",VLOOKUP(AE9,List1678234[],2,FALSE))</f>
        <v/>
      </c>
      <c r="CC9" s="150" t="str">
        <f>IF(AF9="---","",VLOOKUP(AF9,List1678234[],2,FALSE))</f>
        <v/>
      </c>
      <c r="CD9" s="150" t="str">
        <f>IF(AG9="---","",VLOOKUP(AG9,List1678234[],2,FALSE))</f>
        <v/>
      </c>
      <c r="CE9" s="150" t="str">
        <f>IF(AH9="---","",VLOOKUP(AH9,List1678234[],2,FALSE))</f>
        <v/>
      </c>
    </row>
    <row r="10" spans="2:92" ht="13.5" customHeight="1">
      <c r="B10" s="263"/>
      <c r="C10" s="271"/>
      <c r="D10" s="270"/>
      <c r="E10" s="196" t="s">
        <v>134</v>
      </c>
      <c r="F10" s="198"/>
      <c r="G10" s="199"/>
      <c r="H10" s="25" t="s">
        <v>116</v>
      </c>
      <c r="I10" s="25" t="s">
        <v>116</v>
      </c>
      <c r="J10" s="25" t="s">
        <v>108</v>
      </c>
      <c r="K10" s="25" t="s">
        <v>108</v>
      </c>
      <c r="L10" s="25" t="s">
        <v>108</v>
      </c>
      <c r="M10" s="25" t="s">
        <v>108</v>
      </c>
      <c r="N10" s="25" t="s">
        <v>108</v>
      </c>
      <c r="O10" s="25" t="s">
        <v>108</v>
      </c>
      <c r="P10" s="25" t="s">
        <v>108</v>
      </c>
      <c r="Q10" s="25" t="s">
        <v>108</v>
      </c>
      <c r="R10" s="32" t="s">
        <v>108</v>
      </c>
      <c r="Y10" s="25" t="s">
        <v>116</v>
      </c>
      <c r="Z10" s="25" t="s">
        <v>116</v>
      </c>
      <c r="AA10" s="25" t="s">
        <v>116</v>
      </c>
      <c r="AB10" s="25" t="s">
        <v>116</v>
      </c>
      <c r="AC10" s="32" t="s">
        <v>112</v>
      </c>
      <c r="AD10" s="23" t="s">
        <v>108</v>
      </c>
      <c r="AE10" s="23" t="s">
        <v>108</v>
      </c>
      <c r="AF10" s="23" t="s">
        <v>108</v>
      </c>
      <c r="AG10" s="23" t="s">
        <v>108</v>
      </c>
      <c r="AH10" s="23" t="s">
        <v>108</v>
      </c>
      <c r="AK10" s="27" t="str">
        <f t="shared" si="0"/>
        <v>En bonne voie</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60-79</v>
      </c>
      <c r="AY10" s="50">
        <f>VALUE(IF(AX10="---","",VLOOKUP(AX10,List1678234[],2,FALSE)))</f>
        <v>0.5</v>
      </c>
      <c r="AZ10" s="1" t="str">
        <f t="shared" si="2"/>
        <v>60-79</v>
      </c>
      <c r="BA10" s="1">
        <f>VALUE(IF(AZ10="---","",VLOOKUP(AZ10,List1678234[],2,FALSE)))</f>
        <v>0.5</v>
      </c>
      <c r="BB10" s="1" t="str">
        <f t="shared" si="3"/>
        <v>En bonne voie</v>
      </c>
      <c r="BC10" s="1" t="str">
        <f t="shared" si="4"/>
        <v>Effectif Année 1</v>
      </c>
      <c r="BI10" s="29" t="s">
        <v>128</v>
      </c>
      <c r="BJ10" s="150">
        <f>IF(H10="---","",VLOOKUP(H10,List1678234[],2,FALSE))</f>
        <v>0.5</v>
      </c>
      <c r="BK10" s="150">
        <f>IF(I10="---","",VLOOKUP(I10,List1678234[],2,FALSE))</f>
        <v>0.5</v>
      </c>
      <c r="BL10" s="150" t="str">
        <f>IF(J10="---","",VLOOKUP(J10,List1678234[],2,FALSE))</f>
        <v/>
      </c>
      <c r="BM10" s="150" t="str">
        <f>IF(K10="---","",VLOOKUP(K10,List1678234[],2,FALSE))</f>
        <v/>
      </c>
      <c r="BN10" s="150" t="str">
        <f>IF(L10="---","",VLOOKUP(L10,List1678234[],2,FALSE))</f>
        <v/>
      </c>
      <c r="BO10" s="150" t="str">
        <f>IF(M10="---","",VLOOKUP(M10,List1678234[],2,FALSE))</f>
        <v/>
      </c>
      <c r="BP10" s="150" t="str">
        <f>IF(N10="---","",VLOOKUP(N10,List1678234[],2,FALSE))</f>
        <v/>
      </c>
      <c r="BQ10" s="150" t="str">
        <f>IF(O10="---","",VLOOKUP(O10,List1678234[],2,FALSE))</f>
        <v/>
      </c>
      <c r="BR10" s="150" t="str">
        <f>IF(P10="---","",VLOOKUP(P10,List1678234[],2,FALSE))</f>
        <v/>
      </c>
      <c r="BS10" s="150" t="str">
        <f>IF(Q10="---","",VLOOKUP(Q10,List1678234[],2,FALSE))</f>
        <v/>
      </c>
      <c r="BT10" s="150" t="str">
        <f>IF(R10="---","",VLOOKUP(R10,List1678234[],2,FALSE))</f>
        <v/>
      </c>
      <c r="BU10" s="29" t="s">
        <v>128</v>
      </c>
      <c r="BV10" s="150">
        <f>IF(Y10="---","",VLOOKUP(Y10,List1678234[],2,FALSE))</f>
        <v>0.5</v>
      </c>
      <c r="BW10" s="150">
        <f>IF(Z10="---","",VLOOKUP(Z10,List1678234[],2,FALSE))</f>
        <v>0.5</v>
      </c>
      <c r="BX10" s="150">
        <f>IF(AA10="---","",VLOOKUP(AA10,List1678234[],2,FALSE))</f>
        <v>0.5</v>
      </c>
      <c r="BY10" s="150">
        <f>IF(AB10="---","",VLOOKUP(AB10,List1678234[],2,FALSE))</f>
        <v>0.5</v>
      </c>
      <c r="BZ10" s="150">
        <f>IF(AC10="---","",VLOOKUP(AC10,List1678234[],2,FALSE))</f>
        <v>1</v>
      </c>
      <c r="CA10" s="150" t="str">
        <f>IF(AD10="---","",VLOOKUP(AD10,List1678234[],2,FALSE))</f>
        <v/>
      </c>
      <c r="CB10" s="150" t="str">
        <f>IF(AE10="---","",VLOOKUP(AE10,List1678234[],2,FALSE))</f>
        <v/>
      </c>
      <c r="CC10" s="150" t="str">
        <f>IF(AF10="---","",VLOOKUP(AF10,List1678234[],2,FALSE))</f>
        <v/>
      </c>
      <c r="CD10" s="150" t="str">
        <f>IF(AG10="---","",VLOOKUP(AG10,List1678234[],2,FALSE))</f>
        <v/>
      </c>
      <c r="CE10" s="150" t="str">
        <f>IF(AH10="---","",VLOOKUP(AH10,List1678234[],2,FALSE))</f>
        <v/>
      </c>
    </row>
    <row r="11" spans="2:92" ht="13.5" customHeight="1">
      <c r="B11" s="263"/>
      <c r="C11" s="271"/>
      <c r="D11" s="270"/>
      <c r="E11" s="196" t="s">
        <v>136</v>
      </c>
      <c r="F11" s="198"/>
      <c r="G11" s="199"/>
      <c r="H11" s="25" t="s">
        <v>116</v>
      </c>
      <c r="I11" s="25" t="s">
        <v>116</v>
      </c>
      <c r="J11" s="25" t="s">
        <v>108</v>
      </c>
      <c r="K11" s="25" t="s">
        <v>108</v>
      </c>
      <c r="L11" s="25" t="s">
        <v>108</v>
      </c>
      <c r="M11" s="25" t="s">
        <v>108</v>
      </c>
      <c r="N11" s="25" t="s">
        <v>108</v>
      </c>
      <c r="O11" s="25" t="s">
        <v>108</v>
      </c>
      <c r="P11" s="25" t="s">
        <v>108</v>
      </c>
      <c r="Q11" s="25" t="s">
        <v>108</v>
      </c>
      <c r="R11" s="32" t="s">
        <v>108</v>
      </c>
      <c r="Y11" s="25" t="s">
        <v>116</v>
      </c>
      <c r="Z11" s="25" t="s">
        <v>116</v>
      </c>
      <c r="AA11" s="25" t="s">
        <v>116</v>
      </c>
      <c r="AB11" s="25" t="s">
        <v>112</v>
      </c>
      <c r="AC11" s="32" t="s">
        <v>112</v>
      </c>
      <c r="AD11" s="23" t="s">
        <v>108</v>
      </c>
      <c r="AE11" s="23" t="s">
        <v>108</v>
      </c>
      <c r="AF11" s="23" t="s">
        <v>108</v>
      </c>
      <c r="AG11" s="23" t="s">
        <v>108</v>
      </c>
      <c r="AH11" s="23" t="s">
        <v>108</v>
      </c>
      <c r="AK11" s="27" t="str">
        <f t="shared" si="0"/>
        <v>En bonne voie</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60-79</v>
      </c>
      <c r="AY11" s="50">
        <f>VALUE(IF(AX11="---","",VLOOKUP(AX11,List1678234[],2,FALSE)))</f>
        <v>0.5</v>
      </c>
      <c r="AZ11" s="1" t="str">
        <f t="shared" si="2"/>
        <v>60-79</v>
      </c>
      <c r="BA11" s="1">
        <f>VALUE(IF(AZ11="---","",VLOOKUP(AZ11,List1678234[],2,FALSE)))</f>
        <v>0.5</v>
      </c>
      <c r="BB11" s="1" t="str">
        <f t="shared" si="3"/>
        <v>En bonne voie</v>
      </c>
      <c r="BC11" s="1" t="str">
        <f t="shared" si="4"/>
        <v>Effectif Année 1</v>
      </c>
      <c r="BI11" s="29" t="s">
        <v>130</v>
      </c>
      <c r="BJ11" s="150">
        <f>IF(H11="---","",VLOOKUP(H11,List1678234[],2,FALSE))</f>
        <v>0.5</v>
      </c>
      <c r="BK11" s="150">
        <f>IF(I11="---","",VLOOKUP(I11,List1678234[],2,FALSE))</f>
        <v>0.5</v>
      </c>
      <c r="BL11" s="150" t="str">
        <f>IF(J11="---","",VLOOKUP(J11,List1678234[],2,FALSE))</f>
        <v/>
      </c>
      <c r="BM11" s="150" t="str">
        <f>IF(K11="---","",VLOOKUP(K11,List1678234[],2,FALSE))</f>
        <v/>
      </c>
      <c r="BN11" s="150" t="str">
        <f>IF(L11="---","",VLOOKUP(L11,List1678234[],2,FALSE))</f>
        <v/>
      </c>
      <c r="BO11" s="150" t="str">
        <f>IF(M11="---","",VLOOKUP(M11,List1678234[],2,FALSE))</f>
        <v/>
      </c>
      <c r="BP11" s="150" t="str">
        <f>IF(N11="---","",VLOOKUP(N11,List1678234[],2,FALSE))</f>
        <v/>
      </c>
      <c r="BQ11" s="150" t="str">
        <f>IF(O11="---","",VLOOKUP(O11,List1678234[],2,FALSE))</f>
        <v/>
      </c>
      <c r="BR11" s="150" t="str">
        <f>IF(P11="---","",VLOOKUP(P11,List1678234[],2,FALSE))</f>
        <v/>
      </c>
      <c r="BS11" s="150" t="str">
        <f>IF(Q11="---","",VLOOKUP(Q11,List1678234[],2,FALSE))</f>
        <v/>
      </c>
      <c r="BT11" s="150" t="str">
        <f>IF(R11="---","",VLOOKUP(R11,List1678234[],2,FALSE))</f>
        <v/>
      </c>
      <c r="BU11" s="29" t="s">
        <v>130</v>
      </c>
      <c r="BV11" s="150">
        <f>IF(Y11="---","",VLOOKUP(Y11,List1678234[],2,FALSE))</f>
        <v>0.5</v>
      </c>
      <c r="BW11" s="150">
        <f>IF(Z11="---","",VLOOKUP(Z11,List1678234[],2,FALSE))</f>
        <v>0.5</v>
      </c>
      <c r="BX11" s="150">
        <f>IF(AA11="---","",VLOOKUP(AA11,List1678234[],2,FALSE))</f>
        <v>0.5</v>
      </c>
      <c r="BY11" s="150">
        <f>IF(AB11="---","",VLOOKUP(AB11,List1678234[],2,FALSE))</f>
        <v>1</v>
      </c>
      <c r="BZ11" s="150">
        <f>IF(AC11="---","",VLOOKUP(AC11,List1678234[],2,FALSE))</f>
        <v>1</v>
      </c>
      <c r="CA11" s="150" t="str">
        <f>IF(AD11="---","",VLOOKUP(AD11,List1678234[],2,FALSE))</f>
        <v/>
      </c>
      <c r="CB11" s="150" t="str">
        <f>IF(AE11="---","",VLOOKUP(AE11,List1678234[],2,FALSE))</f>
        <v/>
      </c>
      <c r="CC11" s="150" t="str">
        <f>IF(AF11="---","",VLOOKUP(AF11,List1678234[],2,FALSE))</f>
        <v/>
      </c>
      <c r="CD11" s="150" t="str">
        <f>IF(AG11="---","",VLOOKUP(AG11,List1678234[],2,FALSE))</f>
        <v/>
      </c>
      <c r="CE11" s="150" t="str">
        <f>IF(AH11="---","",VLOOKUP(AH11,List1678234[],2,FALSE))</f>
        <v/>
      </c>
    </row>
    <row r="12" spans="2:92" ht="13.5" customHeight="1">
      <c r="B12" s="263"/>
      <c r="C12" s="265" t="s">
        <v>227</v>
      </c>
      <c r="D12" s="270"/>
      <c r="E12" s="196" t="s">
        <v>139</v>
      </c>
      <c r="F12" s="198"/>
      <c r="G12" s="199"/>
      <c r="H12" s="25" t="s">
        <v>119</v>
      </c>
      <c r="I12" s="25" t="s">
        <v>119</v>
      </c>
      <c r="J12" s="25" t="s">
        <v>108</v>
      </c>
      <c r="K12" s="25" t="s">
        <v>108</v>
      </c>
      <c r="L12" s="25" t="s">
        <v>108</v>
      </c>
      <c r="M12" s="25" t="s">
        <v>108</v>
      </c>
      <c r="N12" s="25" t="s">
        <v>108</v>
      </c>
      <c r="O12" s="25" t="s">
        <v>108</v>
      </c>
      <c r="P12" s="25" t="s">
        <v>108</v>
      </c>
      <c r="Q12" s="25" t="s">
        <v>108</v>
      </c>
      <c r="R12" s="32" t="s">
        <v>108</v>
      </c>
      <c r="Y12" s="25" t="s">
        <v>119</v>
      </c>
      <c r="Z12" s="25" t="s">
        <v>116</v>
      </c>
      <c r="AA12" s="25" t="s">
        <v>116</v>
      </c>
      <c r="AB12" s="25" t="s">
        <v>112</v>
      </c>
      <c r="AC12" s="32" t="s">
        <v>112</v>
      </c>
      <c r="AD12" s="23" t="s">
        <v>108</v>
      </c>
      <c r="AE12" s="23" t="s">
        <v>108</v>
      </c>
      <c r="AF12" s="23" t="s">
        <v>108</v>
      </c>
      <c r="AG12" s="23" t="s">
        <v>108</v>
      </c>
      <c r="AH12" s="23" t="s">
        <v>108</v>
      </c>
      <c r="AK12" s="27" t="str">
        <f t="shared" si="0"/>
        <v>En bonne voie</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&lt;60</v>
      </c>
      <c r="AY12" s="50">
        <f>VALUE(IF(AX12="---","",VLOOKUP(AX12,List1678234[],2,FALSE)))</f>
        <v>0</v>
      </c>
      <c r="AZ12" s="1" t="str">
        <f t="shared" si="2"/>
        <v>&lt;60</v>
      </c>
      <c r="BA12" s="1">
        <f>VALUE(IF(AZ12="---","",VLOOKUP(AZ12,List1678234[],2,FALSE)))</f>
        <v>0</v>
      </c>
      <c r="BB12" s="1" t="str">
        <f t="shared" si="3"/>
        <v>En bonne voie</v>
      </c>
      <c r="BC12" s="1" t="str">
        <f t="shared" si="4"/>
        <v>Effectif Année 1</v>
      </c>
      <c r="BI12" s="29" t="s">
        <v>133</v>
      </c>
      <c r="BJ12" s="150">
        <f>IF(H12="---","",VLOOKUP(H12,List1678234[],2,FALSE))</f>
        <v>0</v>
      </c>
      <c r="BK12" s="150">
        <f>IF(I12="---","",VLOOKUP(I12,List1678234[],2,FALSE))</f>
        <v>0</v>
      </c>
      <c r="BL12" s="150" t="str">
        <f>IF(J12="---","",VLOOKUP(J12,List1678234[],2,FALSE))</f>
        <v/>
      </c>
      <c r="BM12" s="150" t="str">
        <f>IF(K12="---","",VLOOKUP(K12,List1678234[],2,FALSE))</f>
        <v/>
      </c>
      <c r="BN12" s="150" t="str">
        <f>IF(L12="---","",VLOOKUP(L12,List1678234[],2,FALSE))</f>
        <v/>
      </c>
      <c r="BO12" s="150" t="str">
        <f>IF(M12="---","",VLOOKUP(M12,List1678234[],2,FALSE))</f>
        <v/>
      </c>
      <c r="BP12" s="150" t="str">
        <f>IF(N12="---","",VLOOKUP(N12,List1678234[],2,FALSE))</f>
        <v/>
      </c>
      <c r="BQ12" s="150" t="str">
        <f>IF(O12="---","",VLOOKUP(O12,List1678234[],2,FALSE))</f>
        <v/>
      </c>
      <c r="BR12" s="150" t="str">
        <f>IF(P12="---","",VLOOKUP(P12,List1678234[],2,FALSE))</f>
        <v/>
      </c>
      <c r="BS12" s="150" t="str">
        <f>IF(Q12="---","",VLOOKUP(Q12,List1678234[],2,FALSE))</f>
        <v/>
      </c>
      <c r="BT12" s="150" t="str">
        <f>IF(R12="---","",VLOOKUP(R12,List1678234[],2,FALSE))</f>
        <v/>
      </c>
      <c r="BU12" s="29" t="s">
        <v>133</v>
      </c>
      <c r="BV12" s="150">
        <f>IF(Y12="---","",VLOOKUP(Y12,List1678234[],2,FALSE))</f>
        <v>0</v>
      </c>
      <c r="BW12" s="150">
        <f>IF(Z12="---","",VLOOKUP(Z12,List1678234[],2,FALSE))</f>
        <v>0.5</v>
      </c>
      <c r="BX12" s="150">
        <f>IF(AA12="---","",VLOOKUP(AA12,List1678234[],2,FALSE))</f>
        <v>0.5</v>
      </c>
      <c r="BY12" s="150">
        <f>IF(AB12="---","",VLOOKUP(AB12,List1678234[],2,FALSE))</f>
        <v>1</v>
      </c>
      <c r="BZ12" s="150">
        <f>IF(AC12="---","",VLOOKUP(AC12,List1678234[],2,FALSE))</f>
        <v>1</v>
      </c>
      <c r="CA12" s="150" t="str">
        <f>IF(AD12="---","",VLOOKUP(AD12,List1678234[],2,FALSE))</f>
        <v/>
      </c>
      <c r="CB12" s="150" t="str">
        <f>IF(AE12="---","",VLOOKUP(AE12,List1678234[],2,FALSE))</f>
        <v/>
      </c>
      <c r="CC12" s="150" t="str">
        <f>IF(AF12="---","",VLOOKUP(AF12,List1678234[],2,FALSE))</f>
        <v/>
      </c>
      <c r="CD12" s="150" t="str">
        <f>IF(AG12="---","",VLOOKUP(AG12,List1678234[],2,FALSE))</f>
        <v/>
      </c>
      <c r="CE12" s="150" t="str">
        <f>IF(AH12="---","",VLOOKUP(AH12,List1678234[],2,FALSE))</f>
        <v/>
      </c>
    </row>
    <row r="13" spans="2:92" ht="13.5" customHeight="1">
      <c r="B13" s="263"/>
      <c r="C13" s="271"/>
      <c r="D13" s="270"/>
      <c r="E13" s="196" t="s">
        <v>141</v>
      </c>
      <c r="F13" s="198"/>
      <c r="G13" s="199"/>
      <c r="H13" s="25" t="s">
        <v>119</v>
      </c>
      <c r="I13" s="25" t="s">
        <v>119</v>
      </c>
      <c r="J13" s="25" t="s">
        <v>108</v>
      </c>
      <c r="K13" s="25" t="s">
        <v>108</v>
      </c>
      <c r="L13" s="25" t="s">
        <v>108</v>
      </c>
      <c r="M13" s="25" t="s">
        <v>108</v>
      </c>
      <c r="N13" s="25" t="s">
        <v>108</v>
      </c>
      <c r="O13" s="25" t="s">
        <v>108</v>
      </c>
      <c r="P13" s="25" t="s">
        <v>108</v>
      </c>
      <c r="Q13" s="25" t="s">
        <v>108</v>
      </c>
      <c r="R13" s="32" t="s">
        <v>108</v>
      </c>
      <c r="Y13" s="25" t="s">
        <v>119</v>
      </c>
      <c r="Z13" s="25" t="s">
        <v>119</v>
      </c>
      <c r="AA13" s="25" t="s">
        <v>116</v>
      </c>
      <c r="AB13" s="25" t="s">
        <v>116</v>
      </c>
      <c r="AC13" s="32" t="s">
        <v>112</v>
      </c>
      <c r="AD13" s="23" t="s">
        <v>108</v>
      </c>
      <c r="AE13" s="23" t="s">
        <v>108</v>
      </c>
      <c r="AF13" s="23" t="s">
        <v>108</v>
      </c>
      <c r="AG13" s="23" t="s">
        <v>108</v>
      </c>
      <c r="AH13" s="23" t="s">
        <v>108</v>
      </c>
      <c r="AK13" s="27" t="str">
        <f t="shared" si="0"/>
        <v>En bonne voie</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&lt;60</v>
      </c>
      <c r="AY13" s="50">
        <f>VALUE(IF(AX13="---","",VLOOKUP(AX13,List1678234[],2,FALSE)))</f>
        <v>0</v>
      </c>
      <c r="AZ13" s="1" t="str">
        <f t="shared" si="2"/>
        <v>&lt;60</v>
      </c>
      <c r="BA13" s="1">
        <f>VALUE(IF(AZ13="---","",VLOOKUP(AZ13,List1678234[],2,FALSE)))</f>
        <v>0</v>
      </c>
      <c r="BB13" s="1" t="str">
        <f t="shared" si="3"/>
        <v>En bonne voie</v>
      </c>
      <c r="BC13" s="1" t="str">
        <f t="shared" si="4"/>
        <v>Effectif Année 1</v>
      </c>
      <c r="BI13" s="29" t="s">
        <v>135</v>
      </c>
      <c r="BJ13" s="150">
        <f>IF(H13="---","",VLOOKUP(H13,List1678234[],2,FALSE))</f>
        <v>0</v>
      </c>
      <c r="BK13" s="150">
        <f>IF(I13="---","",VLOOKUP(I13,List1678234[],2,FALSE))</f>
        <v>0</v>
      </c>
      <c r="BL13" s="150" t="str">
        <f>IF(J13="---","",VLOOKUP(J13,List1678234[],2,FALSE))</f>
        <v/>
      </c>
      <c r="BM13" s="150" t="str">
        <f>IF(K13="---","",VLOOKUP(K13,List1678234[],2,FALSE))</f>
        <v/>
      </c>
      <c r="BN13" s="150" t="str">
        <f>IF(L13="---","",VLOOKUP(L13,List1678234[],2,FALSE))</f>
        <v/>
      </c>
      <c r="BO13" s="150" t="str">
        <f>IF(M13="---","",VLOOKUP(M13,List1678234[],2,FALSE))</f>
        <v/>
      </c>
      <c r="BP13" s="150" t="str">
        <f>IF(N13="---","",VLOOKUP(N13,List1678234[],2,FALSE))</f>
        <v/>
      </c>
      <c r="BQ13" s="150" t="str">
        <f>IF(O13="---","",VLOOKUP(O13,List1678234[],2,FALSE))</f>
        <v/>
      </c>
      <c r="BR13" s="150" t="str">
        <f>IF(P13="---","",VLOOKUP(P13,List1678234[],2,FALSE))</f>
        <v/>
      </c>
      <c r="BS13" s="150" t="str">
        <f>IF(Q13="---","",VLOOKUP(Q13,List1678234[],2,FALSE))</f>
        <v/>
      </c>
      <c r="BT13" s="150" t="str">
        <f>IF(R13="---","",VLOOKUP(R13,List1678234[],2,FALSE))</f>
        <v/>
      </c>
      <c r="BU13" s="29" t="s">
        <v>135</v>
      </c>
      <c r="BV13" s="150">
        <f>IF(Y13="---","",VLOOKUP(Y13,List1678234[],2,FALSE))</f>
        <v>0</v>
      </c>
      <c r="BW13" s="150">
        <f>IF(Z13="---","",VLOOKUP(Z13,List1678234[],2,FALSE))</f>
        <v>0</v>
      </c>
      <c r="BX13" s="150">
        <f>IF(AA13="---","",VLOOKUP(AA13,List1678234[],2,FALSE))</f>
        <v>0.5</v>
      </c>
      <c r="BY13" s="150">
        <f>IF(AB13="---","",VLOOKUP(AB13,List1678234[],2,FALSE))</f>
        <v>0.5</v>
      </c>
      <c r="BZ13" s="150">
        <f>IF(AC13="---","",VLOOKUP(AC13,List1678234[],2,FALSE))</f>
        <v>1</v>
      </c>
      <c r="CA13" s="150" t="str">
        <f>IF(AD13="---","",VLOOKUP(AD13,List1678234[],2,FALSE))</f>
        <v/>
      </c>
      <c r="CB13" s="150" t="str">
        <f>IF(AE13="---","",VLOOKUP(AE13,List1678234[],2,FALSE))</f>
        <v/>
      </c>
      <c r="CC13" s="150" t="str">
        <f>IF(AF13="---","",VLOOKUP(AF13,List1678234[],2,FALSE))</f>
        <v/>
      </c>
      <c r="CD13" s="150" t="str">
        <f>IF(AG13="---","",VLOOKUP(AG13,List1678234[],2,FALSE))</f>
        <v/>
      </c>
      <c r="CE13" s="150" t="str">
        <f>IF(AH13="---","",VLOOKUP(AH13,List1678234[],2,FALSE))</f>
        <v/>
      </c>
    </row>
    <row r="14" spans="2:92" s="8" customFormat="1" ht="13.5" customHeight="1">
      <c r="B14" s="263"/>
      <c r="C14" s="271"/>
      <c r="D14" s="270"/>
      <c r="E14" s="196" t="s">
        <v>143</v>
      </c>
      <c r="F14" s="198"/>
      <c r="G14" s="199"/>
      <c r="H14" s="25" t="s">
        <v>119</v>
      </c>
      <c r="I14" s="25" t="s">
        <v>119</v>
      </c>
      <c r="J14" s="25" t="s">
        <v>108</v>
      </c>
      <c r="K14" s="25" t="s">
        <v>108</v>
      </c>
      <c r="L14" s="25" t="s">
        <v>108</v>
      </c>
      <c r="M14" s="25" t="s">
        <v>108</v>
      </c>
      <c r="N14" s="25" t="s">
        <v>108</v>
      </c>
      <c r="O14" s="25" t="s">
        <v>108</v>
      </c>
      <c r="P14" s="25" t="s">
        <v>108</v>
      </c>
      <c r="Q14" s="25" t="s">
        <v>108</v>
      </c>
      <c r="R14" s="32" t="s">
        <v>108</v>
      </c>
      <c r="S14" s="1"/>
      <c r="T14" s="1"/>
      <c r="U14" s="1"/>
      <c r="V14" s="1"/>
      <c r="W14" s="1"/>
      <c r="X14" s="1"/>
      <c r="Y14" s="25" t="s">
        <v>119</v>
      </c>
      <c r="Z14" s="25" t="s">
        <v>116</v>
      </c>
      <c r="AA14" s="25" t="s">
        <v>116</v>
      </c>
      <c r="AB14" s="25" t="s">
        <v>112</v>
      </c>
      <c r="AC14" s="32" t="s">
        <v>112</v>
      </c>
      <c r="AD14" s="23" t="s">
        <v>108</v>
      </c>
      <c r="AE14" s="23" t="s">
        <v>108</v>
      </c>
      <c r="AF14" s="23" t="s">
        <v>108</v>
      </c>
      <c r="AG14" s="23" t="s">
        <v>108</v>
      </c>
      <c r="AH14" s="23" t="s">
        <v>108</v>
      </c>
      <c r="AK14" s="27" t="str">
        <f t="shared" si="0"/>
        <v>En bonne voie</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&lt;60</v>
      </c>
      <c r="AY14" s="50">
        <f>VALUE(IF(AX14="---","",VLOOKUP(AX14,List1678234[],2,FALSE)))</f>
        <v>0</v>
      </c>
      <c r="AZ14" s="1" t="str">
        <f t="shared" si="2"/>
        <v>&lt;60</v>
      </c>
      <c r="BA14" s="1">
        <f>VALUE(IF(AZ14="---","",VLOOKUP(AZ14,List1678234[],2,FALSE)))</f>
        <v>0</v>
      </c>
      <c r="BB14" s="1" t="str">
        <f t="shared" si="3"/>
        <v>En bonne voie</v>
      </c>
      <c r="BC14" s="1" t="str">
        <f t="shared" si="4"/>
        <v>Effectif Année 1</v>
      </c>
      <c r="BD14" s="1"/>
      <c r="BE14" s="1"/>
      <c r="BF14" s="1"/>
      <c r="BG14" s="1"/>
      <c r="BH14" s="1"/>
      <c r="BI14" s="29" t="s">
        <v>137</v>
      </c>
      <c r="BJ14" s="150">
        <f>IF(H14="---","",VLOOKUP(H14,List1678234[],2,FALSE))</f>
        <v>0</v>
      </c>
      <c r="BK14" s="150">
        <f>IF(I14="---","",VLOOKUP(I14,List1678234[],2,FALSE))</f>
        <v>0</v>
      </c>
      <c r="BL14" s="150" t="str">
        <f>IF(J14="---","",VLOOKUP(J14,List1678234[],2,FALSE))</f>
        <v/>
      </c>
      <c r="BM14" s="150" t="str">
        <f>IF(K14="---","",VLOOKUP(K14,List1678234[],2,FALSE))</f>
        <v/>
      </c>
      <c r="BN14" s="150" t="str">
        <f>IF(L14="---","",VLOOKUP(L14,List1678234[],2,FALSE))</f>
        <v/>
      </c>
      <c r="BO14" s="150" t="str">
        <f>IF(M14="---","",VLOOKUP(M14,List1678234[],2,FALSE))</f>
        <v/>
      </c>
      <c r="BP14" s="150" t="str">
        <f>IF(N14="---","",VLOOKUP(N14,List1678234[],2,FALSE))</f>
        <v/>
      </c>
      <c r="BQ14" s="150" t="str">
        <f>IF(O14="---","",VLOOKUP(O14,List1678234[],2,FALSE))</f>
        <v/>
      </c>
      <c r="BR14" s="150" t="str">
        <f>IF(P14="---","",VLOOKUP(P14,List1678234[],2,FALSE))</f>
        <v/>
      </c>
      <c r="BS14" s="150" t="str">
        <f>IF(Q14="---","",VLOOKUP(Q14,List1678234[],2,FALSE))</f>
        <v/>
      </c>
      <c r="BT14" s="150" t="str">
        <f>IF(R14="---","",VLOOKUP(R14,List1678234[],2,FALSE))</f>
        <v/>
      </c>
      <c r="BU14" s="29" t="s">
        <v>137</v>
      </c>
      <c r="BV14" s="150">
        <f>IF(Y14="---","",VLOOKUP(Y14,List1678234[],2,FALSE))</f>
        <v>0</v>
      </c>
      <c r="BW14" s="150">
        <f>IF(Z14="---","",VLOOKUP(Z14,List1678234[],2,FALSE))</f>
        <v>0.5</v>
      </c>
      <c r="BX14" s="150">
        <f>IF(AA14="---","",VLOOKUP(AA14,List1678234[],2,FALSE))</f>
        <v>0.5</v>
      </c>
      <c r="BY14" s="150">
        <f>IF(AB14="---","",VLOOKUP(AB14,List1678234[],2,FALSE))</f>
        <v>1</v>
      </c>
      <c r="BZ14" s="150">
        <f>IF(AC14="---","",VLOOKUP(AC14,List1678234[],2,FALSE))</f>
        <v>1</v>
      </c>
      <c r="CA14" s="150" t="str">
        <f>IF(AD14="---","",VLOOKUP(AD14,List1678234[],2,FALSE))</f>
        <v/>
      </c>
      <c r="CB14" s="150" t="str">
        <f>IF(AE14="---","",VLOOKUP(AE14,List1678234[],2,FALSE))</f>
        <v/>
      </c>
      <c r="CC14" s="150" t="str">
        <f>IF(AF14="---","",VLOOKUP(AF14,List1678234[],2,FALSE))</f>
        <v/>
      </c>
      <c r="CD14" s="150" t="str">
        <f>IF(AG14="---","",VLOOKUP(AG14,List1678234[],2,FALSE))</f>
        <v/>
      </c>
      <c r="CE14" s="150" t="str">
        <f>IF(AH14="---","",VLOOKUP(AH14,List1678234[],2,FALSE))</f>
        <v/>
      </c>
      <c r="CG14" s="1"/>
      <c r="CI14" s="1"/>
      <c r="CK14" s="1"/>
      <c r="CM14" s="1"/>
    </row>
    <row r="15" spans="2:92" s="8" customFormat="1" ht="13.5" customHeight="1">
      <c r="B15" s="263"/>
      <c r="C15" s="271" t="s">
        <v>138</v>
      </c>
      <c r="D15" s="270"/>
      <c r="E15" s="196" t="s">
        <v>146</v>
      </c>
      <c r="F15" s="198"/>
      <c r="G15" s="199"/>
      <c r="H15" s="25" t="s">
        <v>112</v>
      </c>
      <c r="I15" s="25" t="s">
        <v>112</v>
      </c>
      <c r="J15" s="25" t="s">
        <v>108</v>
      </c>
      <c r="K15" s="25" t="s">
        <v>108</v>
      </c>
      <c r="L15" s="25" t="s">
        <v>108</v>
      </c>
      <c r="M15" s="25" t="s">
        <v>108</v>
      </c>
      <c r="N15" s="25" t="s">
        <v>108</v>
      </c>
      <c r="O15" s="25" t="s">
        <v>108</v>
      </c>
      <c r="P15" s="25" t="s">
        <v>108</v>
      </c>
      <c r="Q15" s="25" t="s">
        <v>108</v>
      </c>
      <c r="R15" s="32" t="s">
        <v>108</v>
      </c>
      <c r="S15" s="1"/>
      <c r="T15" s="1"/>
      <c r="U15" s="1"/>
      <c r="V15" s="1"/>
      <c r="W15" s="1"/>
      <c r="X15" s="1"/>
      <c r="Y15" s="25" t="s">
        <v>112</v>
      </c>
      <c r="Z15" s="25" t="s">
        <v>112</v>
      </c>
      <c r="AA15" s="25" t="s">
        <v>112</v>
      </c>
      <c r="AB15" s="25" t="s">
        <v>112</v>
      </c>
      <c r="AC15" s="32" t="s">
        <v>112</v>
      </c>
      <c r="AD15" s="23" t="s">
        <v>108</v>
      </c>
      <c r="AE15" s="23" t="s">
        <v>108</v>
      </c>
      <c r="AF15" s="23" t="s">
        <v>108</v>
      </c>
      <c r="AG15" s="23" t="s">
        <v>108</v>
      </c>
      <c r="AH15" s="23" t="s">
        <v>108</v>
      </c>
      <c r="AK15" s="27" t="str">
        <f t="shared" si="0"/>
        <v>En bonne voie</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≥80</v>
      </c>
      <c r="AY15" s="50">
        <f>VALUE(IF(AX15="---","",VLOOKUP(AX15,List1678234[],2,FALSE)))</f>
        <v>1</v>
      </c>
      <c r="AZ15" s="1" t="str">
        <f t="shared" si="2"/>
        <v>≥80</v>
      </c>
      <c r="BA15" s="1">
        <f>VALUE(IF(AZ15="---","",VLOOKUP(AZ15,List1678234[],2,FALSE)))</f>
        <v>1</v>
      </c>
      <c r="BB15" s="1" t="str">
        <f t="shared" si="3"/>
        <v>En bonne voie</v>
      </c>
      <c r="BC15" s="1" t="str">
        <f t="shared" si="4"/>
        <v>Effectif Année 1</v>
      </c>
      <c r="BD15" s="1"/>
      <c r="BE15" s="1"/>
      <c r="BF15" s="1"/>
      <c r="BG15" s="1"/>
      <c r="BH15" s="1"/>
      <c r="BI15" s="29" t="s">
        <v>140</v>
      </c>
      <c r="BJ15" s="150">
        <f>IF(H15="---","",VLOOKUP(H15,List1678234[],2,FALSE))</f>
        <v>1</v>
      </c>
      <c r="BK15" s="150">
        <f>IF(I15="---","",VLOOKUP(I15,List1678234[],2,FALSE))</f>
        <v>1</v>
      </c>
      <c r="BL15" s="150" t="str">
        <f>IF(J15="---","",VLOOKUP(J15,List1678234[],2,FALSE))</f>
        <v/>
      </c>
      <c r="BM15" s="150" t="str">
        <f>IF(K15="---","",VLOOKUP(K15,List1678234[],2,FALSE))</f>
        <v/>
      </c>
      <c r="BN15" s="150" t="str">
        <f>IF(L15="---","",VLOOKUP(L15,List1678234[],2,FALSE))</f>
        <v/>
      </c>
      <c r="BO15" s="150" t="str">
        <f>IF(M15="---","",VLOOKUP(M15,List1678234[],2,FALSE))</f>
        <v/>
      </c>
      <c r="BP15" s="150" t="str">
        <f>IF(N15="---","",VLOOKUP(N15,List1678234[],2,FALSE))</f>
        <v/>
      </c>
      <c r="BQ15" s="150" t="str">
        <f>IF(O15="---","",VLOOKUP(O15,List1678234[],2,FALSE))</f>
        <v/>
      </c>
      <c r="BR15" s="150" t="str">
        <f>IF(P15="---","",VLOOKUP(P15,List1678234[],2,FALSE))</f>
        <v/>
      </c>
      <c r="BS15" s="150" t="str">
        <f>IF(Q15="---","",VLOOKUP(Q15,List1678234[],2,FALSE))</f>
        <v/>
      </c>
      <c r="BT15" s="150" t="str">
        <f>IF(R15="---","",VLOOKUP(R15,List1678234[],2,FALSE))</f>
        <v/>
      </c>
      <c r="BU15" s="29" t="s">
        <v>140</v>
      </c>
      <c r="BV15" s="150">
        <f>IF(Y15="---","",VLOOKUP(Y15,List1678234[],2,FALSE))</f>
        <v>1</v>
      </c>
      <c r="BW15" s="150">
        <f>IF(Z15="---","",VLOOKUP(Z15,List1678234[],2,FALSE))</f>
        <v>1</v>
      </c>
      <c r="BX15" s="150">
        <f>IF(AA15="---","",VLOOKUP(AA15,List1678234[],2,FALSE))</f>
        <v>1</v>
      </c>
      <c r="BY15" s="150">
        <f>IF(AB15="---","",VLOOKUP(AB15,List1678234[],2,FALSE))</f>
        <v>1</v>
      </c>
      <c r="BZ15" s="150">
        <f>IF(AC15="---","",VLOOKUP(AC15,List1678234[],2,FALSE))</f>
        <v>1</v>
      </c>
      <c r="CA15" s="150" t="str">
        <f>IF(AD15="---","",VLOOKUP(AD15,List1678234[],2,FALSE))</f>
        <v/>
      </c>
      <c r="CB15" s="150" t="str">
        <f>IF(AE15="---","",VLOOKUP(AE15,List1678234[],2,FALSE))</f>
        <v/>
      </c>
      <c r="CC15" s="150" t="str">
        <f>IF(AF15="---","",VLOOKUP(AF15,List1678234[],2,FALSE))</f>
        <v/>
      </c>
      <c r="CD15" s="150" t="str">
        <f>IF(AG15="---","",VLOOKUP(AG15,List1678234[],2,FALSE))</f>
        <v/>
      </c>
      <c r="CE15" s="150" t="str">
        <f>IF(AH15="---","",VLOOKUP(AH15,List1678234[],2,FALSE))</f>
        <v/>
      </c>
      <c r="CG15" s="1"/>
      <c r="CI15" s="1"/>
      <c r="CK15" s="1"/>
      <c r="CM15" s="1"/>
    </row>
    <row r="16" spans="2:92" s="8" customFormat="1" ht="13.5" customHeight="1" thickBot="1">
      <c r="B16" s="263"/>
      <c r="C16" s="271"/>
      <c r="D16" s="270"/>
      <c r="E16" s="196" t="s">
        <v>148</v>
      </c>
      <c r="F16" s="198"/>
      <c r="G16" s="199"/>
      <c r="H16" s="25" t="s">
        <v>112</v>
      </c>
      <c r="I16" s="25" t="s">
        <v>112</v>
      </c>
      <c r="J16" s="25" t="s">
        <v>108</v>
      </c>
      <c r="K16" s="25" t="s">
        <v>108</v>
      </c>
      <c r="L16" s="25" t="s">
        <v>108</v>
      </c>
      <c r="M16" s="25" t="s">
        <v>108</v>
      </c>
      <c r="N16" s="25" t="s">
        <v>108</v>
      </c>
      <c r="O16" s="25" t="s">
        <v>108</v>
      </c>
      <c r="P16" s="25" t="s">
        <v>108</v>
      </c>
      <c r="Q16" s="25" t="s">
        <v>108</v>
      </c>
      <c r="R16" s="32" t="s">
        <v>108</v>
      </c>
      <c r="S16" s="1"/>
      <c r="T16" s="1"/>
      <c r="U16" s="1"/>
      <c r="V16" s="1"/>
      <c r="W16" s="1"/>
      <c r="X16" s="1"/>
      <c r="Y16" s="25" t="s">
        <v>112</v>
      </c>
      <c r="Z16" s="25" t="s">
        <v>112</v>
      </c>
      <c r="AA16" s="25" t="s">
        <v>112</v>
      </c>
      <c r="AB16" s="25" t="s">
        <v>112</v>
      </c>
      <c r="AC16" s="32" t="s">
        <v>112</v>
      </c>
      <c r="AD16" s="23" t="s">
        <v>108</v>
      </c>
      <c r="AE16" s="23" t="s">
        <v>108</v>
      </c>
      <c r="AF16" s="23" t="s">
        <v>108</v>
      </c>
      <c r="AG16" s="23" t="s">
        <v>108</v>
      </c>
      <c r="AH16" s="23" t="s">
        <v>108</v>
      </c>
      <c r="AK16" s="27" t="str">
        <f t="shared" si="0"/>
        <v>En bonne voie</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≥80</v>
      </c>
      <c r="AY16" s="50">
        <f>VALUE(IF(AX16="---","",VLOOKUP(AX16,List1678234[],2,FALSE)))</f>
        <v>1</v>
      </c>
      <c r="AZ16" s="1" t="str">
        <f t="shared" si="2"/>
        <v>≥80</v>
      </c>
      <c r="BA16" s="1">
        <f>VALUE(IF(AZ16="---","",VLOOKUP(AZ16,List1678234[],2,FALSE)))</f>
        <v>1</v>
      </c>
      <c r="BB16" s="1" t="str">
        <f t="shared" si="3"/>
        <v>En bonne voie</v>
      </c>
      <c r="BC16" s="1" t="str">
        <f t="shared" si="4"/>
        <v>Effectif Année 1</v>
      </c>
      <c r="BD16" s="1"/>
      <c r="BE16" s="1"/>
      <c r="BF16" s="1"/>
      <c r="BG16" s="1"/>
      <c r="BH16" s="1"/>
      <c r="BI16" s="29" t="s">
        <v>142</v>
      </c>
      <c r="BJ16" s="150">
        <f>IF(H16="---","",VLOOKUP(H16,List1678234[],2,FALSE))</f>
        <v>1</v>
      </c>
      <c r="BK16" s="150">
        <f>IF(I16="---","",VLOOKUP(I16,List1678234[],2,FALSE))</f>
        <v>1</v>
      </c>
      <c r="BL16" s="150" t="str">
        <f>IF(J16="---","",VLOOKUP(J16,List1678234[],2,FALSE))</f>
        <v/>
      </c>
      <c r="BM16" s="150" t="str">
        <f>IF(K16="---","",VLOOKUP(K16,List1678234[],2,FALSE))</f>
        <v/>
      </c>
      <c r="BN16" s="150" t="str">
        <f>IF(L16="---","",VLOOKUP(L16,List1678234[],2,FALSE))</f>
        <v/>
      </c>
      <c r="BO16" s="150" t="str">
        <f>IF(M16="---","",VLOOKUP(M16,List1678234[],2,FALSE))</f>
        <v/>
      </c>
      <c r="BP16" s="150" t="str">
        <f>IF(N16="---","",VLOOKUP(N16,List1678234[],2,FALSE))</f>
        <v/>
      </c>
      <c r="BQ16" s="150" t="str">
        <f>IF(O16="---","",VLOOKUP(O16,List1678234[],2,FALSE))</f>
        <v/>
      </c>
      <c r="BR16" s="150" t="str">
        <f>IF(P16="---","",VLOOKUP(P16,List1678234[],2,FALSE))</f>
        <v/>
      </c>
      <c r="BS16" s="150" t="str">
        <f>IF(Q16="---","",VLOOKUP(Q16,List1678234[],2,FALSE))</f>
        <v/>
      </c>
      <c r="BT16" s="150" t="str">
        <f>IF(R16="---","",VLOOKUP(R16,List1678234[],2,FALSE))</f>
        <v/>
      </c>
      <c r="BU16" s="29" t="s">
        <v>142</v>
      </c>
      <c r="BV16" s="150">
        <f>IF(Y16="---","",VLOOKUP(Y16,List1678234[],2,FALSE))</f>
        <v>1</v>
      </c>
      <c r="BW16" s="150">
        <f>IF(Z16="---","",VLOOKUP(Z16,List1678234[],2,FALSE))</f>
        <v>1</v>
      </c>
      <c r="BX16" s="150">
        <f>IF(AA16="---","",VLOOKUP(AA16,List1678234[],2,FALSE))</f>
        <v>1</v>
      </c>
      <c r="BY16" s="150">
        <f>IF(AB16="---","",VLOOKUP(AB16,List1678234[],2,FALSE))</f>
        <v>1</v>
      </c>
      <c r="BZ16" s="150">
        <f>IF(AC16="---","",VLOOKUP(AC16,List1678234[],2,FALSE))</f>
        <v>1</v>
      </c>
      <c r="CA16" s="150" t="str">
        <f>IF(AD16="---","",VLOOKUP(AD16,List1678234[],2,FALSE))</f>
        <v/>
      </c>
      <c r="CB16" s="150" t="str">
        <f>IF(AE16="---","",VLOOKUP(AE16,List1678234[],2,FALSE))</f>
        <v/>
      </c>
      <c r="CC16" s="150" t="str">
        <f>IF(AF16="---","",VLOOKUP(AF16,List1678234[],2,FALSE))</f>
        <v/>
      </c>
      <c r="CD16" s="150" t="str">
        <f>IF(AG16="---","",VLOOKUP(AG16,List1678234[],2,FALSE))</f>
        <v/>
      </c>
      <c r="CE16" s="150" t="str">
        <f>IF(AH16="---","",VLOOKUP(AH16,List1678234[],2,FALSE))</f>
        <v/>
      </c>
      <c r="CG16" s="1"/>
      <c r="CI16" s="1"/>
      <c r="CK16" s="1"/>
      <c r="CM16" s="1"/>
    </row>
    <row r="17" spans="2:92" s="8" customFormat="1" ht="13.5" customHeight="1" thickBot="1">
      <c r="B17" s="263"/>
      <c r="C17" s="271"/>
      <c r="D17" s="270"/>
      <c r="E17" s="196" t="s">
        <v>150</v>
      </c>
      <c r="F17" s="198"/>
      <c r="G17" s="199"/>
      <c r="H17" s="25" t="s">
        <v>112</v>
      </c>
      <c r="I17" s="25" t="s">
        <v>112</v>
      </c>
      <c r="J17" s="25" t="s">
        <v>108</v>
      </c>
      <c r="K17" s="25" t="s">
        <v>108</v>
      </c>
      <c r="L17" s="25" t="s">
        <v>108</v>
      </c>
      <c r="M17" s="25" t="s">
        <v>108</v>
      </c>
      <c r="N17" s="25" t="s">
        <v>108</v>
      </c>
      <c r="O17" s="25" t="s">
        <v>108</v>
      </c>
      <c r="P17" s="25" t="s">
        <v>108</v>
      </c>
      <c r="Q17" s="25" t="s">
        <v>108</v>
      </c>
      <c r="R17" s="32" t="s">
        <v>108</v>
      </c>
      <c r="S17" s="1"/>
      <c r="T17" s="1"/>
      <c r="U17" s="1"/>
      <c r="V17" s="1"/>
      <c r="W17" s="1"/>
      <c r="X17" s="1"/>
      <c r="Y17" s="25" t="s">
        <v>112</v>
      </c>
      <c r="Z17" s="25" t="s">
        <v>112</v>
      </c>
      <c r="AA17" s="25" t="s">
        <v>112</v>
      </c>
      <c r="AB17" s="25" t="s">
        <v>112</v>
      </c>
      <c r="AC17" s="32" t="s">
        <v>112</v>
      </c>
      <c r="AD17" s="23" t="s">
        <v>108</v>
      </c>
      <c r="AE17" s="23" t="s">
        <v>108</v>
      </c>
      <c r="AF17" s="23" t="s">
        <v>108</v>
      </c>
      <c r="AG17" s="23" t="s">
        <v>108</v>
      </c>
      <c r="AH17" s="23" t="s">
        <v>108</v>
      </c>
      <c r="AK17" s="27" t="str">
        <f t="shared" si="0"/>
        <v>En bonne voie</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≥80</v>
      </c>
      <c r="AY17" s="50">
        <f>VALUE(IF(AX17="---","",VLOOKUP(AX17,List1678234[],2,FALSE)))</f>
        <v>1</v>
      </c>
      <c r="AZ17" s="1" t="str">
        <f t="shared" si="2"/>
        <v>≥80</v>
      </c>
      <c r="BA17" s="1">
        <f>VALUE(IF(AZ17="---","",VLOOKUP(AZ17,List1678234[],2,FALSE)))</f>
        <v>1</v>
      </c>
      <c r="BB17" s="1" t="str">
        <f t="shared" si="3"/>
        <v>En bonne voie</v>
      </c>
      <c r="BC17" s="1" t="str">
        <f t="shared" si="4"/>
        <v>Effectif Année 1</v>
      </c>
      <c r="BD17" s="1"/>
      <c r="BE17" s="1"/>
      <c r="BF17" s="1"/>
      <c r="BG17" s="1"/>
      <c r="BH17" s="1"/>
      <c r="BI17" s="29" t="s">
        <v>144</v>
      </c>
      <c r="BJ17" s="150">
        <f>IF(H17="---","",VLOOKUP(H17,List1678234[],2,FALSE))</f>
        <v>1</v>
      </c>
      <c r="BK17" s="150">
        <f>IF(I17="---","",VLOOKUP(I17,List1678234[],2,FALSE))</f>
        <v>1</v>
      </c>
      <c r="BL17" s="150" t="str">
        <f>IF(J17="---","",VLOOKUP(J17,List1678234[],2,FALSE))</f>
        <v/>
      </c>
      <c r="BM17" s="150" t="str">
        <f>IF(K17="---","",VLOOKUP(K17,List1678234[],2,FALSE))</f>
        <v/>
      </c>
      <c r="BN17" s="150" t="str">
        <f>IF(L17="---","",VLOOKUP(L17,List1678234[],2,FALSE))</f>
        <v/>
      </c>
      <c r="BO17" s="150" t="str">
        <f>IF(M17="---","",VLOOKUP(M17,List1678234[],2,FALSE))</f>
        <v/>
      </c>
      <c r="BP17" s="150" t="str">
        <f>IF(N17="---","",VLOOKUP(N17,List1678234[],2,FALSE))</f>
        <v/>
      </c>
      <c r="BQ17" s="150" t="str">
        <f>IF(O17="---","",VLOOKUP(O17,List1678234[],2,FALSE))</f>
        <v/>
      </c>
      <c r="BR17" s="150" t="str">
        <f>IF(P17="---","",VLOOKUP(P17,List1678234[],2,FALSE))</f>
        <v/>
      </c>
      <c r="BS17" s="150" t="str">
        <f>IF(Q17="---","",VLOOKUP(Q17,List1678234[],2,FALSE))</f>
        <v/>
      </c>
      <c r="BT17" s="150" t="str">
        <f>IF(R17="---","",VLOOKUP(R17,List1678234[],2,FALSE))</f>
        <v/>
      </c>
      <c r="BU17" s="29" t="s">
        <v>144</v>
      </c>
      <c r="BV17" s="150">
        <f>IF(Y17="---","",VLOOKUP(Y17,List1678234[],2,FALSE))</f>
        <v>1</v>
      </c>
      <c r="BW17" s="150">
        <f>IF(Z17="---","",VLOOKUP(Z17,List1678234[],2,FALSE))</f>
        <v>1</v>
      </c>
      <c r="BX17" s="150">
        <f>IF(AA17="---","",VLOOKUP(AA17,List1678234[],2,FALSE))</f>
        <v>1</v>
      </c>
      <c r="BY17" s="150">
        <f>IF(AB17="---","",VLOOKUP(AB17,List1678234[],2,FALSE))</f>
        <v>1</v>
      </c>
      <c r="BZ17" s="150">
        <f>IF(AC17="---","",VLOOKUP(AC17,List1678234[],2,FALSE))</f>
        <v>1</v>
      </c>
      <c r="CA17" s="150" t="str">
        <f>IF(AD17="---","",VLOOKUP(AD17,List1678234[],2,FALSE))</f>
        <v/>
      </c>
      <c r="CB17" s="150" t="str">
        <f>IF(AE17="---","",VLOOKUP(AE17,List1678234[],2,FALSE))</f>
        <v/>
      </c>
      <c r="CC17" s="150" t="str">
        <f>IF(AF17="---","",VLOOKUP(AF17,List1678234[],2,FALSE))</f>
        <v/>
      </c>
      <c r="CD17" s="150" t="str">
        <f>IF(AG17="---","",VLOOKUP(AG17,List1678234[],2,FALSE))</f>
        <v/>
      </c>
      <c r="CE17" s="150" t="str">
        <f>IF(AH17="---","",VLOOKUP(AH17,List1678234[],2,FALSE))</f>
        <v/>
      </c>
      <c r="CG17" s="1"/>
      <c r="CI17" s="1"/>
      <c r="CK17" s="1"/>
      <c r="CM17" s="1"/>
    </row>
    <row r="18" spans="2:92" s="8" customFormat="1" ht="13.5" customHeight="1" thickBot="1">
      <c r="B18" s="263"/>
      <c r="C18" s="271" t="s">
        <v>145</v>
      </c>
      <c r="D18" s="270"/>
      <c r="E18" s="196" t="s">
        <v>240</v>
      </c>
      <c r="F18" s="198"/>
      <c r="G18" s="199"/>
      <c r="H18" s="25" t="s">
        <v>112</v>
      </c>
      <c r="I18" s="25" t="s">
        <v>112</v>
      </c>
      <c r="J18" s="25" t="s">
        <v>108</v>
      </c>
      <c r="K18" s="25" t="s">
        <v>108</v>
      </c>
      <c r="L18" s="25" t="s">
        <v>108</v>
      </c>
      <c r="M18" s="25" t="s">
        <v>108</v>
      </c>
      <c r="N18" s="25" t="s">
        <v>108</v>
      </c>
      <c r="O18" s="25" t="s">
        <v>108</v>
      </c>
      <c r="P18" s="25" t="s">
        <v>108</v>
      </c>
      <c r="Q18" s="25" t="s">
        <v>108</v>
      </c>
      <c r="R18" s="32" t="s">
        <v>108</v>
      </c>
      <c r="S18" s="1"/>
      <c r="T18" s="1"/>
      <c r="U18" s="1"/>
      <c r="V18" s="1"/>
      <c r="W18" s="1"/>
      <c r="X18" s="1"/>
      <c r="Y18" s="25" t="s">
        <v>112</v>
      </c>
      <c r="Z18" s="25" t="s">
        <v>112</v>
      </c>
      <c r="AA18" s="25" t="s">
        <v>112</v>
      </c>
      <c r="AB18" s="25" t="s">
        <v>112</v>
      </c>
      <c r="AC18" s="32" t="s">
        <v>112</v>
      </c>
      <c r="AD18" s="23" t="s">
        <v>108</v>
      </c>
      <c r="AE18" s="23" t="s">
        <v>108</v>
      </c>
      <c r="AF18" s="23" t="s">
        <v>108</v>
      </c>
      <c r="AG18" s="23" t="s">
        <v>108</v>
      </c>
      <c r="AH18" s="23" t="s">
        <v>108</v>
      </c>
      <c r="AK18" s="27" t="str">
        <f t="shared" si="0"/>
        <v>En bonne voie</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≥80</v>
      </c>
      <c r="AY18" s="50">
        <f>VALUE(IF(AX18="---","",VLOOKUP(AX18,List1678234[],2,FALSE)))</f>
        <v>1</v>
      </c>
      <c r="AZ18" s="1" t="str">
        <f t="shared" si="2"/>
        <v>≥80</v>
      </c>
      <c r="BA18" s="1">
        <f>VALUE(IF(AZ18="---","",VLOOKUP(AZ18,List1678234[],2,FALSE)))</f>
        <v>1</v>
      </c>
      <c r="BB18" s="1" t="str">
        <f t="shared" si="3"/>
        <v>En bonne voie</v>
      </c>
      <c r="BC18" s="1" t="str">
        <f t="shared" si="4"/>
        <v>Effectif Année 1</v>
      </c>
      <c r="BD18" s="1"/>
      <c r="BE18" s="1"/>
      <c r="BF18" s="1"/>
      <c r="BG18" s="1"/>
      <c r="BH18" s="1"/>
      <c r="BI18" s="29" t="s">
        <v>147</v>
      </c>
      <c r="BJ18" s="150">
        <f>IF(H18="---","",VLOOKUP(H18,List1678234[],2,FALSE))</f>
        <v>1</v>
      </c>
      <c r="BK18" s="150">
        <f>IF(I18="---","",VLOOKUP(I18,List1678234[],2,FALSE))</f>
        <v>1</v>
      </c>
      <c r="BL18" s="150" t="str">
        <f>IF(J18="---","",VLOOKUP(J18,List1678234[],2,FALSE))</f>
        <v/>
      </c>
      <c r="BM18" s="150" t="str">
        <f>IF(K18="---","",VLOOKUP(K18,List1678234[],2,FALSE))</f>
        <v/>
      </c>
      <c r="BN18" s="150" t="str">
        <f>IF(L18="---","",VLOOKUP(L18,List1678234[],2,FALSE))</f>
        <v/>
      </c>
      <c r="BO18" s="150" t="str">
        <f>IF(M18="---","",VLOOKUP(M18,List1678234[],2,FALSE))</f>
        <v/>
      </c>
      <c r="BP18" s="150" t="str">
        <f>IF(N18="---","",VLOOKUP(N18,List1678234[],2,FALSE))</f>
        <v/>
      </c>
      <c r="BQ18" s="150" t="str">
        <f>IF(O18="---","",VLOOKUP(O18,List1678234[],2,FALSE))</f>
        <v/>
      </c>
      <c r="BR18" s="150" t="str">
        <f>IF(P18="---","",VLOOKUP(P18,List1678234[],2,FALSE))</f>
        <v/>
      </c>
      <c r="BS18" s="150" t="str">
        <f>IF(Q18="---","",VLOOKUP(Q18,List1678234[],2,FALSE))</f>
        <v/>
      </c>
      <c r="BT18" s="150" t="str">
        <f>IF(R18="---","",VLOOKUP(R18,List1678234[],2,FALSE))</f>
        <v/>
      </c>
      <c r="BU18" s="29" t="s">
        <v>147</v>
      </c>
      <c r="BV18" s="150">
        <f>IF(Y18="---","",VLOOKUP(Y18,List1678234[],2,FALSE))</f>
        <v>1</v>
      </c>
      <c r="BW18" s="150">
        <f>IF(Z18="---","",VLOOKUP(Z18,List1678234[],2,FALSE))</f>
        <v>1</v>
      </c>
      <c r="BX18" s="150">
        <f>IF(AA18="---","",VLOOKUP(AA18,List1678234[],2,FALSE))</f>
        <v>1</v>
      </c>
      <c r="BY18" s="150">
        <f>IF(AB18="---","",VLOOKUP(AB18,List1678234[],2,FALSE))</f>
        <v>1</v>
      </c>
      <c r="BZ18" s="150">
        <f>IF(AC18="---","",VLOOKUP(AC18,List1678234[],2,FALSE))</f>
        <v>1</v>
      </c>
      <c r="CA18" s="150" t="str">
        <f>IF(AD18="---","",VLOOKUP(AD18,List1678234[],2,FALSE))</f>
        <v/>
      </c>
      <c r="CB18" s="150" t="str">
        <f>IF(AE18="---","",VLOOKUP(AE18,List1678234[],2,FALSE))</f>
        <v/>
      </c>
      <c r="CC18" s="150" t="str">
        <f>IF(AF18="---","",VLOOKUP(AF18,List1678234[],2,FALSE))</f>
        <v/>
      </c>
      <c r="CD18" s="150" t="str">
        <f>IF(AG18="---","",VLOOKUP(AG18,List1678234[],2,FALSE))</f>
        <v/>
      </c>
      <c r="CE18" s="150" t="str">
        <f>IF(AH18="---","",VLOOKUP(AH18,List1678234[],2,FALSE))</f>
        <v/>
      </c>
      <c r="CG18" s="1"/>
      <c r="CI18" s="1"/>
      <c r="CK18" s="1"/>
      <c r="CM18" s="1"/>
    </row>
    <row r="19" spans="2:92" s="8" customFormat="1" ht="13.5" customHeight="1" thickBot="1">
      <c r="B19" s="263"/>
      <c r="C19" s="271"/>
      <c r="D19" s="270"/>
      <c r="E19" s="196" t="s">
        <v>241</v>
      </c>
      <c r="F19" s="198"/>
      <c r="G19" s="199"/>
      <c r="H19" s="25" t="s">
        <v>116</v>
      </c>
      <c r="I19" s="25" t="s">
        <v>116</v>
      </c>
      <c r="J19" s="25" t="s">
        <v>108</v>
      </c>
      <c r="K19" s="25" t="s">
        <v>108</v>
      </c>
      <c r="L19" s="25" t="s">
        <v>108</v>
      </c>
      <c r="M19" s="25" t="s">
        <v>108</v>
      </c>
      <c r="N19" s="25" t="s">
        <v>108</v>
      </c>
      <c r="O19" s="25" t="s">
        <v>108</v>
      </c>
      <c r="P19" s="25" t="s">
        <v>108</v>
      </c>
      <c r="Q19" s="25" t="s">
        <v>108</v>
      </c>
      <c r="R19" s="32" t="s">
        <v>108</v>
      </c>
      <c r="S19" s="1"/>
      <c r="T19" s="1"/>
      <c r="U19" s="1"/>
      <c r="V19" s="1"/>
      <c r="W19" s="1"/>
      <c r="X19" s="1"/>
      <c r="Y19" s="25" t="s">
        <v>116</v>
      </c>
      <c r="Z19" s="25" t="s">
        <v>116</v>
      </c>
      <c r="AA19" s="25" t="s">
        <v>116</v>
      </c>
      <c r="AB19" s="25" t="s">
        <v>116</v>
      </c>
      <c r="AC19" s="32" t="s">
        <v>112</v>
      </c>
      <c r="AD19" s="23" t="s">
        <v>108</v>
      </c>
      <c r="AE19" s="23" t="s">
        <v>108</v>
      </c>
      <c r="AF19" s="23" t="s">
        <v>108</v>
      </c>
      <c r="AG19" s="23" t="s">
        <v>108</v>
      </c>
      <c r="AH19" s="23" t="s">
        <v>108</v>
      </c>
      <c r="AK19" s="27" t="str">
        <f t="shared" si="0"/>
        <v>En bonne voie</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60-79</v>
      </c>
      <c r="AY19" s="50">
        <f>VALUE(IF(AX19="---","",VLOOKUP(AX19,List1678234[],2,FALSE)))</f>
        <v>0.5</v>
      </c>
      <c r="AZ19" s="1" t="str">
        <f t="shared" si="2"/>
        <v>60-79</v>
      </c>
      <c r="BA19" s="1">
        <f>VALUE(IF(AZ19="---","",VLOOKUP(AZ19,List1678234[],2,FALSE)))</f>
        <v>0.5</v>
      </c>
      <c r="BB19" s="1" t="str">
        <f t="shared" si="3"/>
        <v>En bonne voie</v>
      </c>
      <c r="BC19" s="1" t="str">
        <f t="shared" si="4"/>
        <v>Effectif Année 1</v>
      </c>
      <c r="BD19" s="1"/>
      <c r="BE19" s="1"/>
      <c r="BF19" s="1"/>
      <c r="BG19" s="1"/>
      <c r="BH19" s="1"/>
      <c r="BI19" s="29" t="s">
        <v>149</v>
      </c>
      <c r="BJ19" s="150">
        <f>IF(H19="---","",VLOOKUP(H19,List1678234[],2,FALSE))</f>
        <v>0.5</v>
      </c>
      <c r="BK19" s="150">
        <f>IF(I19="---","",VLOOKUP(I19,List1678234[],2,FALSE))</f>
        <v>0.5</v>
      </c>
      <c r="BL19" s="150" t="str">
        <f>IF(J19="---","",VLOOKUP(J19,List1678234[],2,FALSE))</f>
        <v/>
      </c>
      <c r="BM19" s="150" t="str">
        <f>IF(K19="---","",VLOOKUP(K19,List1678234[],2,FALSE))</f>
        <v/>
      </c>
      <c r="BN19" s="150" t="str">
        <f>IF(L19="---","",VLOOKUP(L19,List1678234[],2,FALSE))</f>
        <v/>
      </c>
      <c r="BO19" s="150" t="str">
        <f>IF(M19="---","",VLOOKUP(M19,List1678234[],2,FALSE))</f>
        <v/>
      </c>
      <c r="BP19" s="150" t="str">
        <f>IF(N19="---","",VLOOKUP(N19,List1678234[],2,FALSE))</f>
        <v/>
      </c>
      <c r="BQ19" s="150" t="str">
        <f>IF(O19="---","",VLOOKUP(O19,List1678234[],2,FALSE))</f>
        <v/>
      </c>
      <c r="BR19" s="150" t="str">
        <f>IF(P19="---","",VLOOKUP(P19,List1678234[],2,FALSE))</f>
        <v/>
      </c>
      <c r="BS19" s="150" t="str">
        <f>IF(Q19="---","",VLOOKUP(Q19,List1678234[],2,FALSE))</f>
        <v/>
      </c>
      <c r="BT19" s="150" t="str">
        <f>IF(R19="---","",VLOOKUP(R19,List1678234[],2,FALSE))</f>
        <v/>
      </c>
      <c r="BU19" s="29" t="s">
        <v>149</v>
      </c>
      <c r="BV19" s="150">
        <f>IF(Y19="---","",VLOOKUP(Y19,List1678234[],2,FALSE))</f>
        <v>0.5</v>
      </c>
      <c r="BW19" s="150">
        <f>IF(Z19="---","",VLOOKUP(Z19,List1678234[],2,FALSE))</f>
        <v>0.5</v>
      </c>
      <c r="BX19" s="150">
        <f>IF(AA19="---","",VLOOKUP(AA19,List1678234[],2,FALSE))</f>
        <v>0.5</v>
      </c>
      <c r="BY19" s="150">
        <f>IF(AB19="---","",VLOOKUP(AB19,List1678234[],2,FALSE))</f>
        <v>0.5</v>
      </c>
      <c r="BZ19" s="150">
        <f>IF(AC19="---","",VLOOKUP(AC19,List1678234[],2,FALSE))</f>
        <v>1</v>
      </c>
      <c r="CA19" s="150" t="str">
        <f>IF(AD19="---","",VLOOKUP(AD19,List1678234[],2,FALSE))</f>
        <v/>
      </c>
      <c r="CB19" s="150" t="str">
        <f>IF(AE19="---","",VLOOKUP(AE19,List1678234[],2,FALSE))</f>
        <v/>
      </c>
      <c r="CC19" s="150" t="str">
        <f>IF(AF19="---","",VLOOKUP(AF19,List1678234[],2,FALSE))</f>
        <v/>
      </c>
      <c r="CD19" s="150" t="str">
        <f>IF(AG19="---","",VLOOKUP(AG19,List1678234[],2,FALSE))</f>
        <v/>
      </c>
      <c r="CE19" s="150" t="str">
        <f>IF(AH19="---","",VLOOKUP(AH19,List1678234[],2,FALSE))</f>
        <v/>
      </c>
      <c r="CG19" s="1"/>
      <c r="CI19" s="1"/>
      <c r="CK19" s="1"/>
      <c r="CM19" s="1"/>
    </row>
    <row r="20" spans="2:92" s="8" customFormat="1" ht="13.5" customHeight="1" thickBot="1">
      <c r="B20" s="264"/>
      <c r="C20" s="271"/>
      <c r="D20" s="270"/>
      <c r="E20" s="196" t="s">
        <v>242</v>
      </c>
      <c r="F20" s="198"/>
      <c r="G20" s="199"/>
      <c r="H20" s="25" t="s">
        <v>116</v>
      </c>
      <c r="I20" s="25" t="s">
        <v>116</v>
      </c>
      <c r="J20" s="25" t="s">
        <v>108</v>
      </c>
      <c r="K20" s="25" t="s">
        <v>108</v>
      </c>
      <c r="L20" s="25" t="s">
        <v>108</v>
      </c>
      <c r="M20" s="25" t="s">
        <v>108</v>
      </c>
      <c r="N20" s="25" t="s">
        <v>108</v>
      </c>
      <c r="O20" s="25" t="s">
        <v>108</v>
      </c>
      <c r="P20" s="25" t="s">
        <v>108</v>
      </c>
      <c r="Q20" s="25" t="s">
        <v>108</v>
      </c>
      <c r="R20" s="32" t="s">
        <v>108</v>
      </c>
      <c r="S20" s="1"/>
      <c r="T20" s="1"/>
      <c r="U20" s="1"/>
      <c r="V20" s="1"/>
      <c r="W20" s="1"/>
      <c r="X20" s="1"/>
      <c r="Y20" s="25" t="s">
        <v>116</v>
      </c>
      <c r="Z20" s="25" t="s">
        <v>116</v>
      </c>
      <c r="AA20" s="25" t="s">
        <v>116</v>
      </c>
      <c r="AB20" s="25" t="s">
        <v>112</v>
      </c>
      <c r="AC20" s="32" t="s">
        <v>112</v>
      </c>
      <c r="AD20" s="23" t="s">
        <v>108</v>
      </c>
      <c r="AE20" s="23" t="s">
        <v>108</v>
      </c>
      <c r="AF20" s="23" t="s">
        <v>108</v>
      </c>
      <c r="AG20" s="23" t="s">
        <v>108</v>
      </c>
      <c r="AH20" s="23" t="s">
        <v>108</v>
      </c>
      <c r="AK20" s="27" t="str">
        <f t="shared" si="0"/>
        <v>En bonne voie</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60-79</v>
      </c>
      <c r="AY20" s="50">
        <f>VALUE(IF(AX20="---","",VLOOKUP(AX20,List1678234[],2,FALSE)))</f>
        <v>0.5</v>
      </c>
      <c r="AZ20" s="1" t="str">
        <f t="shared" si="2"/>
        <v>60-79</v>
      </c>
      <c r="BA20" s="1">
        <f>VALUE(IF(AZ20="---","",VLOOKUP(AZ20,List1678234[],2,FALSE)))</f>
        <v>0.5</v>
      </c>
      <c r="BB20" s="1" t="str">
        <f t="shared" si="3"/>
        <v>En bonne voie</v>
      </c>
      <c r="BC20" s="1" t="str">
        <f t="shared" si="4"/>
        <v>Effectif Année 1</v>
      </c>
      <c r="BD20" s="1"/>
      <c r="BE20" s="1"/>
      <c r="BF20" s="1"/>
      <c r="BG20" s="1"/>
      <c r="BH20" s="1"/>
      <c r="BI20" s="29" t="s">
        <v>151</v>
      </c>
      <c r="BJ20" s="150">
        <f>IF(H20="---","",VLOOKUP(H20,List1678234[],2,FALSE))</f>
        <v>0.5</v>
      </c>
      <c r="BK20" s="150">
        <f>IF(I20="---","",VLOOKUP(I20,List1678234[],2,FALSE))</f>
        <v>0.5</v>
      </c>
      <c r="BL20" s="150" t="str">
        <f>IF(J20="---","",VLOOKUP(J20,List1678234[],2,FALSE))</f>
        <v/>
      </c>
      <c r="BM20" s="150" t="str">
        <f>IF(K20="---","",VLOOKUP(K20,List1678234[],2,FALSE))</f>
        <v/>
      </c>
      <c r="BN20" s="150" t="str">
        <f>IF(L20="---","",VLOOKUP(L20,List1678234[],2,FALSE))</f>
        <v/>
      </c>
      <c r="BO20" s="150" t="str">
        <f>IF(M20="---","",VLOOKUP(M20,List1678234[],2,FALSE))</f>
        <v/>
      </c>
      <c r="BP20" s="150" t="str">
        <f>IF(N20="---","",VLOOKUP(N20,List1678234[],2,FALSE))</f>
        <v/>
      </c>
      <c r="BQ20" s="150" t="str">
        <f>IF(O20="---","",VLOOKUP(O20,List1678234[],2,FALSE))</f>
        <v/>
      </c>
      <c r="BR20" s="150" t="str">
        <f>IF(P20="---","",VLOOKUP(P20,List1678234[],2,FALSE))</f>
        <v/>
      </c>
      <c r="BS20" s="150" t="str">
        <f>IF(Q20="---","",VLOOKUP(Q20,List1678234[],2,FALSE))</f>
        <v/>
      </c>
      <c r="BT20" s="150" t="str">
        <f>IF(R20="---","",VLOOKUP(R20,List1678234[],2,FALSE))</f>
        <v/>
      </c>
      <c r="BU20" s="29" t="s">
        <v>151</v>
      </c>
      <c r="BV20" s="150">
        <f>IF(Y20="---","",VLOOKUP(Y20,List1678234[],2,FALSE))</f>
        <v>0.5</v>
      </c>
      <c r="BW20" s="150">
        <f>IF(Z20="---","",VLOOKUP(Z20,List1678234[],2,FALSE))</f>
        <v>0.5</v>
      </c>
      <c r="BX20" s="150">
        <f>IF(AA20="---","",VLOOKUP(AA20,List1678234[],2,FALSE))</f>
        <v>0.5</v>
      </c>
      <c r="BY20" s="150">
        <f>IF(AB20="---","",VLOOKUP(AB20,List1678234[],2,FALSE))</f>
        <v>1</v>
      </c>
      <c r="BZ20" s="150">
        <f>IF(AC20="---","",VLOOKUP(AC20,List1678234[],2,FALSE))</f>
        <v>1</v>
      </c>
      <c r="CA20" s="150" t="str">
        <f>IF(AD20="---","",VLOOKUP(AD20,List1678234[],2,FALSE))</f>
        <v/>
      </c>
      <c r="CB20" s="150" t="str">
        <f>IF(AE20="---","",VLOOKUP(AE20,List1678234[],2,FALSE))</f>
        <v/>
      </c>
      <c r="CC20" s="150" t="str">
        <f>IF(AF20="---","",VLOOKUP(AF20,List1678234[],2,FALSE))</f>
        <v/>
      </c>
      <c r="CD20" s="150" t="str">
        <f>IF(AG20="---","",VLOOKUP(AG20,List1678234[],2,FALSE))</f>
        <v/>
      </c>
      <c r="CE20" s="150" t="str">
        <f>IF(AH20="---","",VLOOKUP(AH20,List1678234[],2,FALSE))</f>
        <v/>
      </c>
      <c r="CG20" s="1"/>
      <c r="CI20" s="1"/>
      <c r="CK20" s="1"/>
      <c r="CM20" s="1"/>
    </row>
    <row r="21" spans="2:92" s="8" customFormat="1" ht="13.5" customHeight="1" thickBot="1">
      <c r="B21" s="262">
        <v>3</v>
      </c>
      <c r="C21" s="265" t="s">
        <v>152</v>
      </c>
      <c r="D21" s="266"/>
      <c r="E21" s="196" t="s">
        <v>153</v>
      </c>
      <c r="F21" s="198"/>
      <c r="G21" s="199"/>
      <c r="H21" s="25" t="s">
        <v>112</v>
      </c>
      <c r="I21" s="25" t="s">
        <v>112</v>
      </c>
      <c r="J21" s="25" t="s">
        <v>108</v>
      </c>
      <c r="K21" s="25" t="s">
        <v>108</v>
      </c>
      <c r="L21" s="25" t="s">
        <v>108</v>
      </c>
      <c r="M21" s="25" t="s">
        <v>108</v>
      </c>
      <c r="N21" s="25" t="s">
        <v>108</v>
      </c>
      <c r="O21" s="25" t="s">
        <v>108</v>
      </c>
      <c r="P21" s="25" t="s">
        <v>108</v>
      </c>
      <c r="Q21" s="25" t="s">
        <v>108</v>
      </c>
      <c r="R21" s="32" t="s">
        <v>108</v>
      </c>
      <c r="S21" s="1"/>
      <c r="T21" s="1"/>
      <c r="U21" s="1"/>
      <c r="V21" s="1"/>
      <c r="W21" s="1"/>
      <c r="X21" s="1"/>
      <c r="Y21" s="25" t="s">
        <v>112</v>
      </c>
      <c r="Z21" s="25" t="s">
        <v>112</v>
      </c>
      <c r="AA21" s="25" t="s">
        <v>112</v>
      </c>
      <c r="AB21" s="25" t="s">
        <v>112</v>
      </c>
      <c r="AC21" s="32" t="s">
        <v>112</v>
      </c>
      <c r="AD21" s="23" t="s">
        <v>108</v>
      </c>
      <c r="AE21" s="23" t="s">
        <v>108</v>
      </c>
      <c r="AF21" s="23" t="s">
        <v>108</v>
      </c>
      <c r="AG21" s="23" t="s">
        <v>108</v>
      </c>
      <c r="AH21" s="23" t="s">
        <v>108</v>
      </c>
      <c r="AK21" s="27" t="str">
        <f t="shared" si="0"/>
        <v>En bonne voie</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≥80</v>
      </c>
      <c r="AY21" s="50">
        <f>VALUE(IF(AX21="---","",VLOOKUP(AX21,List1678234[],2,FALSE)))</f>
        <v>1</v>
      </c>
      <c r="AZ21" s="1" t="str">
        <f t="shared" si="2"/>
        <v>≥80</v>
      </c>
      <c r="BA21" s="1">
        <f>VALUE(IF(AZ21="---","",VLOOKUP(AZ21,List1678234[],2,FALSE)))</f>
        <v>1</v>
      </c>
      <c r="BB21" s="1" t="str">
        <f t="shared" si="3"/>
        <v>En bonne voie</v>
      </c>
      <c r="BC21" s="1" t="str">
        <f t="shared" si="4"/>
        <v>Effectif Année 1</v>
      </c>
      <c r="BD21" s="1"/>
      <c r="BE21" s="1"/>
      <c r="BF21" s="1"/>
      <c r="BG21" s="1"/>
      <c r="BH21" s="1"/>
      <c r="BI21" s="29" t="s">
        <v>154</v>
      </c>
      <c r="BJ21" s="150">
        <f>IF(H21="---","",VLOOKUP(H21,List1678234[],2,FALSE))</f>
        <v>1</v>
      </c>
      <c r="BK21" s="150">
        <f>IF(I21="---","",VLOOKUP(I21,List1678234[],2,FALSE))</f>
        <v>1</v>
      </c>
      <c r="BL21" s="150" t="str">
        <f>IF(J21="---","",VLOOKUP(J21,List1678234[],2,FALSE))</f>
        <v/>
      </c>
      <c r="BM21" s="150" t="str">
        <f>IF(K21="---","",VLOOKUP(K21,List1678234[],2,FALSE))</f>
        <v/>
      </c>
      <c r="BN21" s="150" t="str">
        <f>IF(L21="---","",VLOOKUP(L21,List1678234[],2,FALSE))</f>
        <v/>
      </c>
      <c r="BO21" s="150" t="str">
        <f>IF(M21="---","",VLOOKUP(M21,List1678234[],2,FALSE))</f>
        <v/>
      </c>
      <c r="BP21" s="150" t="str">
        <f>IF(N21="---","",VLOOKUP(N21,List1678234[],2,FALSE))</f>
        <v/>
      </c>
      <c r="BQ21" s="150" t="str">
        <f>IF(O21="---","",VLOOKUP(O21,List1678234[],2,FALSE))</f>
        <v/>
      </c>
      <c r="BR21" s="150" t="str">
        <f>IF(P21="---","",VLOOKUP(P21,List1678234[],2,FALSE))</f>
        <v/>
      </c>
      <c r="BS21" s="150" t="str">
        <f>IF(Q21="---","",VLOOKUP(Q21,List1678234[],2,FALSE))</f>
        <v/>
      </c>
      <c r="BT21" s="150" t="str">
        <f>IF(R21="---","",VLOOKUP(R21,List1678234[],2,FALSE))</f>
        <v/>
      </c>
      <c r="BU21" s="29" t="s">
        <v>154</v>
      </c>
      <c r="BV21" s="150">
        <f>IF(Y21="---","",VLOOKUP(Y21,List1678234[],2,FALSE))</f>
        <v>1</v>
      </c>
      <c r="BW21" s="150">
        <f>IF(Z21="---","",VLOOKUP(Z21,List1678234[],2,FALSE))</f>
        <v>1</v>
      </c>
      <c r="BX21" s="150">
        <f>IF(AA21="---","",VLOOKUP(AA21,List1678234[],2,FALSE))</f>
        <v>1</v>
      </c>
      <c r="BY21" s="150">
        <f>IF(AB21="---","",VLOOKUP(AB21,List1678234[],2,FALSE))</f>
        <v>1</v>
      </c>
      <c r="BZ21" s="150">
        <f>IF(AC21="---","",VLOOKUP(AC21,List1678234[],2,FALSE))</f>
        <v>1</v>
      </c>
      <c r="CA21" s="150" t="str">
        <f>IF(AD21="---","",VLOOKUP(AD21,List1678234[],2,FALSE))</f>
        <v/>
      </c>
      <c r="CB21" s="150" t="str">
        <f>IF(AE21="---","",VLOOKUP(AE21,List1678234[],2,FALSE))</f>
        <v/>
      </c>
      <c r="CC21" s="150" t="str">
        <f>IF(AF21="---","",VLOOKUP(AF21,List1678234[],2,FALSE))</f>
        <v/>
      </c>
      <c r="CD21" s="150" t="str">
        <f>IF(AG21="---","",VLOOKUP(AG21,List1678234[],2,FALSE))</f>
        <v/>
      </c>
      <c r="CE21" s="150" t="str">
        <f>IF(AH21="---","",VLOOKUP(AH21,List1678234[],2,FALSE))</f>
        <v/>
      </c>
      <c r="CG21" s="1"/>
      <c r="CI21" s="1"/>
      <c r="CK21" s="1"/>
      <c r="CM21" s="1"/>
    </row>
    <row r="22" spans="2:92" s="8" customFormat="1" ht="28.15" thickBot="1">
      <c r="B22" s="263"/>
      <c r="C22" s="265"/>
      <c r="D22" s="266"/>
      <c r="E22" s="196" t="s">
        <v>155</v>
      </c>
      <c r="F22" s="198"/>
      <c r="G22" s="199"/>
      <c r="H22" s="25" t="s">
        <v>116</v>
      </c>
      <c r="I22" s="25" t="s">
        <v>116</v>
      </c>
      <c r="J22" s="25" t="s">
        <v>108</v>
      </c>
      <c r="K22" s="25" t="s">
        <v>108</v>
      </c>
      <c r="L22" s="25" t="s">
        <v>108</v>
      </c>
      <c r="M22" s="25" t="s">
        <v>108</v>
      </c>
      <c r="N22" s="25" t="s">
        <v>108</v>
      </c>
      <c r="O22" s="25" t="s">
        <v>108</v>
      </c>
      <c r="P22" s="25" t="s">
        <v>108</v>
      </c>
      <c r="Q22" s="25" t="s">
        <v>108</v>
      </c>
      <c r="R22" s="32" t="s">
        <v>108</v>
      </c>
      <c r="S22" s="1"/>
      <c r="T22" s="1"/>
      <c r="U22" s="1"/>
      <c r="V22" s="1"/>
      <c r="W22" s="1"/>
      <c r="X22" s="1"/>
      <c r="Y22" s="25" t="s">
        <v>116</v>
      </c>
      <c r="Z22" s="25" t="s">
        <v>116</v>
      </c>
      <c r="AA22" s="25" t="s">
        <v>116</v>
      </c>
      <c r="AB22" s="25" t="s">
        <v>116</v>
      </c>
      <c r="AC22" s="32" t="s">
        <v>112</v>
      </c>
      <c r="AD22" s="23" t="s">
        <v>108</v>
      </c>
      <c r="AE22" s="23" t="s">
        <v>108</v>
      </c>
      <c r="AF22" s="23" t="s">
        <v>108</v>
      </c>
      <c r="AG22" s="23" t="s">
        <v>108</v>
      </c>
      <c r="AH22" s="23" t="s">
        <v>108</v>
      </c>
      <c r="AK22" s="27" t="str">
        <f t="shared" si="0"/>
        <v>En bonne voie</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60-79</v>
      </c>
      <c r="AY22" s="50">
        <f>VALUE(IF(AX22="---","",VLOOKUP(AX22,List1678234[],2,FALSE)))</f>
        <v>0.5</v>
      </c>
      <c r="AZ22" s="1" t="str">
        <f t="shared" si="2"/>
        <v>60-79</v>
      </c>
      <c r="BA22" s="1">
        <f>VALUE(IF(AZ22="---","",VLOOKUP(AZ22,List1678234[],2,FALSE)))</f>
        <v>0.5</v>
      </c>
      <c r="BB22" s="1" t="str">
        <f t="shared" si="3"/>
        <v>En bonne voie</v>
      </c>
      <c r="BC22" s="1" t="str">
        <f t="shared" si="4"/>
        <v>Effectif Année 1</v>
      </c>
      <c r="BD22" s="1"/>
      <c r="BE22" s="1"/>
      <c r="BF22" s="1"/>
      <c r="BG22" s="1"/>
      <c r="BH22" s="1"/>
      <c r="BI22" s="29" t="s">
        <v>156</v>
      </c>
      <c r="BJ22" s="150">
        <f>IF(H22="---","",VLOOKUP(H22,List1678234[],2,FALSE))</f>
        <v>0.5</v>
      </c>
      <c r="BK22" s="150">
        <f>IF(I22="---","",VLOOKUP(I22,List1678234[],2,FALSE))</f>
        <v>0.5</v>
      </c>
      <c r="BL22" s="150" t="str">
        <f>IF(J22="---","",VLOOKUP(J22,List1678234[],2,FALSE))</f>
        <v/>
      </c>
      <c r="BM22" s="150" t="str">
        <f>IF(K22="---","",VLOOKUP(K22,List1678234[],2,FALSE))</f>
        <v/>
      </c>
      <c r="BN22" s="150" t="str">
        <f>IF(L22="---","",VLOOKUP(L22,List1678234[],2,FALSE))</f>
        <v/>
      </c>
      <c r="BO22" s="150" t="str">
        <f>IF(M22="---","",VLOOKUP(M22,List1678234[],2,FALSE))</f>
        <v/>
      </c>
      <c r="BP22" s="150" t="str">
        <f>IF(N22="---","",VLOOKUP(N22,List1678234[],2,FALSE))</f>
        <v/>
      </c>
      <c r="BQ22" s="150" t="str">
        <f>IF(O22="---","",VLOOKUP(O22,List1678234[],2,FALSE))</f>
        <v/>
      </c>
      <c r="BR22" s="150" t="str">
        <f>IF(P22="---","",VLOOKUP(P22,List1678234[],2,FALSE))</f>
        <v/>
      </c>
      <c r="BS22" s="150" t="str">
        <f>IF(Q22="---","",VLOOKUP(Q22,List1678234[],2,FALSE))</f>
        <v/>
      </c>
      <c r="BT22" s="150" t="str">
        <f>IF(R22="---","",VLOOKUP(R22,List1678234[],2,FALSE))</f>
        <v/>
      </c>
      <c r="BU22" s="29" t="s">
        <v>156</v>
      </c>
      <c r="BV22" s="150">
        <f>IF(Y22="---","",VLOOKUP(Y22,List1678234[],2,FALSE))</f>
        <v>0.5</v>
      </c>
      <c r="BW22" s="150">
        <f>IF(Z22="---","",VLOOKUP(Z22,List1678234[],2,FALSE))</f>
        <v>0.5</v>
      </c>
      <c r="BX22" s="150">
        <f>IF(AA22="---","",VLOOKUP(AA22,List1678234[],2,FALSE))</f>
        <v>0.5</v>
      </c>
      <c r="BY22" s="150">
        <f>IF(AB22="---","",VLOOKUP(AB22,List1678234[],2,FALSE))</f>
        <v>0.5</v>
      </c>
      <c r="BZ22" s="150">
        <f>IF(AC22="---","",VLOOKUP(AC22,List1678234[],2,FALSE))</f>
        <v>1</v>
      </c>
      <c r="CA22" s="150" t="str">
        <f>IF(AD22="---","",VLOOKUP(AD22,List1678234[],2,FALSE))</f>
        <v/>
      </c>
      <c r="CB22" s="150" t="str">
        <f>IF(AE22="---","",VLOOKUP(AE22,List1678234[],2,FALSE))</f>
        <v/>
      </c>
      <c r="CC22" s="150" t="str">
        <f>IF(AF22="---","",VLOOKUP(AF22,List1678234[],2,FALSE))</f>
        <v/>
      </c>
      <c r="CD22" s="150" t="str">
        <f>IF(AG22="---","",VLOOKUP(AG22,List1678234[],2,FALSE))</f>
        <v/>
      </c>
      <c r="CE22" s="150" t="str">
        <f>IF(AH22="---","",VLOOKUP(AH22,List1678234[],2,FALSE))</f>
        <v/>
      </c>
      <c r="CG22" s="1"/>
      <c r="CI22" s="1"/>
      <c r="CK22" s="1"/>
      <c r="CM22" s="1"/>
    </row>
    <row r="23" spans="2:92" s="8" customFormat="1" ht="13.5" customHeight="1" thickBot="1">
      <c r="B23" s="263"/>
      <c r="C23" s="265"/>
      <c r="D23" s="266"/>
      <c r="E23" s="196" t="s">
        <v>157</v>
      </c>
      <c r="F23" s="198"/>
      <c r="G23" s="199"/>
      <c r="H23" s="25" t="s">
        <v>112</v>
      </c>
      <c r="I23" s="25" t="s">
        <v>112</v>
      </c>
      <c r="J23" s="25" t="s">
        <v>108</v>
      </c>
      <c r="K23" s="25" t="s">
        <v>108</v>
      </c>
      <c r="L23" s="25" t="s">
        <v>108</v>
      </c>
      <c r="M23" s="25" t="s">
        <v>108</v>
      </c>
      <c r="N23" s="25" t="s">
        <v>108</v>
      </c>
      <c r="O23" s="25" t="s">
        <v>108</v>
      </c>
      <c r="P23" s="25" t="s">
        <v>108</v>
      </c>
      <c r="Q23" s="25" t="s">
        <v>108</v>
      </c>
      <c r="R23" s="32" t="s">
        <v>108</v>
      </c>
      <c r="S23" s="1"/>
      <c r="T23" s="1"/>
      <c r="U23" s="1"/>
      <c r="V23" s="1"/>
      <c r="W23" s="1"/>
      <c r="X23" s="1"/>
      <c r="Y23" s="25" t="s">
        <v>112</v>
      </c>
      <c r="Z23" s="25" t="s">
        <v>112</v>
      </c>
      <c r="AA23" s="25" t="s">
        <v>112</v>
      </c>
      <c r="AB23" s="25" t="s">
        <v>112</v>
      </c>
      <c r="AC23" s="32" t="s">
        <v>112</v>
      </c>
      <c r="AD23" s="23" t="s">
        <v>108</v>
      </c>
      <c r="AE23" s="23" t="s">
        <v>108</v>
      </c>
      <c r="AF23" s="23" t="s">
        <v>108</v>
      </c>
      <c r="AG23" s="23" t="s">
        <v>108</v>
      </c>
      <c r="AH23" s="23" t="s">
        <v>108</v>
      </c>
      <c r="AK23" s="27" t="str">
        <f t="shared" si="0"/>
        <v>En bonne voie</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≥80</v>
      </c>
      <c r="AY23" s="50">
        <f>VALUE(IF(AX23="---","",VLOOKUP(AX23,List1678234[],2,FALSE)))</f>
        <v>1</v>
      </c>
      <c r="AZ23" s="1" t="str">
        <f t="shared" si="2"/>
        <v>≥80</v>
      </c>
      <c r="BA23" s="1">
        <f>VALUE(IF(AZ23="---","",VLOOKUP(AZ23,List1678234[],2,FALSE)))</f>
        <v>1</v>
      </c>
      <c r="BB23" s="1" t="str">
        <f t="shared" si="3"/>
        <v>En bonne voie</v>
      </c>
      <c r="BC23" s="1" t="str">
        <f t="shared" si="4"/>
        <v>Effectif Année 1</v>
      </c>
      <c r="BD23" s="1"/>
      <c r="BE23" s="1"/>
      <c r="BF23" s="1"/>
      <c r="BG23" s="1"/>
      <c r="BH23" s="1"/>
      <c r="BI23" s="29" t="s">
        <v>158</v>
      </c>
      <c r="BJ23" s="150">
        <f>IF(H23="---","",VLOOKUP(H23,List1678234[],2,FALSE))</f>
        <v>1</v>
      </c>
      <c r="BK23" s="150">
        <f>IF(I23="---","",VLOOKUP(I23,List1678234[],2,FALSE))</f>
        <v>1</v>
      </c>
      <c r="BL23" s="150" t="str">
        <f>IF(J23="---","",VLOOKUP(J23,List1678234[],2,FALSE))</f>
        <v/>
      </c>
      <c r="BM23" s="150" t="str">
        <f>IF(K23="---","",VLOOKUP(K23,List1678234[],2,FALSE))</f>
        <v/>
      </c>
      <c r="BN23" s="150" t="str">
        <f>IF(L23="---","",VLOOKUP(L23,List1678234[],2,FALSE))</f>
        <v/>
      </c>
      <c r="BO23" s="150" t="str">
        <f>IF(M23="---","",VLOOKUP(M23,List1678234[],2,FALSE))</f>
        <v/>
      </c>
      <c r="BP23" s="150" t="str">
        <f>IF(N23="---","",VLOOKUP(N23,List1678234[],2,FALSE))</f>
        <v/>
      </c>
      <c r="BQ23" s="150" t="str">
        <f>IF(O23="---","",VLOOKUP(O23,List1678234[],2,FALSE))</f>
        <v/>
      </c>
      <c r="BR23" s="150" t="str">
        <f>IF(P23="---","",VLOOKUP(P23,List1678234[],2,FALSE))</f>
        <v/>
      </c>
      <c r="BS23" s="150" t="str">
        <f>IF(Q23="---","",VLOOKUP(Q23,List1678234[],2,FALSE))</f>
        <v/>
      </c>
      <c r="BT23" s="150" t="str">
        <f>IF(R23="---","",VLOOKUP(R23,List1678234[],2,FALSE))</f>
        <v/>
      </c>
      <c r="BU23" s="29" t="s">
        <v>158</v>
      </c>
      <c r="BV23" s="150">
        <f>IF(Y23="---","",VLOOKUP(Y23,List1678234[],2,FALSE))</f>
        <v>1</v>
      </c>
      <c r="BW23" s="150">
        <f>IF(Z23="---","",VLOOKUP(Z23,List1678234[],2,FALSE))</f>
        <v>1</v>
      </c>
      <c r="BX23" s="150">
        <f>IF(AA23="---","",VLOOKUP(AA23,List1678234[],2,FALSE))</f>
        <v>1</v>
      </c>
      <c r="BY23" s="150">
        <f>IF(AB23="---","",VLOOKUP(AB23,List1678234[],2,FALSE))</f>
        <v>1</v>
      </c>
      <c r="BZ23" s="150">
        <f>IF(AC23="---","",VLOOKUP(AC23,List1678234[],2,FALSE))</f>
        <v>1</v>
      </c>
      <c r="CA23" s="150" t="str">
        <f>IF(AD23="---","",VLOOKUP(AD23,List1678234[],2,FALSE))</f>
        <v/>
      </c>
      <c r="CB23" s="150" t="str">
        <f>IF(AE23="---","",VLOOKUP(AE23,List1678234[],2,FALSE))</f>
        <v/>
      </c>
      <c r="CC23" s="150" t="str">
        <f>IF(AF23="---","",VLOOKUP(AF23,List1678234[],2,FALSE))</f>
        <v/>
      </c>
      <c r="CD23" s="150" t="str">
        <f>IF(AG23="---","",VLOOKUP(AG23,List1678234[],2,FALSE))</f>
        <v/>
      </c>
      <c r="CE23" s="150" t="str">
        <f>IF(AH23="---","",VLOOKUP(AH23,List1678234[],2,FALSE))</f>
        <v/>
      </c>
      <c r="CG23" s="1"/>
      <c r="CI23" s="1"/>
      <c r="CK23" s="1"/>
      <c r="CM23" s="1"/>
    </row>
    <row r="24" spans="2:92" s="8" customFormat="1" ht="14.1" customHeight="1" thickBot="1">
      <c r="B24" s="263"/>
      <c r="C24" s="265" t="s">
        <v>159</v>
      </c>
      <c r="D24" s="266"/>
      <c r="E24" s="196" t="s">
        <v>160</v>
      </c>
      <c r="F24" s="198"/>
      <c r="G24" s="199"/>
      <c r="H24" s="25" t="s">
        <v>116</v>
      </c>
      <c r="I24" s="25" t="s">
        <v>116</v>
      </c>
      <c r="J24" s="25" t="s">
        <v>108</v>
      </c>
      <c r="K24" s="25" t="s">
        <v>108</v>
      </c>
      <c r="L24" s="25" t="s">
        <v>108</v>
      </c>
      <c r="M24" s="25" t="s">
        <v>108</v>
      </c>
      <c r="N24" s="25" t="s">
        <v>108</v>
      </c>
      <c r="O24" s="25" t="s">
        <v>108</v>
      </c>
      <c r="P24" s="25" t="s">
        <v>108</v>
      </c>
      <c r="Q24" s="25" t="s">
        <v>108</v>
      </c>
      <c r="R24" s="32" t="s">
        <v>108</v>
      </c>
      <c r="S24" s="1"/>
      <c r="T24" s="1"/>
      <c r="U24" s="1"/>
      <c r="V24" s="1"/>
      <c r="W24" s="1"/>
      <c r="X24" s="1"/>
      <c r="Y24" s="25" t="s">
        <v>116</v>
      </c>
      <c r="Z24" s="25" t="s">
        <v>116</v>
      </c>
      <c r="AA24" s="25" t="s">
        <v>116</v>
      </c>
      <c r="AB24" s="25" t="s">
        <v>112</v>
      </c>
      <c r="AC24" s="32" t="s">
        <v>112</v>
      </c>
      <c r="AD24" s="23" t="s">
        <v>108</v>
      </c>
      <c r="AE24" s="23" t="s">
        <v>108</v>
      </c>
      <c r="AF24" s="23" t="s">
        <v>108</v>
      </c>
      <c r="AG24" s="23" t="s">
        <v>108</v>
      </c>
      <c r="AH24" s="23" t="s">
        <v>108</v>
      </c>
      <c r="AK24" s="27" t="str">
        <f t="shared" si="0"/>
        <v>En bonne voie</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60-79</v>
      </c>
      <c r="AY24" s="50">
        <f>VALUE(IF(AX24="---","",VLOOKUP(AX24,List1678234[],2,FALSE)))</f>
        <v>0.5</v>
      </c>
      <c r="AZ24" s="1" t="str">
        <f t="shared" si="2"/>
        <v>60-79</v>
      </c>
      <c r="BA24" s="1">
        <f>VALUE(IF(AZ24="---","",VLOOKUP(AZ24,List1678234[],2,FALSE)))</f>
        <v>0.5</v>
      </c>
      <c r="BB24" s="1" t="str">
        <f t="shared" si="3"/>
        <v>En bonne voie</v>
      </c>
      <c r="BC24" s="1" t="str">
        <f t="shared" si="4"/>
        <v>Effectif Année 1</v>
      </c>
      <c r="BD24" s="1"/>
      <c r="BE24" s="1"/>
      <c r="BF24" s="1"/>
      <c r="BG24" s="1"/>
      <c r="BH24" s="1"/>
      <c r="BI24" s="29" t="s">
        <v>161</v>
      </c>
      <c r="BJ24" s="150">
        <f>IF(H24="---","",VLOOKUP(H24,List1678234[],2,FALSE))</f>
        <v>0.5</v>
      </c>
      <c r="BK24" s="150">
        <f>IF(I24="---","",VLOOKUP(I24,List1678234[],2,FALSE))</f>
        <v>0.5</v>
      </c>
      <c r="BL24" s="150" t="str">
        <f>IF(J24="---","",VLOOKUP(J24,List1678234[],2,FALSE))</f>
        <v/>
      </c>
      <c r="BM24" s="150" t="str">
        <f>IF(K24="---","",VLOOKUP(K24,List1678234[],2,FALSE))</f>
        <v/>
      </c>
      <c r="BN24" s="150" t="str">
        <f>IF(L24="---","",VLOOKUP(L24,List1678234[],2,FALSE))</f>
        <v/>
      </c>
      <c r="BO24" s="150" t="str">
        <f>IF(M24="---","",VLOOKUP(M24,List1678234[],2,FALSE))</f>
        <v/>
      </c>
      <c r="BP24" s="150" t="str">
        <f>IF(N24="---","",VLOOKUP(N24,List1678234[],2,FALSE))</f>
        <v/>
      </c>
      <c r="BQ24" s="150" t="str">
        <f>IF(O24="---","",VLOOKUP(O24,List1678234[],2,FALSE))</f>
        <v/>
      </c>
      <c r="BR24" s="150" t="str">
        <f>IF(P24="---","",VLOOKUP(P24,List1678234[],2,FALSE))</f>
        <v/>
      </c>
      <c r="BS24" s="150" t="str">
        <f>IF(Q24="---","",VLOOKUP(Q24,List1678234[],2,FALSE))</f>
        <v/>
      </c>
      <c r="BT24" s="150" t="str">
        <f>IF(R24="---","",VLOOKUP(R24,List1678234[],2,FALSE))</f>
        <v/>
      </c>
      <c r="BU24" s="29" t="s">
        <v>161</v>
      </c>
      <c r="BV24" s="150">
        <f>IF(Y24="---","",VLOOKUP(Y24,List1678234[],2,FALSE))</f>
        <v>0.5</v>
      </c>
      <c r="BW24" s="150">
        <f>IF(Z24="---","",VLOOKUP(Z24,List1678234[],2,FALSE))</f>
        <v>0.5</v>
      </c>
      <c r="BX24" s="150">
        <f>IF(AA24="---","",VLOOKUP(AA24,List1678234[],2,FALSE))</f>
        <v>0.5</v>
      </c>
      <c r="BY24" s="150">
        <f>IF(AB24="---","",VLOOKUP(AB24,List1678234[],2,FALSE))</f>
        <v>1</v>
      </c>
      <c r="BZ24" s="150">
        <f>IF(AC24="---","",VLOOKUP(AC24,List1678234[],2,FALSE))</f>
        <v>1</v>
      </c>
      <c r="CA24" s="150" t="str">
        <f>IF(AD24="---","",VLOOKUP(AD24,List1678234[],2,FALSE))</f>
        <v/>
      </c>
      <c r="CB24" s="150" t="str">
        <f>IF(AE24="---","",VLOOKUP(AE24,List1678234[],2,FALSE))</f>
        <v/>
      </c>
      <c r="CC24" s="150" t="str">
        <f>IF(AF24="---","",VLOOKUP(AF24,List1678234[],2,FALSE))</f>
        <v/>
      </c>
      <c r="CD24" s="150" t="str">
        <f>IF(AG24="---","",VLOOKUP(AG24,List1678234[],2,FALSE))</f>
        <v/>
      </c>
      <c r="CE24" s="150" t="str">
        <f>IF(AH24="---","",VLOOKUP(AH24,List1678234[],2,FALSE))</f>
        <v/>
      </c>
      <c r="CG24" s="1"/>
      <c r="CI24" s="1"/>
      <c r="CK24" s="1"/>
      <c r="CM24" s="1"/>
    </row>
    <row r="25" spans="2:92" s="8" customFormat="1" ht="13.5" customHeight="1" thickBot="1">
      <c r="B25" s="263"/>
      <c r="C25" s="265"/>
      <c r="D25" s="266"/>
      <c r="E25" s="196" t="s">
        <v>162</v>
      </c>
      <c r="F25" s="198"/>
      <c r="G25" s="199"/>
      <c r="H25" s="25" t="s">
        <v>119</v>
      </c>
      <c r="I25" s="25" t="s">
        <v>119</v>
      </c>
      <c r="J25" s="25" t="s">
        <v>108</v>
      </c>
      <c r="K25" s="25" t="s">
        <v>108</v>
      </c>
      <c r="L25" s="25" t="s">
        <v>108</v>
      </c>
      <c r="M25" s="25" t="s">
        <v>108</v>
      </c>
      <c r="N25" s="25" t="s">
        <v>108</v>
      </c>
      <c r="O25" s="25" t="s">
        <v>108</v>
      </c>
      <c r="P25" s="25" t="s">
        <v>108</v>
      </c>
      <c r="Q25" s="25" t="s">
        <v>108</v>
      </c>
      <c r="R25" s="32" t="s">
        <v>108</v>
      </c>
      <c r="S25" s="1"/>
      <c r="T25" s="1"/>
      <c r="U25" s="1"/>
      <c r="V25" s="1"/>
      <c r="W25" s="1"/>
      <c r="X25" s="1"/>
      <c r="Y25" s="25" t="s">
        <v>119</v>
      </c>
      <c r="Z25" s="25" t="s">
        <v>119</v>
      </c>
      <c r="AA25" s="25" t="s">
        <v>119</v>
      </c>
      <c r="AB25" s="25" t="s">
        <v>116</v>
      </c>
      <c r="AC25" s="32" t="s">
        <v>112</v>
      </c>
      <c r="AD25" s="23" t="s">
        <v>108</v>
      </c>
      <c r="AE25" s="23" t="s">
        <v>108</v>
      </c>
      <c r="AF25" s="23" t="s">
        <v>108</v>
      </c>
      <c r="AG25" s="23" t="s">
        <v>108</v>
      </c>
      <c r="AH25" s="23" t="s">
        <v>108</v>
      </c>
      <c r="AK25" s="27" t="str">
        <f t="shared" si="0"/>
        <v>En bonne voie</v>
      </c>
      <c r="AL25" s="27" t="str">
        <f t="shared" si="0"/>
        <v/>
      </c>
      <c r="AM25" s="27" t="str">
        <f t="shared" si="0"/>
        <v/>
      </c>
      <c r="AN25" s="27" t="str">
        <f t="shared" si="0"/>
        <v/>
      </c>
      <c r="AO25" s="27" t="str">
        <f t="shared" si="0"/>
        <v/>
      </c>
      <c r="AP25" s="27" t="str">
        <f t="shared" ref="AP25:AT27" si="5">IFERROR(IF(N25="---","",IF(AD25="---","Pas d'objectifs fixés",IF(CA25=BP25,"En bonne voie",IF(CA25&gt;BP25,"En retard",IF(CA25&lt;BP25,"En avance"))))),"")</f>
        <v/>
      </c>
      <c r="AQ25" s="27" t="str">
        <f t="shared" si="5"/>
        <v/>
      </c>
      <c r="AR25" s="27" t="str">
        <f t="shared" si="5"/>
        <v/>
      </c>
      <c r="AS25" s="27" t="str">
        <f t="shared" si="5"/>
        <v/>
      </c>
      <c r="AT25" s="27" t="str">
        <f t="shared" si="5"/>
        <v/>
      </c>
      <c r="AU25" s="1"/>
      <c r="AV25" s="28"/>
      <c r="AW25" s="29" t="s">
        <v>163</v>
      </c>
      <c r="AX25" s="30" t="str">
        <f t="shared" si="1"/>
        <v>&lt;60</v>
      </c>
      <c r="AY25" s="50">
        <f>VALUE(IF(AX25="---","",VLOOKUP(AX25,List1678234[],2,FALSE)))</f>
        <v>0</v>
      </c>
      <c r="AZ25" s="1" t="str">
        <f t="shared" si="2"/>
        <v>&lt;60</v>
      </c>
      <c r="BA25" s="1">
        <f>VALUE(IF(AZ25="---","",VLOOKUP(AZ25,List1678234[],2,FALSE)))</f>
        <v>0</v>
      </c>
      <c r="BB25" s="1" t="str">
        <f t="shared" si="3"/>
        <v>En bonne voie</v>
      </c>
      <c r="BC25" s="1" t="str">
        <f t="shared" si="4"/>
        <v>Effectif Année 1</v>
      </c>
      <c r="BD25" s="1"/>
      <c r="BE25" s="1"/>
      <c r="BF25" s="1"/>
      <c r="BG25" s="1"/>
      <c r="BH25" s="1"/>
      <c r="BI25" s="29" t="s">
        <v>163</v>
      </c>
      <c r="BJ25" s="150">
        <f>IF(H25="---","",VLOOKUP(H25,List1678234[],2,FALSE))</f>
        <v>0</v>
      </c>
      <c r="BK25" s="150">
        <f>IF(I25="---","",VLOOKUP(I25,List1678234[],2,FALSE))</f>
        <v>0</v>
      </c>
      <c r="BL25" s="150" t="str">
        <f>IF(J25="---","",VLOOKUP(J25,List1678234[],2,FALSE))</f>
        <v/>
      </c>
      <c r="BM25" s="150" t="str">
        <f>IF(K25="---","",VLOOKUP(K25,List1678234[],2,FALSE))</f>
        <v/>
      </c>
      <c r="BN25" s="150" t="str">
        <f>IF(L25="---","",VLOOKUP(L25,List1678234[],2,FALSE))</f>
        <v/>
      </c>
      <c r="BO25" s="150" t="str">
        <f>IF(M25="---","",VLOOKUP(M25,List1678234[],2,FALSE))</f>
        <v/>
      </c>
      <c r="BP25" s="150" t="str">
        <f>IF(N25="---","",VLOOKUP(N25,List1678234[],2,FALSE))</f>
        <v/>
      </c>
      <c r="BQ25" s="150" t="str">
        <f>IF(O25="---","",VLOOKUP(O25,List1678234[],2,FALSE))</f>
        <v/>
      </c>
      <c r="BR25" s="150" t="str">
        <f>IF(P25="---","",VLOOKUP(P25,List1678234[],2,FALSE))</f>
        <v/>
      </c>
      <c r="BS25" s="150" t="str">
        <f>IF(Q25="---","",VLOOKUP(Q25,List1678234[],2,FALSE))</f>
        <v/>
      </c>
      <c r="BT25" s="150" t="str">
        <f>IF(R25="---","",VLOOKUP(R25,List1678234[],2,FALSE))</f>
        <v/>
      </c>
      <c r="BU25" s="29" t="s">
        <v>163</v>
      </c>
      <c r="BV25" s="150">
        <f>IF(Y25="---","",VLOOKUP(Y25,List1678234[],2,FALSE))</f>
        <v>0</v>
      </c>
      <c r="BW25" s="150">
        <f>IF(Z25="---","",VLOOKUP(Z25,List1678234[],2,FALSE))</f>
        <v>0</v>
      </c>
      <c r="BX25" s="150">
        <f>IF(AA25="---","",VLOOKUP(AA25,List1678234[],2,FALSE))</f>
        <v>0</v>
      </c>
      <c r="BY25" s="150">
        <f>IF(AB25="---","",VLOOKUP(AB25,List1678234[],2,FALSE))</f>
        <v>0.5</v>
      </c>
      <c r="BZ25" s="150">
        <f>IF(AC25="---","",VLOOKUP(AC25,List1678234[],2,FALSE))</f>
        <v>1</v>
      </c>
      <c r="CA25" s="150" t="str">
        <f>IF(AD25="---","",VLOOKUP(AD25,List1678234[],2,FALSE))</f>
        <v/>
      </c>
      <c r="CB25" s="150" t="str">
        <f>IF(AE25="---","",VLOOKUP(AE25,List1678234[],2,FALSE))</f>
        <v/>
      </c>
      <c r="CC25" s="150" t="str">
        <f>IF(AF25="---","",VLOOKUP(AF25,List1678234[],2,FALSE))</f>
        <v/>
      </c>
      <c r="CD25" s="150" t="str">
        <f>IF(AG25="---","",VLOOKUP(AG25,List1678234[],2,FALSE))</f>
        <v/>
      </c>
      <c r="CE25" s="150" t="str">
        <f>IF(AH25="---","",VLOOKUP(AH25,List1678234[],2,FALSE))</f>
        <v/>
      </c>
      <c r="CG25" s="1"/>
      <c r="CI25" s="1"/>
      <c r="CK25" s="1"/>
      <c r="CM25" s="1"/>
    </row>
    <row r="26" spans="2:92" s="8" customFormat="1" ht="13.5" customHeight="1" thickBot="1">
      <c r="B26" s="263"/>
      <c r="C26" s="265"/>
      <c r="D26" s="266"/>
      <c r="E26" s="196" t="s">
        <v>164</v>
      </c>
      <c r="F26" s="198"/>
      <c r="G26" s="199"/>
      <c r="H26" s="25" t="s">
        <v>119</v>
      </c>
      <c r="I26" s="25" t="s">
        <v>119</v>
      </c>
      <c r="J26" s="25" t="s">
        <v>108</v>
      </c>
      <c r="K26" s="25" t="s">
        <v>108</v>
      </c>
      <c r="L26" s="25" t="s">
        <v>108</v>
      </c>
      <c r="M26" s="25" t="s">
        <v>108</v>
      </c>
      <c r="N26" s="25" t="s">
        <v>108</v>
      </c>
      <c r="O26" s="25" t="s">
        <v>108</v>
      </c>
      <c r="P26" s="25" t="s">
        <v>108</v>
      </c>
      <c r="Q26" s="25" t="s">
        <v>108</v>
      </c>
      <c r="R26" s="32" t="s">
        <v>108</v>
      </c>
      <c r="S26" s="1"/>
      <c r="T26" s="1"/>
      <c r="U26" s="1"/>
      <c r="V26" s="1"/>
      <c r="W26" s="1"/>
      <c r="X26" s="1"/>
      <c r="Y26" s="25" t="s">
        <v>119</v>
      </c>
      <c r="Z26" s="25" t="s">
        <v>119</v>
      </c>
      <c r="AA26" s="25" t="s">
        <v>119</v>
      </c>
      <c r="AB26" s="25" t="s">
        <v>116</v>
      </c>
      <c r="AC26" s="32" t="s">
        <v>112</v>
      </c>
      <c r="AD26" s="23" t="s">
        <v>108</v>
      </c>
      <c r="AE26" s="23" t="s">
        <v>108</v>
      </c>
      <c r="AF26" s="23" t="s">
        <v>108</v>
      </c>
      <c r="AG26" s="23" t="s">
        <v>108</v>
      </c>
      <c r="AH26" s="23" t="s">
        <v>108</v>
      </c>
      <c r="AK26" s="27" t="str">
        <f t="shared" ref="AK26:AO27" si="6">IFERROR(IF(I26="---","",IF(Y26="---","Pas d'objectifs fixés",IF(BV26=BK26,"En bonne voie",IF(BV26&gt;BK26,"En retard",IF(BV26&lt;BK26,"En avance"))))),"")</f>
        <v>En bonne voie</v>
      </c>
      <c r="AL26" s="27" t="str">
        <f t="shared" si="6"/>
        <v/>
      </c>
      <c r="AM26" s="27" t="str">
        <f t="shared" si="6"/>
        <v/>
      </c>
      <c r="AN26" s="27" t="str">
        <f t="shared" si="6"/>
        <v/>
      </c>
      <c r="AO26" s="27" t="str">
        <f t="shared" si="6"/>
        <v/>
      </c>
      <c r="AP26" s="27" t="str">
        <f t="shared" si="5"/>
        <v/>
      </c>
      <c r="AQ26" s="27" t="str">
        <f t="shared" si="5"/>
        <v/>
      </c>
      <c r="AR26" s="27" t="str">
        <f t="shared" si="5"/>
        <v/>
      </c>
      <c r="AS26" s="27" t="str">
        <f t="shared" si="5"/>
        <v/>
      </c>
      <c r="AT26" s="27" t="str">
        <f t="shared" si="5"/>
        <v/>
      </c>
      <c r="AU26" s="1"/>
      <c r="AV26" s="28"/>
      <c r="AW26" s="29" t="s">
        <v>165</v>
      </c>
      <c r="AX26" s="30" t="str">
        <f t="shared" si="1"/>
        <v>&lt;60</v>
      </c>
      <c r="AY26" s="50">
        <f>VALUE(IF(AX26="---","",VLOOKUP(AX26,List1678234[],2,FALSE)))</f>
        <v>0</v>
      </c>
      <c r="AZ26" s="1" t="str">
        <f t="shared" si="2"/>
        <v>&lt;60</v>
      </c>
      <c r="BA26" s="1">
        <f>VALUE(IF(AZ26="---","",VLOOKUP(AZ26,List1678234[],2,FALSE)))</f>
        <v>0</v>
      </c>
      <c r="BB26" s="1" t="str">
        <f t="shared" si="3"/>
        <v>En bonne voie</v>
      </c>
      <c r="BC26" s="1" t="str">
        <f t="shared" si="4"/>
        <v>Effectif Année 1</v>
      </c>
      <c r="BD26" s="1"/>
      <c r="BE26" s="1"/>
      <c r="BF26" s="1"/>
      <c r="BG26" s="1"/>
      <c r="BH26" s="1"/>
      <c r="BI26" s="29" t="s">
        <v>165</v>
      </c>
      <c r="BJ26" s="150">
        <f>IF(H26="---","",VLOOKUP(H26,List1678234[],2,FALSE))</f>
        <v>0</v>
      </c>
      <c r="BK26" s="150">
        <f>IF(I26="---","",VLOOKUP(I26,List1678234[],2,FALSE))</f>
        <v>0</v>
      </c>
      <c r="BL26" s="150" t="str">
        <f>IF(J26="---","",VLOOKUP(J26,List1678234[],2,FALSE))</f>
        <v/>
      </c>
      <c r="BM26" s="150" t="str">
        <f>IF(K26="---","",VLOOKUP(K26,List1678234[],2,FALSE))</f>
        <v/>
      </c>
      <c r="BN26" s="150" t="str">
        <f>IF(L26="---","",VLOOKUP(L26,List1678234[],2,FALSE))</f>
        <v/>
      </c>
      <c r="BO26" s="150" t="str">
        <f>IF(M26="---","",VLOOKUP(M26,List1678234[],2,FALSE))</f>
        <v/>
      </c>
      <c r="BP26" s="150" t="str">
        <f>IF(N26="---","",VLOOKUP(N26,List1678234[],2,FALSE))</f>
        <v/>
      </c>
      <c r="BQ26" s="150" t="str">
        <f>IF(O26="---","",VLOOKUP(O26,List1678234[],2,FALSE))</f>
        <v/>
      </c>
      <c r="BR26" s="150" t="str">
        <f>IF(P26="---","",VLOOKUP(P26,List1678234[],2,FALSE))</f>
        <v/>
      </c>
      <c r="BS26" s="150" t="str">
        <f>IF(Q26="---","",VLOOKUP(Q26,List1678234[],2,FALSE))</f>
        <v/>
      </c>
      <c r="BT26" s="150" t="str">
        <f>IF(R26="---","",VLOOKUP(R26,List1678234[],2,FALSE))</f>
        <v/>
      </c>
      <c r="BU26" s="29" t="s">
        <v>165</v>
      </c>
      <c r="BV26" s="150">
        <f>IF(Y26="---","",VLOOKUP(Y26,List1678234[],2,FALSE))</f>
        <v>0</v>
      </c>
      <c r="BW26" s="150">
        <f>IF(Z26="---","",VLOOKUP(Z26,List1678234[],2,FALSE))</f>
        <v>0</v>
      </c>
      <c r="BX26" s="150">
        <f>IF(AA26="---","",VLOOKUP(AA26,List1678234[],2,FALSE))</f>
        <v>0</v>
      </c>
      <c r="BY26" s="150">
        <f>IF(AB26="---","",VLOOKUP(AB26,List1678234[],2,FALSE))</f>
        <v>0.5</v>
      </c>
      <c r="BZ26" s="150">
        <f>IF(AC26="---","",VLOOKUP(AC26,List1678234[],2,FALSE))</f>
        <v>1</v>
      </c>
      <c r="CA26" s="150" t="str">
        <f>IF(AD26="---","",VLOOKUP(AD26,List1678234[],2,FALSE))</f>
        <v/>
      </c>
      <c r="CB26" s="150" t="str">
        <f>IF(AE26="---","",VLOOKUP(AE26,List1678234[],2,FALSE))</f>
        <v/>
      </c>
      <c r="CC26" s="150" t="str">
        <f>IF(AF26="---","",VLOOKUP(AF26,List1678234[],2,FALSE))</f>
        <v/>
      </c>
      <c r="CD26" s="150" t="str">
        <f>IF(AG26="---","",VLOOKUP(AG26,List1678234[],2,FALSE))</f>
        <v/>
      </c>
      <c r="CE26" s="150" t="str">
        <f>IF(AH26="---","",VLOOKUP(AH26,List1678234[],2,FALSE))</f>
        <v/>
      </c>
      <c r="CG26" s="1"/>
      <c r="CI26" s="1"/>
      <c r="CK26" s="1"/>
      <c r="CM26" s="1"/>
    </row>
    <row r="27" spans="2:92" s="8" customFormat="1" ht="27.6">
      <c r="B27" s="264"/>
      <c r="C27" s="265"/>
      <c r="D27" s="266"/>
      <c r="E27" s="196" t="s">
        <v>166</v>
      </c>
      <c r="F27" s="198"/>
      <c r="G27" s="199"/>
      <c r="H27" s="36" t="s">
        <v>119</v>
      </c>
      <c r="I27" s="36" t="s">
        <v>119</v>
      </c>
      <c r="J27" s="36" t="s">
        <v>108</v>
      </c>
      <c r="K27" s="36" t="s">
        <v>108</v>
      </c>
      <c r="L27" s="36" t="s">
        <v>108</v>
      </c>
      <c r="M27" s="36" t="s">
        <v>108</v>
      </c>
      <c r="N27" s="36" t="s">
        <v>108</v>
      </c>
      <c r="O27" s="36" t="s">
        <v>108</v>
      </c>
      <c r="P27" s="36" t="s">
        <v>108</v>
      </c>
      <c r="Q27" s="36" t="s">
        <v>108</v>
      </c>
      <c r="R27" s="37" t="s">
        <v>108</v>
      </c>
      <c r="S27" s="1"/>
      <c r="T27" s="1"/>
      <c r="U27" s="1"/>
      <c r="V27" s="1"/>
      <c r="W27" s="1"/>
      <c r="X27" s="1"/>
      <c r="Y27" s="25" t="s">
        <v>119</v>
      </c>
      <c r="Z27" s="25" t="s">
        <v>119</v>
      </c>
      <c r="AA27" s="25" t="s">
        <v>119</v>
      </c>
      <c r="AB27" s="25" t="s">
        <v>116</v>
      </c>
      <c r="AC27" s="159" t="s">
        <v>112</v>
      </c>
      <c r="AD27" s="23" t="s">
        <v>108</v>
      </c>
      <c r="AE27" s="23" t="s">
        <v>108</v>
      </c>
      <c r="AF27" s="23" t="s">
        <v>108</v>
      </c>
      <c r="AG27" s="23" t="s">
        <v>108</v>
      </c>
      <c r="AH27" s="23" t="s">
        <v>108</v>
      </c>
      <c r="AK27" s="27" t="str">
        <f t="shared" si="6"/>
        <v>En bonne voie</v>
      </c>
      <c r="AL27" s="27" t="str">
        <f t="shared" si="6"/>
        <v/>
      </c>
      <c r="AM27" s="27" t="str">
        <f t="shared" si="6"/>
        <v/>
      </c>
      <c r="AN27" s="27" t="str">
        <f t="shared" si="6"/>
        <v/>
      </c>
      <c r="AO27" s="27" t="str">
        <f t="shared" si="6"/>
        <v/>
      </c>
      <c r="AP27" s="27" t="str">
        <f t="shared" si="5"/>
        <v/>
      </c>
      <c r="AQ27" s="27" t="str">
        <f t="shared" si="5"/>
        <v/>
      </c>
      <c r="AR27" s="27" t="str">
        <f t="shared" si="5"/>
        <v/>
      </c>
      <c r="AS27" s="27" t="str">
        <f t="shared" si="5"/>
        <v/>
      </c>
      <c r="AT27" s="27" t="str">
        <f t="shared" si="5"/>
        <v/>
      </c>
      <c r="AU27" s="1"/>
      <c r="AV27" s="28"/>
      <c r="AW27" s="29" t="s">
        <v>167</v>
      </c>
      <c r="AX27" s="30" t="str">
        <f t="shared" si="1"/>
        <v>&lt;60</v>
      </c>
      <c r="AY27" s="50">
        <f>VALUE(IF(AX27="---","",VLOOKUP(AX27,List1678234[],2,FALSE)))</f>
        <v>0</v>
      </c>
      <c r="AZ27" s="1" t="str">
        <f t="shared" si="2"/>
        <v>&lt;60</v>
      </c>
      <c r="BA27" s="1">
        <f>VALUE(IF(AZ27="---","",VLOOKUP(AZ27,List1678234[],2,FALSE)))</f>
        <v>0</v>
      </c>
      <c r="BB27" s="1" t="str">
        <f t="shared" si="3"/>
        <v>En bonne voie</v>
      </c>
      <c r="BC27" s="1" t="str">
        <f t="shared" si="4"/>
        <v>Effectif Année 1</v>
      </c>
      <c r="BD27" s="1"/>
      <c r="BE27" s="1"/>
      <c r="BF27" s="1"/>
      <c r="BG27" s="1"/>
      <c r="BH27" s="1"/>
      <c r="BI27" s="29" t="s">
        <v>167</v>
      </c>
      <c r="BJ27" s="150">
        <f>IF(H27="---","",VLOOKUP(H27,List1678234[],2,FALSE))</f>
        <v>0</v>
      </c>
      <c r="BK27" s="150">
        <f>IF(I27="---","",VLOOKUP(I27,List1678234[],2,FALSE))</f>
        <v>0</v>
      </c>
      <c r="BL27" s="150" t="str">
        <f>IF(J27="---","",VLOOKUP(J27,List1678234[],2,FALSE))</f>
        <v/>
      </c>
      <c r="BM27" s="150" t="str">
        <f>IF(K27="---","",VLOOKUP(K27,List1678234[],2,FALSE))</f>
        <v/>
      </c>
      <c r="BN27" s="150" t="str">
        <f>IF(L27="---","",VLOOKUP(L27,List1678234[],2,FALSE))</f>
        <v/>
      </c>
      <c r="BO27" s="150" t="str">
        <f>IF(M27="---","",VLOOKUP(M27,List1678234[],2,FALSE))</f>
        <v/>
      </c>
      <c r="BP27" s="150" t="str">
        <f>IF(N27="---","",VLOOKUP(N27,List1678234[],2,FALSE))</f>
        <v/>
      </c>
      <c r="BQ27" s="150" t="str">
        <f>IF(O27="---","",VLOOKUP(O27,List1678234[],2,FALSE))</f>
        <v/>
      </c>
      <c r="BR27" s="150" t="str">
        <f>IF(P27="---","",VLOOKUP(P27,List1678234[],2,FALSE))</f>
        <v/>
      </c>
      <c r="BS27" s="150" t="str">
        <f>IF(Q27="---","",VLOOKUP(Q27,List1678234[],2,FALSE))</f>
        <v/>
      </c>
      <c r="BT27" s="150" t="str">
        <f>IF(R27="---","",VLOOKUP(R27,List1678234[],2,FALSE))</f>
        <v/>
      </c>
      <c r="BU27" s="29" t="s">
        <v>167</v>
      </c>
      <c r="BV27" s="150">
        <f>IF(Y27="---","",VLOOKUP(Y27,List1678234[],2,FALSE))</f>
        <v>0</v>
      </c>
      <c r="BW27" s="150">
        <f>IF(Z27="---","",VLOOKUP(Z27,List1678234[],2,FALSE))</f>
        <v>0</v>
      </c>
      <c r="BX27" s="150">
        <f>IF(AA27="---","",VLOOKUP(AA27,List1678234[],2,FALSE))</f>
        <v>0</v>
      </c>
      <c r="BY27" s="150">
        <f>IF(AB27="---","",VLOOKUP(AB27,List1678234[],2,FALSE))</f>
        <v>0.5</v>
      </c>
      <c r="BZ27" s="150">
        <f>IF(AC27="---","",VLOOKUP(AC27,List1678234[],2,FALSE))</f>
        <v>1</v>
      </c>
      <c r="CA27" s="150" t="str">
        <f>IF(AD27="---","",VLOOKUP(AD27,List1678234[],2,FALSE))</f>
        <v/>
      </c>
      <c r="CB27" s="150" t="str">
        <f>IF(AE27="---","",VLOOKUP(AE27,List1678234[],2,FALSE))</f>
        <v/>
      </c>
      <c r="CC27" s="150" t="str">
        <f>IF(AF27="---","",VLOOKUP(AF27,List1678234[],2,FALSE))</f>
        <v/>
      </c>
      <c r="CD27" s="150" t="str">
        <f>IF(AG27="---","",VLOOKUP(AG27,List1678234[],2,FALSE))</f>
        <v/>
      </c>
      <c r="CE27" s="150" t="str">
        <f>IF(AH27="---","",VLOOKUP(AH27,List1678234[],2,FALSE))</f>
        <v/>
      </c>
      <c r="CG27" s="1"/>
      <c r="CI27" s="1"/>
      <c r="CK27" s="1"/>
      <c r="CM27" s="1"/>
    </row>
    <row r="28" spans="2:92" s="8" customFormat="1" ht="13.5" customHeight="1" thickBot="1">
      <c r="B28" s="267" t="s">
        <v>168</v>
      </c>
      <c r="C28" s="268"/>
      <c r="D28" s="268"/>
      <c r="E28" s="268"/>
      <c r="F28" s="269"/>
      <c r="G28" s="153"/>
      <c r="H28" s="38">
        <f>COUNTIF(Year0Range,BE4)</f>
        <v>8</v>
      </c>
      <c r="I28" s="38">
        <f>IF(COUNTIF(Year1Range,BE4)=0,"",COUNTIF(Year1Range,BE4))</f>
        <v>8</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9</v>
      </c>
      <c r="Z28" s="38">
        <f>IF(COUNTIF(Year2Expected,$BE$4)=0,"",COUNTIF(Year2Expected,$BE$4))</f>
        <v>8</v>
      </c>
      <c r="AA28" s="38">
        <f>IF(COUNTIF(Year3Expected,$BE$4)=0,"",COUNTIF(Year3Expected,$BE$4))</f>
        <v>10</v>
      </c>
      <c r="AB28" s="38">
        <f>IF(COUNTIF(Year4Expected,$BE$4)=0,"",COUNTIF(Year4Expected,$BE$4))</f>
        <v>15</v>
      </c>
      <c r="AC28" s="38">
        <f>IF(COUNTIF(Year5Expected,$BE$4)=0,"",COUNTIF(Year5Expected,$BE$4))</f>
        <v>25</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str">
        <f>LOOKUP(2,1/(H31:R31&lt;&gt;""),H$2:R$2)</f>
        <v>Effectif Année 1</v>
      </c>
      <c r="AY28" s="1"/>
      <c r="AZ28" s="1" t="str">
        <f>AX28</f>
        <v>Effectif Année 1</v>
      </c>
      <c r="BA28" s="1"/>
      <c r="BB28" s="1"/>
      <c r="BC28" s="1"/>
      <c r="BD28" s="1"/>
      <c r="BE28" s="1"/>
      <c r="BF28" s="1"/>
      <c r="BG28" s="1"/>
      <c r="BH28" s="1"/>
      <c r="BI28" s="29" t="s">
        <v>169</v>
      </c>
      <c r="BJ28" s="151">
        <f t="shared" ref="BJ28:BT28" si="7">COUNTIF(BJ3:BJ27,1)</f>
        <v>8</v>
      </c>
      <c r="BK28" s="151">
        <f t="shared" si="7"/>
        <v>8</v>
      </c>
      <c r="BL28" s="151">
        <f t="shared" si="7"/>
        <v>0</v>
      </c>
      <c r="BM28" s="151">
        <f t="shared" si="7"/>
        <v>0</v>
      </c>
      <c r="BN28" s="151">
        <f t="shared" si="7"/>
        <v>0</v>
      </c>
      <c r="BO28" s="151">
        <f t="shared" si="7"/>
        <v>0</v>
      </c>
      <c r="BP28" s="151">
        <f t="shared" si="7"/>
        <v>0</v>
      </c>
      <c r="BQ28" s="151">
        <f t="shared" si="7"/>
        <v>0</v>
      </c>
      <c r="BR28" s="151">
        <f t="shared" si="7"/>
        <v>0</v>
      </c>
      <c r="BS28" s="151">
        <f t="shared" si="7"/>
        <v>0</v>
      </c>
      <c r="BT28" s="151">
        <f t="shared" si="7"/>
        <v>0</v>
      </c>
      <c r="BU28" s="29" t="s">
        <v>169</v>
      </c>
      <c r="BV28" s="152">
        <f t="shared" ref="BV28:CE28" si="8">COUNTIF(BV3:BV27,1)</f>
        <v>9</v>
      </c>
      <c r="BW28" s="152">
        <f t="shared" si="8"/>
        <v>8</v>
      </c>
      <c r="BX28" s="152">
        <f t="shared" si="8"/>
        <v>10</v>
      </c>
      <c r="BY28" s="152">
        <f t="shared" si="8"/>
        <v>15</v>
      </c>
      <c r="BZ28" s="152">
        <f t="shared" si="8"/>
        <v>25</v>
      </c>
      <c r="CA28" s="152">
        <f t="shared" si="8"/>
        <v>0</v>
      </c>
      <c r="CB28" s="152">
        <f t="shared" si="8"/>
        <v>0</v>
      </c>
      <c r="CC28" s="152">
        <f t="shared" si="8"/>
        <v>0</v>
      </c>
      <c r="CD28" s="152">
        <f t="shared" si="8"/>
        <v>0</v>
      </c>
      <c r="CE28" s="152">
        <f t="shared" si="8"/>
        <v>0</v>
      </c>
      <c r="CG28" s="1"/>
      <c r="CI28" s="1"/>
      <c r="CK28" s="1"/>
      <c r="CM28" s="1"/>
    </row>
    <row r="29" spans="2:92" s="8" customFormat="1" ht="13.5" customHeight="1" thickBot="1">
      <c r="B29" s="267" t="s">
        <v>170</v>
      </c>
      <c r="C29" s="268"/>
      <c r="D29" s="268"/>
      <c r="E29" s="268"/>
      <c r="F29" s="269"/>
      <c r="G29" s="153"/>
      <c r="H29" s="38">
        <f>COUNTIF(Year0Range,BE5)</f>
        <v>9</v>
      </c>
      <c r="I29" s="39">
        <f>IF(COUNTIF(Year1Range,BE5)=0,"",COUNTIF(Year1Range,BE5))</f>
        <v>9</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8</v>
      </c>
      <c r="Z29" s="38">
        <f>IF(COUNTIF(Year2Expected,$BE$5)=0,"",COUNTIF(Year2Expected,$BE$5))</f>
        <v>11</v>
      </c>
      <c r="AA29" s="38">
        <f>IF(COUNTIF(Year3Expected,$BE$5)=0,"",COUNTIF(Year3Expected,$BE$5))</f>
        <v>11</v>
      </c>
      <c r="AB29" s="38">
        <f>IF(COUNTIF(Year4Expected,$BE$5)=0,"",COUNTIF(Year4Expected,$BE$5))</f>
        <v>10</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1">
        <f t="shared" ref="BJ29:BT29" si="9">COUNTIF(BJ3:BJ27,0.5)</f>
        <v>9</v>
      </c>
      <c r="BK29" s="151">
        <f t="shared" si="9"/>
        <v>9</v>
      </c>
      <c r="BL29" s="151">
        <f t="shared" si="9"/>
        <v>0</v>
      </c>
      <c r="BM29" s="151">
        <f t="shared" si="9"/>
        <v>0</v>
      </c>
      <c r="BN29" s="151">
        <f t="shared" si="9"/>
        <v>0</v>
      </c>
      <c r="BO29" s="151">
        <f t="shared" si="9"/>
        <v>0</v>
      </c>
      <c r="BP29" s="151">
        <f t="shared" si="9"/>
        <v>0</v>
      </c>
      <c r="BQ29" s="151">
        <f t="shared" si="9"/>
        <v>0</v>
      </c>
      <c r="BR29" s="151">
        <f t="shared" si="9"/>
        <v>0</v>
      </c>
      <c r="BS29" s="151">
        <f t="shared" si="9"/>
        <v>0</v>
      </c>
      <c r="BT29" s="151">
        <f t="shared" si="9"/>
        <v>0</v>
      </c>
      <c r="BU29" s="29" t="s">
        <v>171</v>
      </c>
      <c r="BV29" s="152">
        <f t="shared" ref="BV29:CE29" si="10">COUNTIF(BV3:BV27,0.5)</f>
        <v>8</v>
      </c>
      <c r="BW29" s="152">
        <f t="shared" si="10"/>
        <v>11</v>
      </c>
      <c r="BX29" s="152">
        <f t="shared" si="10"/>
        <v>11</v>
      </c>
      <c r="BY29" s="152">
        <f t="shared" si="10"/>
        <v>10</v>
      </c>
      <c r="BZ29" s="152">
        <f t="shared" si="10"/>
        <v>0</v>
      </c>
      <c r="CA29" s="152">
        <f t="shared" si="10"/>
        <v>0</v>
      </c>
      <c r="CB29" s="152">
        <f t="shared" si="10"/>
        <v>0</v>
      </c>
      <c r="CC29" s="152">
        <f t="shared" si="10"/>
        <v>0</v>
      </c>
      <c r="CD29" s="152">
        <f t="shared" si="10"/>
        <v>0</v>
      </c>
      <c r="CE29" s="152">
        <f t="shared" si="10"/>
        <v>0</v>
      </c>
      <c r="CG29" s="1"/>
      <c r="CI29" s="1"/>
      <c r="CK29" s="1"/>
      <c r="CM29" s="1"/>
    </row>
    <row r="30" spans="2:92" ht="13.5" customHeight="1" thickBot="1">
      <c r="B30" s="267" t="s">
        <v>172</v>
      </c>
      <c r="C30" s="268"/>
      <c r="D30" s="268"/>
      <c r="E30" s="268"/>
      <c r="F30" s="269"/>
      <c r="G30" s="153"/>
      <c r="H30" s="38">
        <f>COUNTIF(Year0Range,"*60")</f>
        <v>8</v>
      </c>
      <c r="I30" s="39">
        <f>IF(COUNTIF(Year1Range,"*60")=0,"",COUNTIF(Year1Range,"*60"))</f>
        <v>8</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8</v>
      </c>
      <c r="Z30" s="38">
        <f>IF(COUNTIF(Year2Expected,"*60")=0,"",COUNTIF(Year2Expected,"*60"))</f>
        <v>6</v>
      </c>
      <c r="AA30" s="38">
        <f>IF(COUNTIF(Year3Expected,"*60")=0,"",COUNTIF(Year3Expected,"*60"))</f>
        <v>4</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51">
        <f t="shared" ref="BJ30:BT30" si="11">COUNTIF(BJ3:BJ27,0)</f>
        <v>8</v>
      </c>
      <c r="BK30" s="151">
        <f t="shared" si="11"/>
        <v>8</v>
      </c>
      <c r="BL30" s="151">
        <f t="shared" si="11"/>
        <v>0</v>
      </c>
      <c r="BM30" s="151">
        <f t="shared" si="11"/>
        <v>0</v>
      </c>
      <c r="BN30" s="151">
        <f t="shared" si="11"/>
        <v>0</v>
      </c>
      <c r="BO30" s="151">
        <f t="shared" si="11"/>
        <v>0</v>
      </c>
      <c r="BP30" s="151">
        <f t="shared" si="11"/>
        <v>0</v>
      </c>
      <c r="BQ30" s="151">
        <f t="shared" si="11"/>
        <v>0</v>
      </c>
      <c r="BR30" s="151">
        <f t="shared" si="11"/>
        <v>0</v>
      </c>
      <c r="BS30" s="151">
        <f t="shared" si="11"/>
        <v>0</v>
      </c>
      <c r="BT30" s="151">
        <f t="shared" si="11"/>
        <v>0</v>
      </c>
      <c r="BU30" s="29" t="s">
        <v>173</v>
      </c>
      <c r="BV30" s="152">
        <f t="shared" ref="BV30:CE30" si="12">COUNTIF(BV3:BV27,0)</f>
        <v>8</v>
      </c>
      <c r="BW30" s="152">
        <f t="shared" si="12"/>
        <v>6</v>
      </c>
      <c r="BX30" s="152">
        <f t="shared" si="12"/>
        <v>4</v>
      </c>
      <c r="BY30" s="152">
        <f t="shared" si="12"/>
        <v>0</v>
      </c>
      <c r="BZ30" s="152">
        <f t="shared" si="12"/>
        <v>0</v>
      </c>
      <c r="CA30" s="152">
        <f t="shared" si="12"/>
        <v>0</v>
      </c>
      <c r="CB30" s="152">
        <f t="shared" si="12"/>
        <v>0</v>
      </c>
      <c r="CC30" s="152">
        <f t="shared" si="12"/>
        <v>0</v>
      </c>
      <c r="CD30" s="152">
        <f t="shared" si="12"/>
        <v>0</v>
      </c>
      <c r="CE30" s="152">
        <f t="shared" si="12"/>
        <v>0</v>
      </c>
    </row>
    <row r="31" spans="2:92" ht="13.5" customHeight="1" thickBot="1">
      <c r="B31" s="280" t="s">
        <v>174</v>
      </c>
      <c r="C31" s="281"/>
      <c r="D31" s="281"/>
      <c r="E31" s="281"/>
      <c r="F31" s="282"/>
      <c r="G31" s="154"/>
      <c r="H31" s="40">
        <f t="shared" ref="H31:R31" si="13">IF(ISERROR(AVERAGE(BJ21:BJ27,BJ9:BJ20, BJ3:BJ8)),"",AVERAGE(BJ21:BJ27,BJ9:BJ20, BJ3:BJ8))</f>
        <v>0.5</v>
      </c>
      <c r="I31" s="40">
        <f t="shared" si="13"/>
        <v>0.5</v>
      </c>
      <c r="J31" s="40" t="str">
        <f t="shared" si="13"/>
        <v/>
      </c>
      <c r="K31" s="40" t="str">
        <f t="shared" si="13"/>
        <v/>
      </c>
      <c r="L31" s="40" t="str">
        <f t="shared" si="13"/>
        <v/>
      </c>
      <c r="M31" s="40" t="str">
        <f t="shared" si="13"/>
        <v/>
      </c>
      <c r="N31" s="40" t="str">
        <f t="shared" si="13"/>
        <v/>
      </c>
      <c r="O31" s="40" t="str">
        <f t="shared" si="13"/>
        <v/>
      </c>
      <c r="P31" s="40" t="str">
        <f t="shared" si="13"/>
        <v/>
      </c>
      <c r="Q31" s="40" t="str">
        <f t="shared" si="13"/>
        <v/>
      </c>
      <c r="R31" s="40" t="str">
        <f t="shared" si="13"/>
        <v/>
      </c>
      <c r="Y31" s="40">
        <f t="shared" ref="Y31:AH31" si="14">IF(ISERROR(AVERAGE(BV21:BV27,BV9:BV20, BV3:BV8)),"",AVERAGE(BV21:BV27,BV9:BV20, BV3:BV8))</f>
        <v>0.52</v>
      </c>
      <c r="Z31" s="40">
        <f t="shared" si="14"/>
        <v>0.54</v>
      </c>
      <c r="AA31" s="40">
        <f t="shared" si="14"/>
        <v>0.62</v>
      </c>
      <c r="AB31" s="40">
        <f t="shared" si="14"/>
        <v>0.8</v>
      </c>
      <c r="AC31" s="40">
        <f t="shared" si="14"/>
        <v>1</v>
      </c>
      <c r="AD31" s="40" t="str">
        <f t="shared" si="14"/>
        <v/>
      </c>
      <c r="AE31" s="40" t="str">
        <f t="shared" si="14"/>
        <v/>
      </c>
      <c r="AF31" s="40" t="str">
        <f t="shared" si="14"/>
        <v/>
      </c>
      <c r="AG31" s="40" t="str">
        <f t="shared" si="14"/>
        <v/>
      </c>
      <c r="AH31" s="40" t="str">
        <f t="shared" si="14"/>
        <v/>
      </c>
      <c r="AI31" s="1"/>
      <c r="AJ31" s="1"/>
      <c r="BB31" s="41"/>
      <c r="BC31" s="41"/>
      <c r="BD31" s="41"/>
      <c r="BE31" s="41"/>
      <c r="BG31" s="8"/>
      <c r="BH31" s="8"/>
      <c r="BI31" s="29" t="s">
        <v>175</v>
      </c>
      <c r="BJ31" s="42">
        <f t="shared" ref="BJ31:BT31" si="15">IF(ISERROR(AVERAGE(BJ21:BJ27,BJ9:BJ20,BJ3:BJ8)),"",(AVERAGE(BJ21:BJ27,BJ9:BJ20,BJ3:BJ8)))</f>
        <v>0.5</v>
      </c>
      <c r="BK31" s="42">
        <f t="shared" si="15"/>
        <v>0.5</v>
      </c>
      <c r="BL31" s="42" t="str">
        <f t="shared" si="15"/>
        <v/>
      </c>
      <c r="BM31" s="42" t="str">
        <f t="shared" si="15"/>
        <v/>
      </c>
      <c r="BN31" s="42" t="str">
        <f t="shared" si="15"/>
        <v/>
      </c>
      <c r="BO31" s="42" t="str">
        <f t="shared" si="15"/>
        <v/>
      </c>
      <c r="BP31" s="42" t="str">
        <f t="shared" si="15"/>
        <v/>
      </c>
      <c r="BQ31" s="42" t="str">
        <f t="shared" si="15"/>
        <v/>
      </c>
      <c r="BR31" s="42" t="str">
        <f t="shared" si="15"/>
        <v/>
      </c>
      <c r="BS31" s="42" t="str">
        <f t="shared" si="15"/>
        <v/>
      </c>
      <c r="BT31" s="42" t="str">
        <f t="shared" si="15"/>
        <v/>
      </c>
      <c r="BU31" s="29" t="s">
        <v>175</v>
      </c>
      <c r="BV31" s="42">
        <f t="shared" ref="BV31:CE31" si="16">IF(ISERROR(AVERAGE(BV21:BV27,BV9:BV20,BV3:BV8)),"",(AVERAGE(BV21:BV27,BV9:BV20,BV3:BV8)))</f>
        <v>0.52</v>
      </c>
      <c r="BW31" s="42">
        <f t="shared" si="16"/>
        <v>0.54</v>
      </c>
      <c r="BX31" s="42">
        <f t="shared" si="16"/>
        <v>0.62</v>
      </c>
      <c r="BY31" s="42">
        <f t="shared" si="16"/>
        <v>0.8</v>
      </c>
      <c r="BZ31" s="42">
        <f t="shared" si="16"/>
        <v>1</v>
      </c>
      <c r="CA31" s="42" t="str">
        <f t="shared" si="16"/>
        <v/>
      </c>
      <c r="CB31" s="42" t="str">
        <f t="shared" si="16"/>
        <v/>
      </c>
      <c r="CC31" s="42" t="str">
        <f t="shared" si="16"/>
        <v/>
      </c>
      <c r="CD31" s="42" t="str">
        <f t="shared" si="16"/>
        <v/>
      </c>
      <c r="CE31" s="42" t="str">
        <f t="shared" si="16"/>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112</v>
      </c>
      <c r="AY32" s="46" t="s">
        <v>116</v>
      </c>
      <c r="AZ32" s="47" t="s">
        <v>119</v>
      </c>
      <c r="BA32" s="1" t="s">
        <v>176</v>
      </c>
      <c r="BI32" s="29" t="s">
        <v>177</v>
      </c>
      <c r="BJ32" s="48">
        <f>IF(ISERROR(AVERAGE(BJ3:BJ8)),"",(AVERAGE(BJ3:BJ8)))</f>
        <v>0.5</v>
      </c>
      <c r="BK32" s="48">
        <f t="shared" ref="BK32:BT32" si="17">IF(ISERROR(AVERAGE(BK3:BK8)),"",(AVERAGE(BK3:BK8)))</f>
        <v>0.5</v>
      </c>
      <c r="BL32" s="48" t="str">
        <f t="shared" si="17"/>
        <v/>
      </c>
      <c r="BM32" s="48" t="str">
        <f t="shared" si="17"/>
        <v/>
      </c>
      <c r="BN32" s="48" t="str">
        <f t="shared" si="17"/>
        <v/>
      </c>
      <c r="BO32" s="48" t="str">
        <f t="shared" si="17"/>
        <v/>
      </c>
      <c r="BP32" s="48" t="str">
        <f t="shared" si="17"/>
        <v/>
      </c>
      <c r="BQ32" s="48" t="str">
        <f t="shared" si="17"/>
        <v/>
      </c>
      <c r="BR32" s="48" t="str">
        <f t="shared" si="17"/>
        <v/>
      </c>
      <c r="BS32" s="48" t="str">
        <f t="shared" si="17"/>
        <v/>
      </c>
      <c r="BT32" s="48" t="str">
        <f t="shared" si="17"/>
        <v/>
      </c>
      <c r="BU32" s="29" t="s">
        <v>177</v>
      </c>
      <c r="BV32" s="48">
        <f t="shared" ref="BV32:CE32" si="18">IF(ISERROR(AVERAGE(BV3:BV8)),"",(AVERAGE(BV3:BV8)))</f>
        <v>0.58333333333333337</v>
      </c>
      <c r="BW32" s="48">
        <f t="shared" si="18"/>
        <v>0.5</v>
      </c>
      <c r="BX32" s="48">
        <f t="shared" si="18"/>
        <v>0.66666666666666663</v>
      </c>
      <c r="BY32" s="48">
        <f t="shared" si="18"/>
        <v>0.75</v>
      </c>
      <c r="BZ32" s="48">
        <f t="shared" si="18"/>
        <v>1</v>
      </c>
      <c r="CA32" s="48" t="str">
        <f t="shared" si="18"/>
        <v/>
      </c>
      <c r="CB32" s="48" t="str">
        <f t="shared" si="18"/>
        <v/>
      </c>
      <c r="CC32" s="48" t="str">
        <f t="shared" si="18"/>
        <v/>
      </c>
      <c r="CD32" s="48" t="str">
        <f t="shared" si="18"/>
        <v/>
      </c>
      <c r="CE32" s="48" t="str">
        <f t="shared" si="18"/>
        <v/>
      </c>
      <c r="CF32" s="44"/>
      <c r="CH32" s="44"/>
      <c r="CJ32" s="44"/>
      <c r="CL32" s="44"/>
      <c r="CN32" s="44"/>
    </row>
    <row r="33" spans="1:92" ht="15" thickBot="1">
      <c r="B33" s="283" t="s">
        <v>178</v>
      </c>
      <c r="C33" s="283"/>
      <c r="M33" s="44"/>
      <c r="N33" s="44"/>
      <c r="O33" s="44"/>
      <c r="P33" s="44"/>
      <c r="AA33" s="44"/>
      <c r="AD33" s="44"/>
      <c r="AE33" s="44"/>
      <c r="AF33" s="44"/>
      <c r="AG33" s="44"/>
      <c r="AH33" s="44"/>
      <c r="AI33" s="44"/>
      <c r="AJ33" s="44"/>
      <c r="AW33" s="49" t="s">
        <v>179</v>
      </c>
      <c r="AX33" s="50">
        <f>COUNTIF(AY3:AY8,BF4)</f>
        <v>2</v>
      </c>
      <c r="AY33" s="50">
        <f>VALUE(COUNTIF(AY3:AY8,BF5))</f>
        <v>2</v>
      </c>
      <c r="AZ33" s="50">
        <f>VALUE(COUNTIF(AY3:AY8,0))</f>
        <v>2</v>
      </c>
      <c r="BA33" s="50">
        <f>AVERAGEIF(AY3:AY8,"&gt;=0")</f>
        <v>0.5</v>
      </c>
      <c r="BI33" s="29" t="s">
        <v>180</v>
      </c>
      <c r="BJ33" s="51">
        <f t="shared" ref="BJ33:BT33" si="19">IF(ISERROR(AVERAGE(BJ9:BJ20)),"",(AVERAGE(BJ9:BJ20)))</f>
        <v>0.54166666666666663</v>
      </c>
      <c r="BK33" s="51">
        <f t="shared" si="19"/>
        <v>0.54166666666666663</v>
      </c>
      <c r="BL33" s="51" t="str">
        <f t="shared" si="19"/>
        <v/>
      </c>
      <c r="BM33" s="51" t="str">
        <f t="shared" si="19"/>
        <v/>
      </c>
      <c r="BN33" s="51" t="str">
        <f t="shared" si="19"/>
        <v/>
      </c>
      <c r="BO33" s="51" t="str">
        <f t="shared" si="19"/>
        <v/>
      </c>
      <c r="BP33" s="51" t="str">
        <f t="shared" si="19"/>
        <v/>
      </c>
      <c r="BQ33" s="51" t="str">
        <f t="shared" si="19"/>
        <v/>
      </c>
      <c r="BR33" s="51" t="str">
        <f t="shared" si="19"/>
        <v/>
      </c>
      <c r="BS33" s="51" t="str">
        <f t="shared" si="19"/>
        <v/>
      </c>
      <c r="BT33" s="51" t="str">
        <f t="shared" si="19"/>
        <v/>
      </c>
      <c r="BU33" s="29" t="s">
        <v>180</v>
      </c>
      <c r="BV33" s="51">
        <f t="shared" ref="BV33:CE33" si="20">IF(ISERROR(AVERAGE(BV9:BV20)),"",(AVERAGE(BV9:BV20)))</f>
        <v>0.54166666666666663</v>
      </c>
      <c r="BW33" s="51">
        <f t="shared" si="20"/>
        <v>0.625</v>
      </c>
      <c r="BX33" s="51">
        <f t="shared" si="20"/>
        <v>0.70833333333333337</v>
      </c>
      <c r="BY33" s="51">
        <f t="shared" si="20"/>
        <v>0.875</v>
      </c>
      <c r="BZ33" s="51">
        <f t="shared" si="20"/>
        <v>1</v>
      </c>
      <c r="CA33" s="51" t="str">
        <f t="shared" si="20"/>
        <v/>
      </c>
      <c r="CB33" s="51" t="str">
        <f t="shared" si="20"/>
        <v/>
      </c>
      <c r="CC33" s="51" t="str">
        <f t="shared" si="20"/>
        <v/>
      </c>
      <c r="CD33" s="51" t="str">
        <f t="shared" si="20"/>
        <v/>
      </c>
      <c r="CE33" s="51" t="str">
        <f t="shared" si="20"/>
        <v/>
      </c>
      <c r="CF33" s="44"/>
      <c r="CH33" s="44"/>
      <c r="CJ33" s="44"/>
      <c r="CL33" s="44"/>
      <c r="CN33" s="44"/>
    </row>
    <row r="34" spans="1:92" ht="13.5" customHeight="1" thickBot="1">
      <c r="B34" s="283"/>
      <c r="C34" s="283"/>
      <c r="D34" s="52"/>
      <c r="E34" s="52"/>
      <c r="F34" s="8"/>
      <c r="G34" s="8"/>
      <c r="AA34" s="1"/>
      <c r="AW34" s="49" t="s">
        <v>181</v>
      </c>
      <c r="AX34" s="50">
        <f>COUNTIF(AY9:AY20,BF4)</f>
        <v>4</v>
      </c>
      <c r="AY34" s="50">
        <f>VALUE(COUNTIF(AY9:AY20,BF5))</f>
        <v>5</v>
      </c>
      <c r="AZ34" s="50">
        <f>VALUE(COUNTIF(AY9:AY20,0))</f>
        <v>3</v>
      </c>
      <c r="BA34" s="50">
        <f>AVERAGEIF(AY9:AY20,"&gt;=0")</f>
        <v>0.54166666666666663</v>
      </c>
      <c r="BB34" s="50"/>
      <c r="BI34" s="29" t="s">
        <v>182</v>
      </c>
      <c r="BJ34" s="53">
        <f>IF(ISERROR(AVERAGE(BJ21:BJ27)),"",(AVERAGE(BJ21:BJ27)))</f>
        <v>0.42857142857142855</v>
      </c>
      <c r="BK34" s="53">
        <f t="shared" ref="BK34:BT34" si="21">IF(ISERROR(AVERAGE(BK21:BK27)),"",(AVERAGE(BK21:BK27)))</f>
        <v>0.42857142857142855</v>
      </c>
      <c r="BL34" s="53" t="str">
        <f t="shared" si="21"/>
        <v/>
      </c>
      <c r="BM34" s="53" t="str">
        <f t="shared" si="21"/>
        <v/>
      </c>
      <c r="BN34" s="53" t="str">
        <f t="shared" si="21"/>
        <v/>
      </c>
      <c r="BO34" s="53" t="str">
        <f t="shared" si="21"/>
        <v/>
      </c>
      <c r="BP34" s="53" t="str">
        <f t="shared" si="21"/>
        <v/>
      </c>
      <c r="BQ34" s="53" t="str">
        <f t="shared" si="21"/>
        <v/>
      </c>
      <c r="BR34" s="53" t="str">
        <f t="shared" si="21"/>
        <v/>
      </c>
      <c r="BS34" s="53" t="str">
        <f t="shared" si="21"/>
        <v/>
      </c>
      <c r="BT34" s="53" t="str">
        <f t="shared" si="21"/>
        <v/>
      </c>
      <c r="BU34" s="29" t="s">
        <v>182</v>
      </c>
      <c r="BV34" s="53">
        <f t="shared" ref="BV34:CE34" si="22">IF(ISERROR(AVERAGE(BV21:BV27)),"",(AVERAGE(BV21:BV27)))</f>
        <v>0.42857142857142855</v>
      </c>
      <c r="BW34" s="53">
        <f t="shared" si="22"/>
        <v>0.42857142857142855</v>
      </c>
      <c r="BX34" s="53">
        <f t="shared" si="22"/>
        <v>0.42857142857142855</v>
      </c>
      <c r="BY34" s="53">
        <f t="shared" si="22"/>
        <v>0.7142857142857143</v>
      </c>
      <c r="BZ34" s="53">
        <f t="shared" si="22"/>
        <v>1</v>
      </c>
      <c r="CA34" s="53" t="str">
        <f t="shared" si="22"/>
        <v/>
      </c>
      <c r="CB34" s="53" t="str">
        <f t="shared" si="22"/>
        <v/>
      </c>
      <c r="CC34" s="53" t="str">
        <f t="shared" si="22"/>
        <v/>
      </c>
      <c r="CD34" s="53" t="str">
        <f t="shared" si="22"/>
        <v/>
      </c>
      <c r="CE34" s="53" t="str">
        <f t="shared" si="22"/>
        <v/>
      </c>
    </row>
    <row r="35" spans="1:92" ht="23.1" customHeight="1">
      <c r="B35" s="284" t="s">
        <v>183</v>
      </c>
      <c r="C35" s="285"/>
      <c r="D35" s="285"/>
      <c r="E35" s="285"/>
      <c r="F35" s="285"/>
      <c r="G35" s="285"/>
      <c r="H35" s="285"/>
      <c r="I35" s="285"/>
      <c r="J35" s="285"/>
      <c r="K35" s="286"/>
      <c r="AA35" s="1"/>
      <c r="AW35" s="49" t="s">
        <v>184</v>
      </c>
      <c r="AX35" s="50">
        <f>COUNTIF(AY21:AY27,BF4)</f>
        <v>2</v>
      </c>
      <c r="AY35" s="50">
        <f>COUNTIF(AY21:AY27,BF5)</f>
        <v>2</v>
      </c>
      <c r="AZ35" s="50">
        <f>VALUE(COUNTIF(AY21:AY27,0))</f>
        <v>3</v>
      </c>
      <c r="BA35" s="50">
        <f>AVERAGEIF(AY21:AY27,"&gt;=0")</f>
        <v>0.42857142857142855</v>
      </c>
      <c r="BB35" s="50"/>
      <c r="BG35" s="8"/>
      <c r="BH35" s="8"/>
      <c r="BI35" s="8"/>
      <c r="BJ35" s="8"/>
      <c r="BK35" s="8"/>
      <c r="BO35" s="1"/>
      <c r="BP35" s="1"/>
      <c r="BQ35" s="1"/>
      <c r="BR35" s="1"/>
      <c r="BS35" s="1"/>
      <c r="BT35" s="1"/>
      <c r="CB35" s="1"/>
    </row>
    <row r="36" spans="1:92" ht="21" customHeight="1">
      <c r="A36" s="8"/>
      <c r="B36" s="287" t="s">
        <v>9</v>
      </c>
      <c r="C36" s="288"/>
      <c r="D36" s="289"/>
      <c r="E36" s="290" t="s">
        <v>10</v>
      </c>
      <c r="F36" s="291"/>
      <c r="G36" s="291"/>
      <c r="H36" s="292"/>
      <c r="I36" s="290" t="s">
        <v>11</v>
      </c>
      <c r="J36" s="291"/>
      <c r="K36" s="292"/>
      <c r="AA36" s="1"/>
      <c r="AW36" s="1" t="s">
        <v>185</v>
      </c>
      <c r="AX36" s="50">
        <f>VALUE(SUM(AX33:AX35))</f>
        <v>8</v>
      </c>
      <c r="AY36" s="50">
        <f>VALUE(SUM(AY33:AY35))</f>
        <v>9</v>
      </c>
      <c r="AZ36" s="50">
        <f>VALUE(SUM(AZ33:AZ35))</f>
        <v>8</v>
      </c>
      <c r="BA36" s="50">
        <f>AVERAGEIF(AY3:AY27,"&gt;=0")</f>
        <v>0.5</v>
      </c>
      <c r="BB36" s="50"/>
    </row>
    <row r="37" spans="1:92" ht="22.35" customHeight="1">
      <c r="A37" s="8"/>
      <c r="B37" s="275"/>
      <c r="C37" s="276"/>
      <c r="D37" s="277"/>
      <c r="E37" s="343"/>
      <c r="F37" s="344"/>
      <c r="G37" s="344"/>
      <c r="H37" s="345"/>
      <c r="I37" s="278"/>
      <c r="J37" s="344"/>
      <c r="K37" s="345"/>
      <c r="AW37" s="49" t="s">
        <v>186</v>
      </c>
      <c r="BA37" s="50">
        <f>IF(ISERROR(AVERAGE(AY21:AY27,AY9:AY20,AY3:AY8)),"",(AVERAGE(AY21:AY27,AY9:AY20,AY3:AY8)))</f>
        <v>0.5</v>
      </c>
      <c r="BK37" s="8"/>
      <c r="CB37" s="1"/>
    </row>
    <row r="38" spans="1:92">
      <c r="A38" s="8"/>
      <c r="B38" s="8"/>
      <c r="C38" s="8"/>
      <c r="D38" s="8"/>
      <c r="E38" s="8"/>
      <c r="F38" s="8"/>
      <c r="G38" s="8"/>
      <c r="AK38" s="49"/>
      <c r="AX38" s="45" t="s">
        <v>112</v>
      </c>
      <c r="AY38" s="46" t="s">
        <v>116</v>
      </c>
      <c r="AZ38" s="47" t="s">
        <v>119</v>
      </c>
      <c r="BA38" s="1" t="s">
        <v>176</v>
      </c>
      <c r="BK38" s="8"/>
      <c r="CB38" s="1"/>
    </row>
    <row r="39" spans="1:92" ht="19.350000000000001" customHeight="1">
      <c r="B39" s="128" t="s">
        <v>187</v>
      </c>
      <c r="C39" s="54"/>
      <c r="D39" s="55"/>
      <c r="E39" s="55"/>
      <c r="F39" s="55"/>
      <c r="G39" s="55"/>
      <c r="H39" s="55"/>
      <c r="AW39" s="49" t="s">
        <v>188</v>
      </c>
      <c r="AX39" s="50">
        <f>COUNTIF(BA3:BA8,BF4)</f>
        <v>3</v>
      </c>
      <c r="AY39" s="50">
        <f>COUNTIF(BA3:BA8,BF5)</f>
        <v>1</v>
      </c>
      <c r="AZ39" s="50">
        <f>COUNTIF(BA3:BA8,0)</f>
        <v>2</v>
      </c>
      <c r="BA39" s="50">
        <f>AVERAGEIF(BA3:BA8,"&gt;=0")</f>
        <v>0.58333333333333337</v>
      </c>
      <c r="BK39" s="8"/>
      <c r="CB39" s="1"/>
    </row>
    <row r="40" spans="1:92" ht="16.899999999999999" thickBot="1">
      <c r="B40" s="279" t="s">
        <v>189</v>
      </c>
      <c r="C40" s="279"/>
      <c r="D40" s="279"/>
      <c r="E40" s="56" t="str">
        <f>_xlfn.IFNA(AX28,"")</f>
        <v>Effectif Année 1</v>
      </c>
      <c r="F40" s="55"/>
      <c r="G40" s="57"/>
      <c r="H40" s="57"/>
      <c r="AW40" s="49" t="s">
        <v>190</v>
      </c>
      <c r="AX40" s="50">
        <f>COUNTIF(BA9:BA20,BF4)</f>
        <v>4</v>
      </c>
      <c r="AY40" s="50">
        <f>COUNTIF(BA9:BA20,BF5)</f>
        <v>5</v>
      </c>
      <c r="AZ40" s="50">
        <f>COUNTIF(BA9:BA20,0)</f>
        <v>3</v>
      </c>
      <c r="BA40" s="50">
        <f>AVERAGEIF(BA9:BA20,"&gt;=0")</f>
        <v>0.54166666666666663</v>
      </c>
      <c r="BK40" s="8"/>
      <c r="CB40" s="1"/>
    </row>
    <row r="41" spans="1:92" ht="16.149999999999999">
      <c r="B41" s="58"/>
      <c r="C41" s="59"/>
      <c r="D41" s="123" t="s">
        <v>191</v>
      </c>
      <c r="E41" s="124"/>
      <c r="F41" s="125" t="s">
        <v>192</v>
      </c>
      <c r="G41" s="126"/>
      <c r="H41" s="125" t="s">
        <v>193</v>
      </c>
      <c r="I41" s="126"/>
      <c r="J41" s="125" t="s">
        <v>194</v>
      </c>
      <c r="K41" s="127"/>
      <c r="AW41" s="49" t="s">
        <v>195</v>
      </c>
      <c r="AX41" s="50">
        <f>COUNTIF(BA21:BA27,BF4)</f>
        <v>2</v>
      </c>
      <c r="AY41" s="50">
        <f>COUNTIF(BA21:BA27,BF5)</f>
        <v>2</v>
      </c>
      <c r="AZ41" s="50">
        <f>COUNTIF(BA21:BA27,0)</f>
        <v>3</v>
      </c>
      <c r="BA41" s="50">
        <f>AVERAGEIF(BA21:BA27,"&gt;=0")</f>
        <v>0.42857142857142855</v>
      </c>
      <c r="BK41" s="8"/>
      <c r="CB41" s="1"/>
    </row>
    <row r="42" spans="1:92" ht="16.149999999999999">
      <c r="B42" s="88" t="s">
        <v>196</v>
      </c>
      <c r="C42" s="89"/>
      <c r="D42" s="187" t="s">
        <v>197</v>
      </c>
      <c r="E42" s="100"/>
      <c r="F42" s="187" t="s">
        <v>197</v>
      </c>
      <c r="G42" s="104"/>
      <c r="H42" s="187" t="s">
        <v>197</v>
      </c>
      <c r="I42" s="104"/>
      <c r="J42" s="187" t="s">
        <v>197</v>
      </c>
      <c r="K42" s="103"/>
      <c r="AW42" s="1" t="s">
        <v>198</v>
      </c>
      <c r="AX42" s="50">
        <f>SUM(AX39:AX41)</f>
        <v>9</v>
      </c>
      <c r="AY42" s="50">
        <f>SUM(AY39:AY41)</f>
        <v>8</v>
      </c>
      <c r="AZ42" s="50">
        <f>SUM(AZ39:AZ41)</f>
        <v>8</v>
      </c>
      <c r="BA42" s="50"/>
      <c r="BK42" s="8"/>
      <c r="CB42" s="1"/>
    </row>
    <row r="43" spans="1:92" ht="16.149999999999999">
      <c r="B43" s="98" t="str">
        <f>BE4</f>
        <v>≥80</v>
      </c>
      <c r="C43" s="99"/>
      <c r="D43" s="101">
        <f>IF(AX36=0,NA(),AX36)</f>
        <v>8</v>
      </c>
      <c r="E43" s="101"/>
      <c r="F43" s="101">
        <f>IF(AX33=0,NA(),AX33)</f>
        <v>2</v>
      </c>
      <c r="G43" s="101"/>
      <c r="H43" s="101">
        <f>IF(AX34=0,NA(),AX34)</f>
        <v>4</v>
      </c>
      <c r="I43" s="101"/>
      <c r="J43" s="101">
        <f>IF(AX35=0,NA(),AX35)</f>
        <v>2</v>
      </c>
      <c r="K43" s="101"/>
      <c r="AW43" s="49" t="s">
        <v>199</v>
      </c>
      <c r="AX43" s="50"/>
      <c r="AY43" s="50"/>
      <c r="AZ43" s="50"/>
      <c r="BA43" s="50">
        <f>IF(ISERROR(AVERAGE(BA21:BA27,BA9:BA20,BA3:BA8)),"",(AVERAGE(BA21:BA27,BA9:BA20,BA3:BA8)))</f>
        <v>0.52</v>
      </c>
      <c r="BK43" s="8"/>
      <c r="CB43" s="1"/>
    </row>
    <row r="44" spans="1:92" ht="16.149999999999999">
      <c r="B44" s="96" t="str">
        <f>BE5</f>
        <v>60-79</v>
      </c>
      <c r="C44" s="97"/>
      <c r="D44" s="101">
        <f>IF(AY36=0,NA(),AY36)</f>
        <v>9</v>
      </c>
      <c r="E44" s="101"/>
      <c r="F44" s="101">
        <f>IF(AY33=0,NA(),AY33)</f>
        <v>2</v>
      </c>
      <c r="G44" s="101"/>
      <c r="H44" s="101">
        <f>IF(AY34=0,NA(),AY34)</f>
        <v>5</v>
      </c>
      <c r="I44" s="101"/>
      <c r="J44" s="101">
        <f>IF(AY35=0,NA(),AY35)</f>
        <v>2</v>
      </c>
      <c r="K44" s="101"/>
      <c r="AQ44" s="8"/>
      <c r="BK44" s="8"/>
      <c r="CB44" s="1"/>
    </row>
    <row r="45" spans="1:92" ht="16.149999999999999">
      <c r="B45" s="94" t="str">
        <f>BE6</f>
        <v>&lt;60</v>
      </c>
      <c r="C45" s="95"/>
      <c r="D45" s="101">
        <f>IF(AZ36=0,NA(),AZ36)</f>
        <v>8</v>
      </c>
      <c r="E45" s="101"/>
      <c r="F45" s="101">
        <f>IF(AZ33=0,NA(),AZ33)</f>
        <v>2</v>
      </c>
      <c r="G45" s="101"/>
      <c r="H45" s="101">
        <f>IF(AZ34=0,NA(),AZ34)</f>
        <v>3</v>
      </c>
      <c r="I45" s="101"/>
      <c r="J45" s="101">
        <f>IF(AZ35=0,NA(),AZ35)</f>
        <v>3</v>
      </c>
      <c r="K45" s="101"/>
      <c r="AQ45" s="8"/>
      <c r="BK45" s="8"/>
      <c r="CB45" s="1"/>
    </row>
    <row r="46" spans="1:92" s="8" customFormat="1" ht="16.899999999999999" thickBot="1">
      <c r="B46" s="92" t="s">
        <v>200</v>
      </c>
      <c r="C46" s="93"/>
      <c r="D46" s="90">
        <f>IFERROR(BA36,"n/a")</f>
        <v>0.5</v>
      </c>
      <c r="E46" s="91"/>
      <c r="F46" s="90">
        <f>IFERROR(BA33,"n/a")</f>
        <v>0.5</v>
      </c>
      <c r="G46" s="91"/>
      <c r="H46" s="90">
        <f>IFERROR(BA34,"n/a")</f>
        <v>0.54166666666666663</v>
      </c>
      <c r="I46" s="91"/>
      <c r="J46" s="90">
        <f>IFERROR(BA35,"n/a")</f>
        <v>0.42857142857142855</v>
      </c>
      <c r="K46" s="102"/>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28" t="s">
        <v>201</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107" t="s">
        <v>202</v>
      </c>
      <c r="F72" s="63"/>
      <c r="G72" s="64" t="s">
        <v>200</v>
      </c>
      <c r="H72" s="64"/>
      <c r="I72" s="64"/>
      <c r="J72" s="64"/>
      <c r="K72" s="65"/>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17"/>
      <c r="D73" s="67"/>
      <c r="E73" s="68"/>
      <c r="F73" s="68" t="s">
        <v>85</v>
      </c>
      <c r="G73" s="68" t="s">
        <v>86</v>
      </c>
      <c r="H73" s="68" t="s">
        <v>87</v>
      </c>
      <c r="I73" s="68" t="s">
        <v>88</v>
      </c>
      <c r="J73" s="68" t="s">
        <v>89</v>
      </c>
      <c r="K73" s="68"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45" customHeight="1">
      <c r="B74" s="108" t="s">
        <v>203</v>
      </c>
      <c r="C74" s="116"/>
      <c r="D74" s="109"/>
      <c r="E74" s="69" t="s">
        <v>204</v>
      </c>
      <c r="F74" s="69">
        <f>_xlfn.IFNA(S86,"")</f>
        <v>0.5</v>
      </c>
      <c r="G74" s="69">
        <f>_xlfn.IFNA(S87,"")</f>
        <v>0.5</v>
      </c>
      <c r="H74" s="69" t="str">
        <f>_xlfn.IFNA(S88,"")</f>
        <v/>
      </c>
      <c r="I74" s="69" t="str">
        <f>_xlfn.IFNA(S89,"")</f>
        <v/>
      </c>
      <c r="J74" s="69" t="str">
        <f>_xlfn.IFNA(S90,"")</f>
        <v/>
      </c>
      <c r="K74" s="69"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0"/>
      <c r="C75" s="118"/>
      <c r="D75" s="111"/>
      <c r="E75" s="70" t="s">
        <v>79</v>
      </c>
      <c r="F75" s="71"/>
      <c r="G75" s="71">
        <f>_xlfn.IFNA(R87,"")</f>
        <v>0.58333333333333337</v>
      </c>
      <c r="H75" s="71">
        <f>_xlfn.IFNA(R88,"")</f>
        <v>0.5</v>
      </c>
      <c r="I75" s="71">
        <f>_xlfn.IFNA(R89,"")</f>
        <v>0.66666666666666663</v>
      </c>
      <c r="J75" s="71">
        <f>_xlfn.IFNA(R90,"")</f>
        <v>0.75</v>
      </c>
      <c r="K75" s="71">
        <f>_xlfn.IFNA(R91,"")</f>
        <v>1</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08" t="s">
        <v>205</v>
      </c>
      <c r="C76" s="116"/>
      <c r="D76" s="109"/>
      <c r="E76" s="72" t="s">
        <v>204</v>
      </c>
      <c r="F76" s="69">
        <f>_xlfn.IFNA(U86,"")</f>
        <v>0.54166666666666663</v>
      </c>
      <c r="G76" s="69">
        <f>_xlfn.IFNA(U87,"")</f>
        <v>0.54166666666666663</v>
      </c>
      <c r="H76" s="69" t="str">
        <f>_xlfn.IFNA(U88,"")</f>
        <v/>
      </c>
      <c r="I76" s="69" t="str">
        <f>_xlfn.IFNA(U89,"")</f>
        <v/>
      </c>
      <c r="J76" s="69" t="str">
        <f>_xlfn.IFNA(U90,"")</f>
        <v/>
      </c>
      <c r="K76" s="69"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0"/>
      <c r="C77" s="118"/>
      <c r="D77" s="111"/>
      <c r="E77" s="70" t="s">
        <v>79</v>
      </c>
      <c r="F77" s="71"/>
      <c r="G77" s="71">
        <f>_xlfn.IFNA(T87,"")</f>
        <v>0.54166666666666663</v>
      </c>
      <c r="H77" s="71">
        <f>_xlfn.IFNA(T88,"")</f>
        <v>0.625</v>
      </c>
      <c r="I77" s="71">
        <f>_xlfn.IFNA(T89,"")</f>
        <v>0.70833333333333337</v>
      </c>
      <c r="J77" s="71">
        <f>_xlfn.IFNA(T90,"")</f>
        <v>0.875</v>
      </c>
      <c r="K77" s="71">
        <f>_xlfn.IFNA(T91,"")</f>
        <v>1</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08" t="s">
        <v>206</v>
      </c>
      <c r="C78" s="116"/>
      <c r="D78" s="109"/>
      <c r="E78" s="72" t="s">
        <v>204</v>
      </c>
      <c r="F78" s="69">
        <f>_xlfn.IFNA(W86,"")</f>
        <v>0.42857142857142855</v>
      </c>
      <c r="G78" s="69">
        <f>_xlfn.IFNA(W87,"")</f>
        <v>0.42857142857142855</v>
      </c>
      <c r="H78" s="69" t="str">
        <f>_xlfn.IFNA(W88,"")</f>
        <v/>
      </c>
      <c r="I78" s="69" t="str">
        <f>_xlfn.IFNA(W89,"")</f>
        <v/>
      </c>
      <c r="J78" s="69" t="str">
        <f>_xlfn.IFNA(W90,"")</f>
        <v/>
      </c>
      <c r="K78" s="69" t="str">
        <f>_xlfn.IFNA(W91,"")</f>
        <v/>
      </c>
      <c r="AA78" s="1"/>
      <c r="AM78" s="8"/>
      <c r="AN78" s="8"/>
    </row>
    <row r="79" spans="2:91" ht="17.45" customHeight="1">
      <c r="B79" s="110"/>
      <c r="C79" s="116"/>
      <c r="D79" s="115"/>
      <c r="E79" s="70" t="s">
        <v>79</v>
      </c>
      <c r="F79" s="71"/>
      <c r="G79" s="71">
        <f>_xlfn.IFNA(V87,"")</f>
        <v>0.42857142857142855</v>
      </c>
      <c r="H79" s="71">
        <f>_xlfn.IFNA(V88,"")</f>
        <v>0.42857142857142855</v>
      </c>
      <c r="I79" s="71">
        <f>_xlfn.IFNA(V89,"")</f>
        <v>0.42857142857142855</v>
      </c>
      <c r="J79" s="71">
        <f>_xlfn.IFNA(V90,"")</f>
        <v>0.7142857142857143</v>
      </c>
      <c r="K79" s="71">
        <f>_xlfn.IFNA(V91,"")</f>
        <v>1</v>
      </c>
      <c r="AA79" s="1"/>
      <c r="AM79" s="8"/>
      <c r="AN79" s="8"/>
    </row>
    <row r="80" spans="2:91" ht="17.45" customHeight="1">
      <c r="B80" s="105" t="s">
        <v>191</v>
      </c>
      <c r="C80" s="119"/>
      <c r="D80" s="122"/>
      <c r="E80" s="121" t="s">
        <v>204</v>
      </c>
      <c r="F80" s="69">
        <f>_xlfn.IFNA(Q86,"")</f>
        <v>0.5</v>
      </c>
      <c r="G80" s="69">
        <f>_xlfn.IFNA(Q87,"")</f>
        <v>0.5</v>
      </c>
      <c r="H80" s="69" t="str">
        <f>_xlfn.IFNA(Q88,"")</f>
        <v/>
      </c>
      <c r="I80" s="69" t="str">
        <f>_xlfn.IFNA(Q89,"")</f>
        <v/>
      </c>
      <c r="J80" s="69" t="str">
        <f>_xlfn.IFNA(Q90,"")</f>
        <v/>
      </c>
      <c r="K80" s="69" t="str">
        <f>_xlfn.IFNA(Q91,"")</f>
        <v/>
      </c>
      <c r="AA80" s="1"/>
      <c r="AM80" s="8"/>
      <c r="AN80" s="8"/>
    </row>
    <row r="81" spans="2:91" ht="17.45" customHeight="1">
      <c r="B81" s="106"/>
      <c r="C81" s="120"/>
      <c r="D81" s="119"/>
      <c r="E81" s="70" t="s">
        <v>79</v>
      </c>
      <c r="F81" s="73"/>
      <c r="G81" s="73">
        <f>_xlfn.IFNA(P87,"")</f>
        <v>0.52</v>
      </c>
      <c r="H81" s="73">
        <f>_xlfn.IFNA(P88,"")</f>
        <v>0.54</v>
      </c>
      <c r="I81" s="73">
        <f>_xlfn.IFNA(P89,"")</f>
        <v>0.62</v>
      </c>
      <c r="J81" s="73">
        <f>_xlfn.IFNA(P90,"")</f>
        <v>0.8</v>
      </c>
      <c r="K81" s="73">
        <f>_xlfn.IFNA(P91,"")</f>
        <v>1</v>
      </c>
      <c r="AA81" s="1"/>
      <c r="AM81" s="8"/>
      <c r="AN81" s="8"/>
      <c r="AO81" s="8"/>
      <c r="AP81" s="8"/>
      <c r="AQ81" s="8"/>
    </row>
    <row r="82" spans="2:91">
      <c r="AA82" s="1"/>
      <c r="AM82" s="8"/>
      <c r="AN82" s="8"/>
      <c r="AO82" s="8"/>
      <c r="AP82" s="8"/>
      <c r="AQ82" s="8"/>
    </row>
    <row r="83" spans="2:91" ht="15" customHeight="1">
      <c r="AA83" s="1"/>
      <c r="AM83" s="8"/>
      <c r="AN83" s="8"/>
      <c r="AO83" s="8"/>
      <c r="AP83" s="8"/>
      <c r="AQ83" s="8"/>
    </row>
    <row r="84" spans="2:91" ht="23.25" customHeight="1">
      <c r="O84" s="293" t="s">
        <v>207</v>
      </c>
      <c r="P84" s="293"/>
      <c r="Q84" s="293"/>
      <c r="R84" s="293"/>
      <c r="S84" s="293"/>
      <c r="T84" s="293"/>
      <c r="U84" s="293"/>
      <c r="V84" s="293"/>
      <c r="W84" s="293"/>
      <c r="AA84" s="1"/>
    </row>
    <row r="85" spans="2:91">
      <c r="O85" s="74" t="s">
        <v>82</v>
      </c>
      <c r="P85" s="74" t="s">
        <v>208</v>
      </c>
      <c r="Q85" s="74" t="s">
        <v>209</v>
      </c>
      <c r="R85" s="74" t="s">
        <v>210</v>
      </c>
      <c r="S85" s="74" t="s">
        <v>211</v>
      </c>
      <c r="T85" s="74" t="s">
        <v>212</v>
      </c>
      <c r="U85" s="75" t="s">
        <v>213</v>
      </c>
      <c r="V85" s="74" t="s">
        <v>214</v>
      </c>
      <c r="W85" s="74" t="s">
        <v>215</v>
      </c>
    </row>
    <row r="86" spans="2:91">
      <c r="O86" s="74" t="s">
        <v>85</v>
      </c>
      <c r="P86" s="76"/>
      <c r="Q86" s="77">
        <f>IF(BJ31="",NA(),BJ31)</f>
        <v>0.5</v>
      </c>
      <c r="R86" s="78"/>
      <c r="S86" s="77">
        <f>IF(BJ32="",NA(),BJ32)</f>
        <v>0.5</v>
      </c>
      <c r="T86" s="78"/>
      <c r="U86" s="77">
        <f>IF(BJ33="",NA(),BJ33)</f>
        <v>0.54166666666666663</v>
      </c>
      <c r="V86" s="78"/>
      <c r="W86" s="77">
        <f>IF(BJ34="",NA(),BJ34)</f>
        <v>0.42857142857142855</v>
      </c>
    </row>
    <row r="87" spans="2:91">
      <c r="O87" s="74" t="s">
        <v>86</v>
      </c>
      <c r="P87" s="79">
        <f>IF(BV31="",NA(),BV31)</f>
        <v>0.52</v>
      </c>
      <c r="Q87" s="77">
        <f>IF(BK31="",NA(),BK31)</f>
        <v>0.5</v>
      </c>
      <c r="R87" s="79">
        <f>IF(BV32="",NA(),BV32)</f>
        <v>0.58333333333333337</v>
      </c>
      <c r="S87" s="77">
        <f>IF(BK32="",NA(),BK32)</f>
        <v>0.5</v>
      </c>
      <c r="T87" s="79">
        <f>IF(BV33="",NA(),BV33)</f>
        <v>0.54166666666666663</v>
      </c>
      <c r="U87" s="77">
        <f>IF(BK33="",NA(),BK33)</f>
        <v>0.54166666666666663</v>
      </c>
      <c r="V87" s="79">
        <f>IF(BV34="",NA(),BV34)</f>
        <v>0.42857142857142855</v>
      </c>
      <c r="W87" s="77">
        <f>IF(BK34="",NA(),BK34)</f>
        <v>0.42857142857142855</v>
      </c>
    </row>
    <row r="88" spans="2:91">
      <c r="O88" s="74" t="s">
        <v>87</v>
      </c>
      <c r="P88" s="79">
        <f>IF(BW31="",NA(),BW31)</f>
        <v>0.54</v>
      </c>
      <c r="Q88" s="77" t="e">
        <f>IF(BL31="",NA(),BL31)</f>
        <v>#N/A</v>
      </c>
      <c r="R88" s="79">
        <f>IF(BW32="",NA(),BW32)</f>
        <v>0.5</v>
      </c>
      <c r="S88" s="77" t="e">
        <f>IF(BL32="",NA(),BL32)</f>
        <v>#N/A</v>
      </c>
      <c r="T88" s="79">
        <f>IF(BW33="",NA(),BW33)</f>
        <v>0.625</v>
      </c>
      <c r="U88" s="77" t="e">
        <f>IF(BL33="",NA(),BL33)</f>
        <v>#N/A</v>
      </c>
      <c r="V88" s="79">
        <f>IF(BW34="",NA(),BW34)</f>
        <v>0.42857142857142855</v>
      </c>
      <c r="W88" s="77" t="e">
        <f>IF(BL34="",NA(),BL34)</f>
        <v>#N/A</v>
      </c>
    </row>
    <row r="89" spans="2:91">
      <c r="O89" s="74" t="s">
        <v>88</v>
      </c>
      <c r="P89" s="79">
        <f>IF(BX31="",NA(),BX31)</f>
        <v>0.62</v>
      </c>
      <c r="Q89" s="77" t="e">
        <f>IF(BM31="",NA(),BM31)</f>
        <v>#N/A</v>
      </c>
      <c r="R89" s="80">
        <f>IF(BX32="",NA(),BX32)</f>
        <v>0.66666666666666663</v>
      </c>
      <c r="S89" s="77" t="e">
        <f>IF(BM32="",NA(),BM32)</f>
        <v>#N/A</v>
      </c>
      <c r="T89" s="80">
        <f>IF(BX33="",NA(),BX33)</f>
        <v>0.70833333333333337</v>
      </c>
      <c r="U89" s="77" t="e">
        <f>IF(BM33="",NA(),BM33)</f>
        <v>#N/A</v>
      </c>
      <c r="V89" s="80">
        <f>IF(BX34="",NA(),BX34)</f>
        <v>0.42857142857142855</v>
      </c>
      <c r="W89" s="77" t="e">
        <f>IF(BM34="",NA(),BM34)</f>
        <v>#N/A</v>
      </c>
    </row>
    <row r="90" spans="2:91">
      <c r="O90" s="74" t="s">
        <v>89</v>
      </c>
      <c r="P90" s="79">
        <f>IF(BY31="",NA(),BY31)</f>
        <v>0.8</v>
      </c>
      <c r="Q90" s="77" t="e">
        <f>IF(BN31="",NA(),BN31)</f>
        <v>#N/A</v>
      </c>
      <c r="R90" s="80">
        <f>IF(BY32="",NA(),BY32)</f>
        <v>0.75</v>
      </c>
      <c r="S90" s="77" t="e">
        <f>IF(BN32="",NA(),BN32)</f>
        <v>#N/A</v>
      </c>
      <c r="T90" s="80">
        <f>IF(BY33="",NA(),BY33)</f>
        <v>0.875</v>
      </c>
      <c r="U90" s="77" t="e">
        <f>IF(BN33="",NA(),BN33)</f>
        <v>#N/A</v>
      </c>
      <c r="V90" s="80">
        <f>IF(BY34="",NA(),BY34)</f>
        <v>0.7142857142857143</v>
      </c>
      <c r="W90" s="77" t="e">
        <f>IF(BN34="",NA(),BN34)</f>
        <v>#N/A</v>
      </c>
    </row>
    <row r="91" spans="2:91">
      <c r="O91" s="74" t="s">
        <v>90</v>
      </c>
      <c r="P91" s="79">
        <f>IF(BZ31="",NA(),BZ31)</f>
        <v>1</v>
      </c>
      <c r="Q91" s="77" t="e">
        <f>IF(BO31="",NA(),BO31)</f>
        <v>#N/A</v>
      </c>
      <c r="R91" s="80">
        <f>IF(BZ32="",NA(),BZ32)</f>
        <v>1</v>
      </c>
      <c r="S91" s="77" t="e">
        <f>IF(BO32="",NA(),BO32)</f>
        <v>#N/A</v>
      </c>
      <c r="T91" s="80">
        <f>IF(BZ33="",NA(),BZ33)</f>
        <v>1</v>
      </c>
      <c r="U91" s="77" t="e">
        <f>IF(BO33="",NA(),BO33)</f>
        <v>#N/A</v>
      </c>
      <c r="V91" s="80">
        <f>IF(BZ34="",NA(),BZ34)</f>
        <v>1</v>
      </c>
      <c r="W91" s="77" t="e">
        <f>IF(BO34="",NA(),BO34)</f>
        <v>#N/A</v>
      </c>
    </row>
    <row r="92" spans="2:91">
      <c r="O92" s="74" t="s">
        <v>91</v>
      </c>
      <c r="P92" s="79" t="e">
        <f>IF(CA31="",NA(),CA31)</f>
        <v>#N/A</v>
      </c>
      <c r="Q92" s="77" t="e">
        <f>IF(BP31="",NA(),BP31)</f>
        <v>#N/A</v>
      </c>
      <c r="R92" s="80" t="e">
        <f>IF(CA32="",NA(),CA32)</f>
        <v>#N/A</v>
      </c>
      <c r="S92" s="77" t="e">
        <f>IF(BP32="",NA(),BP32)</f>
        <v>#N/A</v>
      </c>
      <c r="T92" s="80" t="e">
        <f>IF(CA33="",NA(),CA33)</f>
        <v>#N/A</v>
      </c>
      <c r="U92" s="77" t="e">
        <f>IF(BP33="",NA(),BP33)</f>
        <v>#N/A</v>
      </c>
      <c r="V92" s="80" t="e">
        <f>IF(CA34="",NA(),CA34)</f>
        <v>#N/A</v>
      </c>
      <c r="W92" s="77" t="e">
        <f>IF(BP34="",NA(),BP34)</f>
        <v>#N/A</v>
      </c>
    </row>
    <row r="93" spans="2:91">
      <c r="O93" s="74" t="s">
        <v>92</v>
      </c>
      <c r="P93" s="79" t="e">
        <f>IF(CB31="",NA(),CB31)</f>
        <v>#N/A</v>
      </c>
      <c r="Q93" s="77" t="e">
        <f>IF(BQ31="",NA(),BQ31)</f>
        <v>#N/A</v>
      </c>
      <c r="R93" s="80" t="e">
        <f>IF(CB32="",NA(),CB32)</f>
        <v>#N/A</v>
      </c>
      <c r="S93" s="77" t="e">
        <f>IF(BQ32="",NA(),BQ32)</f>
        <v>#N/A</v>
      </c>
      <c r="T93" s="80" t="e">
        <f>IF(CB33="",NA(),CB33)</f>
        <v>#N/A</v>
      </c>
      <c r="U93" s="77" t="e">
        <f>IF(BQ33="",NA(),BQ33)</f>
        <v>#N/A</v>
      </c>
      <c r="V93" s="80" t="e">
        <f>IF(CB34="",NA(),CB34)</f>
        <v>#N/A</v>
      </c>
      <c r="W93" s="77" t="e">
        <f>IF(BQ34="",NA(),BQ34)</f>
        <v>#N/A</v>
      </c>
    </row>
    <row r="94" spans="2:91" s="8" customFormat="1">
      <c r="B94" s="1"/>
      <c r="C94" s="1"/>
      <c r="D94" s="1"/>
      <c r="E94" s="1"/>
      <c r="F94" s="1"/>
      <c r="G94" s="1"/>
      <c r="O94" s="74" t="s">
        <v>93</v>
      </c>
      <c r="P94" s="79" t="e">
        <f>IF(CC31="",NA(),CC31)</f>
        <v>#N/A</v>
      </c>
      <c r="Q94" s="77" t="e">
        <f>IF(BR31="",NA(),BR31)</f>
        <v>#N/A</v>
      </c>
      <c r="R94" s="80" t="e">
        <f>IF(CC32="",NA(),CC32)</f>
        <v>#N/A</v>
      </c>
      <c r="S94" s="77" t="e">
        <f>IF(BR32="",NA(),BR32)</f>
        <v>#N/A</v>
      </c>
      <c r="T94" s="80" t="e">
        <f>IF(CC33="",NA(),CC33)</f>
        <v>#N/A</v>
      </c>
      <c r="U94" s="77" t="e">
        <f>IF(BR33="",NA(),BR33)</f>
        <v>#N/A</v>
      </c>
      <c r="V94" s="80" t="e">
        <f>IF(CC34="",NA(),CC34)</f>
        <v>#N/A</v>
      </c>
      <c r="W94" s="77"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4" t="s">
        <v>94</v>
      </c>
      <c r="P95" s="79" t="e">
        <f>IF(CD31="",NA(),CD31)</f>
        <v>#N/A</v>
      </c>
      <c r="Q95" s="77" t="e">
        <f>IF(BS31="",NA(),BS31)</f>
        <v>#N/A</v>
      </c>
      <c r="R95" s="80" t="e">
        <f>IF(CD32="",NA(),CD32)</f>
        <v>#N/A</v>
      </c>
      <c r="S95" s="77" t="e">
        <f>IF(BS32="",NA(),BS32)</f>
        <v>#N/A</v>
      </c>
      <c r="T95" s="80" t="e">
        <f>IF(CD33="",NA(),CD33)</f>
        <v>#N/A</v>
      </c>
      <c r="U95" s="77" t="e">
        <f>IF(BS33="",NA(),BS33)</f>
        <v>#N/A</v>
      </c>
      <c r="V95" s="80" t="e">
        <f>IF(CD34="",NA(),CD34)</f>
        <v>#N/A</v>
      </c>
      <c r="W95" s="77"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4" t="s">
        <v>95</v>
      </c>
      <c r="P96" s="79" t="e">
        <f>IF(CE31="",NA(),BWK31)</f>
        <v>#N/A</v>
      </c>
      <c r="Q96" s="77" t="e">
        <f>IF(BT31="",NA(),BT31)</f>
        <v>#N/A</v>
      </c>
      <c r="R96" s="80" t="e">
        <f>IF(CE32="",NA(),CE32)</f>
        <v>#N/A</v>
      </c>
      <c r="S96" s="77" t="e">
        <f>IF(BT32="",NA(),BT32)</f>
        <v>#N/A</v>
      </c>
      <c r="T96" s="80" t="e">
        <f>IF(CE33="",NA(),CE33)</f>
        <v>#N/A</v>
      </c>
      <c r="U96" s="77" t="e">
        <f>IF(BT33="",NA(),BT33)</f>
        <v>#N/A</v>
      </c>
      <c r="V96" s="80" t="e">
        <f>IF(CE34="",NA(),CE34)</f>
        <v>#N/A</v>
      </c>
      <c r="W96" s="77"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84.75" customHeight="1" thickBot="1">
      <c r="B110" s="81" t="s">
        <v>42</v>
      </c>
      <c r="C110" s="305" t="s">
        <v>43</v>
      </c>
      <c r="D110" s="306"/>
      <c r="E110" s="307" t="s">
        <v>44</v>
      </c>
      <c r="F110" s="308"/>
      <c r="G110" s="309"/>
      <c r="H110" s="188" t="s">
        <v>217</v>
      </c>
      <c r="I110" s="188" t="s">
        <v>218</v>
      </c>
      <c r="J110" s="188" t="s">
        <v>219</v>
      </c>
      <c r="K110" s="81" t="s">
        <v>220</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94">
        <v>1</v>
      </c>
      <c r="C111" s="298" t="s">
        <v>106</v>
      </c>
      <c r="D111" s="299"/>
      <c r="E111" s="192" t="s">
        <v>107</v>
      </c>
      <c r="F111" s="193"/>
      <c r="G111" s="194"/>
      <c r="H111" s="82" t="str">
        <f t="shared" ref="H111:H116" si="23">AZ3</f>
        <v>≥80</v>
      </c>
      <c r="I111" s="82" t="str">
        <f t="shared" ref="I111:I116" si="24">AX3</f>
        <v>60-79</v>
      </c>
      <c r="J111" s="82" t="str">
        <f t="shared" ref="J111:J116" si="25">BB3</f>
        <v>En retard</v>
      </c>
      <c r="K111" s="82" t="str">
        <f t="shared" ref="K111:K116" si="26">RIGHT(BC3,7)</f>
        <v>Année 1</v>
      </c>
      <c r="M111" s="1"/>
      <c r="N111" s="1"/>
      <c r="O111" s="1"/>
      <c r="P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95"/>
      <c r="C112" s="300"/>
      <c r="D112" s="301"/>
      <c r="E112" s="192" t="s">
        <v>110</v>
      </c>
      <c r="F112" s="193"/>
      <c r="G112" s="195"/>
      <c r="H112" s="82" t="str">
        <f t="shared" si="23"/>
        <v>≥80</v>
      </c>
      <c r="I112" s="82" t="str">
        <f t="shared" si="24"/>
        <v>≥80</v>
      </c>
      <c r="J112" s="82" t="str">
        <f t="shared" si="25"/>
        <v>En bonne voie</v>
      </c>
      <c r="K112" s="82" t="str">
        <f t="shared" si="26"/>
        <v>Année 1</v>
      </c>
      <c r="M112" s="1"/>
      <c r="N112" s="1"/>
      <c r="O112" s="1"/>
      <c r="P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96"/>
      <c r="C113" s="302" t="s">
        <v>113</v>
      </c>
      <c r="D113" s="299"/>
      <c r="E113" s="196" t="s">
        <v>114</v>
      </c>
      <c r="F113" s="193"/>
      <c r="G113" s="195"/>
      <c r="H113" s="82" t="str">
        <f t="shared" si="23"/>
        <v>&lt;60</v>
      </c>
      <c r="I113" s="82" t="str">
        <f t="shared" si="24"/>
        <v>&lt;60</v>
      </c>
      <c r="J113" s="82" t="str">
        <f t="shared" si="25"/>
        <v>En bonne voie</v>
      </c>
      <c r="K113" s="82" t="str">
        <f t="shared" si="26"/>
        <v>Année 1</v>
      </c>
      <c r="M113" s="1"/>
      <c r="N113" s="1"/>
      <c r="O113" s="1"/>
      <c r="P113" s="1"/>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96"/>
      <c r="C114" s="303"/>
      <c r="D114" s="304"/>
      <c r="E114" s="196" t="s">
        <v>117</v>
      </c>
      <c r="F114" s="193"/>
      <c r="G114" s="195"/>
      <c r="H114" s="82" t="str">
        <f t="shared" si="23"/>
        <v>&lt;60</v>
      </c>
      <c r="I114" s="82" t="str">
        <f t="shared" si="24"/>
        <v>&lt;60</v>
      </c>
      <c r="J114" s="82" t="str">
        <f t="shared" si="25"/>
        <v>En bonne voie</v>
      </c>
      <c r="K114" s="82" t="str">
        <f t="shared" si="26"/>
        <v>Année 1</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96"/>
      <c r="C115" s="303"/>
      <c r="D115" s="304"/>
      <c r="E115" s="196" t="s">
        <v>120</v>
      </c>
      <c r="F115" s="193"/>
      <c r="G115" s="195"/>
      <c r="H115" s="82" t="str">
        <f t="shared" si="23"/>
        <v>60-79</v>
      </c>
      <c r="I115" s="82" t="str">
        <f t="shared" si="24"/>
        <v>60-79</v>
      </c>
      <c r="J115" s="82" t="str">
        <f t="shared" si="25"/>
        <v>En bonne voie</v>
      </c>
      <c r="K115" s="82" t="str">
        <f t="shared" si="26"/>
        <v>Année 1</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c r="B116" s="297"/>
      <c r="C116" s="300"/>
      <c r="D116" s="301"/>
      <c r="E116" s="196" t="s">
        <v>122</v>
      </c>
      <c r="F116" s="193"/>
      <c r="G116" s="195"/>
      <c r="H116" s="82" t="str">
        <f t="shared" si="23"/>
        <v>≥80</v>
      </c>
      <c r="I116" s="82" t="str">
        <f t="shared" si="24"/>
        <v>≥80</v>
      </c>
      <c r="J116" s="82" t="str">
        <f t="shared" si="25"/>
        <v>En bonne voie</v>
      </c>
      <c r="K116" s="82" t="str">
        <f t="shared" si="26"/>
        <v>Année 1</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c r="B117" s="296"/>
      <c r="C117" s="265" t="s">
        <v>124</v>
      </c>
      <c r="D117" s="270"/>
      <c r="E117" s="196" t="s">
        <v>132</v>
      </c>
      <c r="F117" s="193"/>
      <c r="G117" s="195"/>
      <c r="H117" s="82" t="str">
        <f t="shared" ref="H117:H135" si="27">AZ9</f>
        <v>60-79</v>
      </c>
      <c r="I117" s="82" t="str">
        <f t="shared" ref="I117:I135" si="28">AX9</f>
        <v>60-79</v>
      </c>
      <c r="J117" s="82" t="str">
        <f t="shared" ref="J117:J135" si="29">BB9</f>
        <v>En bonne voie</v>
      </c>
      <c r="K117" s="82" t="str">
        <f t="shared" ref="K117:K135" si="30">RIGHT(BC9,7)</f>
        <v>Année 1</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c r="B118" s="296"/>
      <c r="C118" s="271"/>
      <c r="D118" s="270"/>
      <c r="E118" s="196" t="s">
        <v>134</v>
      </c>
      <c r="F118" s="193"/>
      <c r="G118" s="195"/>
      <c r="H118" s="82" t="str">
        <f t="shared" si="27"/>
        <v>60-79</v>
      </c>
      <c r="I118" s="82" t="str">
        <f t="shared" si="28"/>
        <v>60-79</v>
      </c>
      <c r="J118" s="82" t="str">
        <f t="shared" si="29"/>
        <v>En bonne voie</v>
      </c>
      <c r="K118" s="82" t="str">
        <f t="shared" si="30"/>
        <v>Année 1</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c r="B119" s="296"/>
      <c r="C119" s="271"/>
      <c r="D119" s="270"/>
      <c r="E119" s="196" t="s">
        <v>136</v>
      </c>
      <c r="F119" s="193"/>
      <c r="G119" s="195"/>
      <c r="H119" s="82" t="str">
        <f t="shared" si="27"/>
        <v>60-79</v>
      </c>
      <c r="I119" s="82" t="str">
        <f t="shared" si="28"/>
        <v>60-79</v>
      </c>
      <c r="J119" s="82" t="str">
        <f t="shared" si="29"/>
        <v>En bonne voie</v>
      </c>
      <c r="K119" s="82" t="str">
        <f t="shared" si="30"/>
        <v>Année 1</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c r="B120" s="296"/>
      <c r="C120" s="265" t="s">
        <v>227</v>
      </c>
      <c r="D120" s="270"/>
      <c r="E120" s="196" t="s">
        <v>139</v>
      </c>
      <c r="F120" s="193"/>
      <c r="G120" s="195"/>
      <c r="H120" s="82" t="str">
        <f t="shared" si="27"/>
        <v>&lt;60</v>
      </c>
      <c r="I120" s="82" t="str">
        <f t="shared" si="28"/>
        <v>&lt;60</v>
      </c>
      <c r="J120" s="82" t="str">
        <f t="shared" si="29"/>
        <v>En bonne voie</v>
      </c>
      <c r="K120" s="82" t="str">
        <f t="shared" si="30"/>
        <v>Année 1</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c r="B121" s="296"/>
      <c r="C121" s="271"/>
      <c r="D121" s="270"/>
      <c r="E121" s="196" t="s">
        <v>141</v>
      </c>
      <c r="F121" s="193"/>
      <c r="G121" s="195"/>
      <c r="H121" s="82" t="str">
        <f t="shared" si="27"/>
        <v>&lt;60</v>
      </c>
      <c r="I121" s="82" t="str">
        <f t="shared" si="28"/>
        <v>&lt;60</v>
      </c>
      <c r="J121" s="82" t="str">
        <f t="shared" si="29"/>
        <v>En bonne voie</v>
      </c>
      <c r="K121" s="82" t="str">
        <f t="shared" si="30"/>
        <v>Année 1</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c r="B122" s="296"/>
      <c r="C122" s="271"/>
      <c r="D122" s="270"/>
      <c r="E122" s="196" t="s">
        <v>143</v>
      </c>
      <c r="F122" s="193"/>
      <c r="G122" s="195"/>
      <c r="H122" s="82" t="str">
        <f t="shared" si="27"/>
        <v>&lt;60</v>
      </c>
      <c r="I122" s="82" t="str">
        <f t="shared" si="28"/>
        <v>&lt;60</v>
      </c>
      <c r="J122" s="82" t="str">
        <f t="shared" si="29"/>
        <v>En bonne voie</v>
      </c>
      <c r="K122" s="82" t="str">
        <f t="shared" si="30"/>
        <v>Année 1</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c r="B123" s="296"/>
      <c r="C123" s="271" t="s">
        <v>138</v>
      </c>
      <c r="D123" s="270"/>
      <c r="E123" s="196" t="s">
        <v>146</v>
      </c>
      <c r="F123" s="193"/>
      <c r="G123" s="195"/>
      <c r="H123" s="82" t="str">
        <f t="shared" si="27"/>
        <v>≥80</v>
      </c>
      <c r="I123" s="82" t="str">
        <f t="shared" si="28"/>
        <v>≥80</v>
      </c>
      <c r="J123" s="82" t="str">
        <f t="shared" si="29"/>
        <v>En bonne voie</v>
      </c>
      <c r="K123" s="82" t="str">
        <f t="shared" si="30"/>
        <v>Année 1</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c r="B124" s="296"/>
      <c r="C124" s="271"/>
      <c r="D124" s="270"/>
      <c r="E124" s="196" t="s">
        <v>148</v>
      </c>
      <c r="F124" s="193"/>
      <c r="G124" s="195"/>
      <c r="H124" s="82" t="str">
        <f t="shared" si="27"/>
        <v>≥80</v>
      </c>
      <c r="I124" s="82" t="str">
        <f t="shared" si="28"/>
        <v>≥80</v>
      </c>
      <c r="J124" s="82" t="str">
        <f t="shared" si="29"/>
        <v>En bonne voie</v>
      </c>
      <c r="K124" s="82" t="str">
        <f t="shared" si="30"/>
        <v>Année 1</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c r="B125" s="296"/>
      <c r="C125" s="271"/>
      <c r="D125" s="270"/>
      <c r="E125" s="196" t="s">
        <v>150</v>
      </c>
      <c r="F125" s="193"/>
      <c r="G125" s="195"/>
      <c r="H125" s="82" t="str">
        <f t="shared" si="27"/>
        <v>≥80</v>
      </c>
      <c r="I125" s="82" t="str">
        <f t="shared" si="28"/>
        <v>≥80</v>
      </c>
      <c r="J125" s="82" t="str">
        <f t="shared" si="29"/>
        <v>En bonne voie</v>
      </c>
      <c r="K125" s="82" t="str">
        <f t="shared" si="30"/>
        <v>Année 1</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c r="B126" s="296"/>
      <c r="C126" s="271" t="s">
        <v>145</v>
      </c>
      <c r="D126" s="270"/>
      <c r="E126" s="196" t="s">
        <v>240</v>
      </c>
      <c r="F126" s="193"/>
      <c r="G126" s="195"/>
      <c r="H126" s="82" t="str">
        <f t="shared" si="27"/>
        <v>≥80</v>
      </c>
      <c r="I126" s="82" t="str">
        <f t="shared" si="28"/>
        <v>≥80</v>
      </c>
      <c r="J126" s="82" t="str">
        <f t="shared" si="29"/>
        <v>En bonne voie</v>
      </c>
      <c r="K126" s="82" t="str">
        <f t="shared" si="30"/>
        <v>Année 1</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c r="B127" s="296"/>
      <c r="C127" s="271"/>
      <c r="D127" s="270"/>
      <c r="E127" s="196" t="s">
        <v>241</v>
      </c>
      <c r="F127" s="193"/>
      <c r="G127" s="195"/>
      <c r="H127" s="82" t="str">
        <f t="shared" si="27"/>
        <v>60-79</v>
      </c>
      <c r="I127" s="82" t="str">
        <f t="shared" si="28"/>
        <v>60-79</v>
      </c>
      <c r="J127" s="82" t="str">
        <f t="shared" si="29"/>
        <v>En bonne voie</v>
      </c>
      <c r="K127" s="82" t="str">
        <f t="shared" si="30"/>
        <v>Année 1</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c r="B128" s="297"/>
      <c r="C128" s="271"/>
      <c r="D128" s="270"/>
      <c r="E128" s="196" t="s">
        <v>242</v>
      </c>
      <c r="F128" s="193"/>
      <c r="G128" s="195"/>
      <c r="H128" s="82" t="str">
        <f t="shared" si="27"/>
        <v>60-79</v>
      </c>
      <c r="I128" s="82" t="str">
        <f t="shared" si="28"/>
        <v>60-79</v>
      </c>
      <c r="J128" s="82" t="str">
        <f t="shared" si="29"/>
        <v>En bonne voie</v>
      </c>
      <c r="K128" s="82" t="str">
        <f t="shared" si="30"/>
        <v>Année 1</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c r="B129" s="323">
        <v>3</v>
      </c>
      <c r="C129" s="302" t="s">
        <v>221</v>
      </c>
      <c r="D129" s="299"/>
      <c r="E129" s="196" t="s">
        <v>153</v>
      </c>
      <c r="F129" s="193"/>
      <c r="G129" s="195"/>
      <c r="H129" s="82" t="str">
        <f t="shared" si="27"/>
        <v>≥80</v>
      </c>
      <c r="I129" s="82" t="str">
        <f t="shared" si="28"/>
        <v>≥80</v>
      </c>
      <c r="J129" s="82" t="str">
        <f t="shared" si="29"/>
        <v>En bonne voie</v>
      </c>
      <c r="K129" s="82" t="str">
        <f t="shared" si="30"/>
        <v>Année 1</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96"/>
      <c r="C130" s="303"/>
      <c r="D130" s="304"/>
      <c r="E130" s="196" t="s">
        <v>155</v>
      </c>
      <c r="F130" s="193"/>
      <c r="G130" s="195"/>
      <c r="H130" s="82" t="str">
        <f t="shared" si="27"/>
        <v>60-79</v>
      </c>
      <c r="I130" s="82" t="str">
        <f t="shared" si="28"/>
        <v>60-79</v>
      </c>
      <c r="J130" s="82" t="str">
        <f t="shared" si="29"/>
        <v>En bonne voie</v>
      </c>
      <c r="K130" s="82" t="str">
        <f t="shared" si="30"/>
        <v>Année 1</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96"/>
      <c r="C131" s="303"/>
      <c r="D131" s="304"/>
      <c r="E131" s="196" t="s">
        <v>157</v>
      </c>
      <c r="F131" s="193"/>
      <c r="G131" s="195"/>
      <c r="H131" s="82" t="str">
        <f t="shared" si="27"/>
        <v>≥80</v>
      </c>
      <c r="I131" s="82" t="str">
        <f t="shared" si="28"/>
        <v>≥80</v>
      </c>
      <c r="J131" s="82" t="str">
        <f t="shared" si="29"/>
        <v>En bonne voie</v>
      </c>
      <c r="K131" s="82" t="str">
        <f t="shared" si="30"/>
        <v>Année 1</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96"/>
      <c r="C132" s="302" t="s">
        <v>222</v>
      </c>
      <c r="D132" s="299"/>
      <c r="E132" s="196" t="s">
        <v>160</v>
      </c>
      <c r="F132" s="193"/>
      <c r="G132" s="195"/>
      <c r="H132" s="82" t="str">
        <f t="shared" si="27"/>
        <v>60-79</v>
      </c>
      <c r="I132" s="82" t="str">
        <f t="shared" si="28"/>
        <v>60-79</v>
      </c>
      <c r="J132" s="82" t="str">
        <f t="shared" si="29"/>
        <v>En bonne voie</v>
      </c>
      <c r="K132" s="82" t="str">
        <f t="shared" si="30"/>
        <v>Année 1</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96"/>
      <c r="C133" s="303"/>
      <c r="D133" s="304"/>
      <c r="E133" s="196" t="s">
        <v>162</v>
      </c>
      <c r="F133" s="193"/>
      <c r="G133" s="195"/>
      <c r="H133" s="82" t="str">
        <f t="shared" si="27"/>
        <v>&lt;60</v>
      </c>
      <c r="I133" s="82" t="str">
        <f t="shared" si="28"/>
        <v>&lt;60</v>
      </c>
      <c r="J133" s="82" t="str">
        <f t="shared" si="29"/>
        <v>En bonne voie</v>
      </c>
      <c r="K133" s="82" t="str">
        <f t="shared" si="30"/>
        <v>Année 1</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96"/>
      <c r="C134" s="303"/>
      <c r="D134" s="304"/>
      <c r="E134" s="196" t="s">
        <v>164</v>
      </c>
      <c r="F134" s="193"/>
      <c r="G134" s="195"/>
      <c r="H134" s="82" t="str">
        <f t="shared" si="27"/>
        <v>&lt;60</v>
      </c>
      <c r="I134" s="82" t="str">
        <f t="shared" si="28"/>
        <v>&lt;60</v>
      </c>
      <c r="J134" s="82" t="str">
        <f t="shared" si="29"/>
        <v>En bonne voie</v>
      </c>
      <c r="K134" s="82" t="str">
        <f t="shared" si="30"/>
        <v>Année 1</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97"/>
      <c r="C135" s="300"/>
      <c r="D135" s="301"/>
      <c r="E135" s="196" t="s">
        <v>166</v>
      </c>
      <c r="F135" s="193"/>
      <c r="G135" s="197"/>
      <c r="H135" s="82" t="str">
        <f t="shared" si="27"/>
        <v>&lt;60</v>
      </c>
      <c r="I135" s="82" t="str">
        <f t="shared" si="28"/>
        <v>&lt;60</v>
      </c>
      <c r="J135" s="82" t="str">
        <f t="shared" si="29"/>
        <v>En bonne voie</v>
      </c>
      <c r="K135" s="82" t="str">
        <f t="shared" si="30"/>
        <v>Année 1</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75" customHeight="1" thickBot="1">
      <c r="B136" s="324" t="s">
        <v>168</v>
      </c>
      <c r="C136" s="325"/>
      <c r="D136" s="325"/>
      <c r="E136" s="325"/>
      <c r="F136" s="325"/>
      <c r="G136" s="326"/>
      <c r="H136" s="83">
        <f>AX42</f>
        <v>9</v>
      </c>
      <c r="I136" s="83">
        <f>AX36</f>
        <v>8</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75" customHeight="1" thickBot="1">
      <c r="B137" s="324" t="s">
        <v>170</v>
      </c>
      <c r="C137" s="325"/>
      <c r="D137" s="325"/>
      <c r="E137" s="325"/>
      <c r="F137" s="325"/>
      <c r="G137" s="326"/>
      <c r="H137" s="83">
        <f>AY42</f>
        <v>8</v>
      </c>
      <c r="I137" s="83">
        <f>AY36</f>
        <v>9</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75" customHeight="1" thickBot="1">
      <c r="B138" s="327" t="s">
        <v>172</v>
      </c>
      <c r="C138" s="328"/>
      <c r="D138" s="328"/>
      <c r="E138" s="328"/>
      <c r="F138" s="328"/>
      <c r="G138" s="329"/>
      <c r="H138" s="83">
        <f>AZ42</f>
        <v>8</v>
      </c>
      <c r="I138" s="83">
        <f>AZ36</f>
        <v>8</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4"/>
      <c r="C139" s="112"/>
      <c r="D139" s="113" t="s">
        <v>224</v>
      </c>
      <c r="E139" s="114"/>
      <c r="F139" s="85"/>
      <c r="G139" s="86"/>
      <c r="H139" s="87">
        <f>BA43</f>
        <v>0.52</v>
      </c>
      <c r="I139" s="87">
        <f>BA37</f>
        <v>0.5</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35" customHeight="1">
      <c r="B141" s="314" t="s">
        <v>225</v>
      </c>
      <c r="C141" s="315"/>
      <c r="D141" s="315"/>
      <c r="E141" s="315"/>
      <c r="F141" s="315"/>
      <c r="G141" s="315"/>
      <c r="H141" s="315"/>
      <c r="I141" s="315"/>
      <c r="J141" s="315"/>
      <c r="K141" s="316"/>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17"/>
      <c r="C142" s="318"/>
      <c r="D142" s="318"/>
      <c r="E142" s="318"/>
      <c r="F142" s="318"/>
      <c r="G142" s="318"/>
      <c r="H142" s="318"/>
      <c r="I142" s="318"/>
      <c r="J142" s="318"/>
      <c r="K142" s="319"/>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17"/>
      <c r="C143" s="318"/>
      <c r="D143" s="318"/>
      <c r="E143" s="318"/>
      <c r="F143" s="318"/>
      <c r="G143" s="318"/>
      <c r="H143" s="318"/>
      <c r="I143" s="318"/>
      <c r="J143" s="318"/>
      <c r="K143" s="319"/>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17"/>
      <c r="C144" s="318"/>
      <c r="D144" s="318"/>
      <c r="E144" s="318"/>
      <c r="F144" s="318"/>
      <c r="G144" s="318"/>
      <c r="H144" s="318"/>
      <c r="I144" s="318"/>
      <c r="J144" s="318"/>
      <c r="K144" s="319"/>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17"/>
      <c r="C145" s="318"/>
      <c r="D145" s="318"/>
      <c r="E145" s="318"/>
      <c r="F145" s="318"/>
      <c r="G145" s="318"/>
      <c r="H145" s="318"/>
      <c r="I145" s="318"/>
      <c r="J145" s="318"/>
      <c r="K145" s="319"/>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17"/>
      <c r="C146" s="318"/>
      <c r="D146" s="318"/>
      <c r="E146" s="318"/>
      <c r="F146" s="318"/>
      <c r="G146" s="318"/>
      <c r="H146" s="318"/>
      <c r="I146" s="318"/>
      <c r="J146" s="318"/>
      <c r="K146" s="319"/>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17"/>
      <c r="C147" s="318"/>
      <c r="D147" s="318"/>
      <c r="E147" s="318"/>
      <c r="F147" s="318"/>
      <c r="G147" s="318"/>
      <c r="H147" s="318"/>
      <c r="I147" s="318"/>
      <c r="J147" s="318"/>
      <c r="K147" s="319"/>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17"/>
      <c r="C148" s="318"/>
      <c r="D148" s="318"/>
      <c r="E148" s="318"/>
      <c r="F148" s="318"/>
      <c r="G148" s="318"/>
      <c r="H148" s="318"/>
      <c r="I148" s="318"/>
      <c r="J148" s="318"/>
      <c r="K148" s="319"/>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17"/>
      <c r="C149" s="318"/>
      <c r="D149" s="318"/>
      <c r="E149" s="318"/>
      <c r="F149" s="318"/>
      <c r="G149" s="318"/>
      <c r="H149" s="318"/>
      <c r="I149" s="318"/>
      <c r="J149" s="318"/>
      <c r="K149" s="319"/>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17"/>
      <c r="C150" s="318"/>
      <c r="D150" s="318"/>
      <c r="E150" s="318"/>
      <c r="F150" s="318"/>
      <c r="G150" s="318"/>
      <c r="H150" s="318"/>
      <c r="I150" s="318"/>
      <c r="J150" s="318"/>
      <c r="K150" s="319"/>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17"/>
      <c r="C151" s="318"/>
      <c r="D151" s="318"/>
      <c r="E151" s="318"/>
      <c r="F151" s="318"/>
      <c r="G151" s="318"/>
      <c r="H151" s="318"/>
      <c r="I151" s="318"/>
      <c r="J151" s="318"/>
      <c r="K151" s="319"/>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17"/>
      <c r="C152" s="318"/>
      <c r="D152" s="318"/>
      <c r="E152" s="318"/>
      <c r="F152" s="318"/>
      <c r="G152" s="318"/>
      <c r="H152" s="318"/>
      <c r="I152" s="318"/>
      <c r="J152" s="318"/>
      <c r="K152" s="319"/>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17"/>
      <c r="C153" s="318"/>
      <c r="D153" s="318"/>
      <c r="E153" s="318"/>
      <c r="F153" s="318"/>
      <c r="G153" s="318"/>
      <c r="H153" s="318"/>
      <c r="I153" s="318"/>
      <c r="J153" s="318"/>
      <c r="K153" s="319"/>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17"/>
      <c r="C154" s="318"/>
      <c r="D154" s="318"/>
      <c r="E154" s="318"/>
      <c r="F154" s="318"/>
      <c r="G154" s="318"/>
      <c r="H154" s="318"/>
      <c r="I154" s="318"/>
      <c r="J154" s="318"/>
      <c r="K154" s="319"/>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0"/>
      <c r="C155" s="321"/>
      <c r="D155" s="321"/>
      <c r="E155" s="321"/>
      <c r="F155" s="321"/>
      <c r="G155" s="321"/>
      <c r="H155" s="321"/>
      <c r="I155" s="321"/>
      <c r="J155" s="321"/>
      <c r="K155" s="322"/>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H3:K27" name="Year4Range"/>
    <protectedRange sqref="X3:X27 L3:R27" name="Year5Range"/>
  </protectedRanges>
  <mergeCells count="44">
    <mergeCell ref="B141:K155"/>
    <mergeCell ref="B129:B135"/>
    <mergeCell ref="C129:D131"/>
    <mergeCell ref="C132:D135"/>
    <mergeCell ref="B136:G136"/>
    <mergeCell ref="B137:G137"/>
    <mergeCell ref="B138:G138"/>
    <mergeCell ref="O84:W84"/>
    <mergeCell ref="B111:B116"/>
    <mergeCell ref="C111:D112"/>
    <mergeCell ref="C113:D116"/>
    <mergeCell ref="B117:B128"/>
    <mergeCell ref="C117:D119"/>
    <mergeCell ref="C120:D122"/>
    <mergeCell ref="C123:D125"/>
    <mergeCell ref="C126:D128"/>
    <mergeCell ref="C110:D110"/>
    <mergeCell ref="E110:G110"/>
    <mergeCell ref="B37:D37"/>
    <mergeCell ref="E37:H37"/>
    <mergeCell ref="I37:K37"/>
    <mergeCell ref="B40:D40"/>
    <mergeCell ref="B29:F29"/>
    <mergeCell ref="B30:F30"/>
    <mergeCell ref="B31:F31"/>
    <mergeCell ref="B33:C34"/>
    <mergeCell ref="B35:K35"/>
    <mergeCell ref="B36:D36"/>
    <mergeCell ref="E36:H36"/>
    <mergeCell ref="I36:K36"/>
    <mergeCell ref="C2:D2"/>
    <mergeCell ref="E2:G2"/>
    <mergeCell ref="B3:B8"/>
    <mergeCell ref="C3:D4"/>
    <mergeCell ref="C5:D8"/>
    <mergeCell ref="B21:B27"/>
    <mergeCell ref="C21:D23"/>
    <mergeCell ref="C24:D27"/>
    <mergeCell ref="B28:F28"/>
    <mergeCell ref="B9:B20"/>
    <mergeCell ref="C9:D11"/>
    <mergeCell ref="C12:D14"/>
    <mergeCell ref="C15:D17"/>
    <mergeCell ref="C18:D20"/>
  </mergeCells>
  <conditionalFormatting sqref="D43:D45 F43:F45 H43:H45 J43:J45">
    <cfRule type="containsErrors" dxfId="14" priority="36">
      <formula>ISERROR(D43)</formula>
    </cfRule>
  </conditionalFormatting>
  <conditionalFormatting sqref="H111:I135">
    <cfRule type="containsText" dxfId="13" priority="8" operator="containsText" text="error">
      <formula>NOT(ISERROR(SEARCH("error",H111)))</formula>
    </cfRule>
  </conditionalFormatting>
  <conditionalFormatting sqref="I3:K8 H3:H20 R3:R27 Y3:AH27 AK3:AT27 AV3:AV27 BJ3:BT27 BV3:CE27 L4:L21 M4:Q27 I9:J20 K9:K21 H21:J24 K22:L24 H25:L27">
    <cfRule type="containsText" dxfId="12" priority="33" operator="containsText" text="*80">
      <formula>NOT(ISERROR(SEARCH("*80",H3)))</formula>
    </cfRule>
    <cfRule type="containsText" dxfId="11" priority="34" operator="containsText" text="60-79">
      <formula>NOT(ISERROR(SEARCH("60-79",H3)))</formula>
    </cfRule>
    <cfRule type="containsText" dxfId="10" priority="35" operator="containsText" text="&lt;60">
      <formula>NOT(ISERROR(SEARCH("&lt;60",H3)))</formula>
    </cfRule>
  </conditionalFormatting>
  <conditionalFormatting sqref="I111:K135 H111:H139">
    <cfRule type="containsText" dxfId="9" priority="9" operator="containsText" text="80">
      <formula>NOT(ISERROR(SEARCH("80",H111)))</formula>
    </cfRule>
    <cfRule type="containsText" dxfId="8" priority="10" operator="containsText" text="60-79">
      <formula>NOT(ISERROR(SEARCH("60-79",H111)))</formula>
    </cfRule>
    <cfRule type="containsText" dxfId="7" priority="11" operator="containsText" text="&lt;60">
      <formula>NOT(ISERROR(SEARCH("&lt;60",H111)))</formula>
    </cfRule>
  </conditionalFormatting>
  <conditionalFormatting sqref="L3:Q3">
    <cfRule type="containsText" dxfId="6" priority="15" operator="containsText" text="*80">
      <formula>NOT(ISERROR(SEARCH("*80",L3)))</formula>
    </cfRule>
    <cfRule type="containsText" dxfId="5" priority="16" operator="containsText" text="60-79">
      <formula>NOT(ISERROR(SEARCH("60-79",L3)))</formula>
    </cfRule>
    <cfRule type="containsText" dxfId="4" priority="1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K3:AT30 AU113:BE137" xr:uid="{E5E4EAE7-5C34-4B94-A385-37B98282C7AB}"/>
    <dataValidation type="list" allowBlank="1" showInputMessage="1" showErrorMessage="1" errorTitle="Error in entry" error="Please use list items only." sqref="Y3:AH27 H3:R27" xr:uid="{B9AA9724-7635-4DA9-AC5E-1A7F60769147}">
      <formula1>ValidDepts</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108"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G4" sqref="G4"/>
    </sheetView>
  </sheetViews>
  <sheetFormatPr defaultColWidth="9.140625" defaultRowHeight="13.15"/>
  <cols>
    <col min="1" max="1" width="30.42578125" customWidth="1"/>
    <col min="2" max="2" width="59.42578125" bestFit="1" customWidth="1"/>
  </cols>
  <sheetData>
    <row r="1" spans="1:2">
      <c r="A1" s="148" t="s">
        <v>243</v>
      </c>
      <c r="B1" s="149" t="s">
        <v>244</v>
      </c>
    </row>
    <row r="2" spans="1:2" ht="39.6">
      <c r="A2" s="190" t="s">
        <v>245</v>
      </c>
      <c r="B2" s="143" t="s">
        <v>246</v>
      </c>
    </row>
    <row r="3" spans="1:2" ht="26.45">
      <c r="A3" s="142"/>
      <c r="B3" s="147" t="s">
        <v>247</v>
      </c>
    </row>
    <row r="4" spans="1:2" ht="118.9">
      <c r="A4" s="142" t="s">
        <v>85</v>
      </c>
      <c r="B4" s="145" t="s">
        <v>248</v>
      </c>
    </row>
    <row r="5" spans="1:2" ht="66">
      <c r="A5" s="189" t="s">
        <v>249</v>
      </c>
      <c r="B5" s="145" t="s">
        <v>250</v>
      </c>
    </row>
    <row r="6" spans="1:2" ht="92.45">
      <c r="A6" s="189" t="s">
        <v>251</v>
      </c>
      <c r="B6" s="145" t="s">
        <v>252</v>
      </c>
    </row>
    <row r="7" spans="1:2" ht="79.150000000000006">
      <c r="A7" s="141" t="s">
        <v>253</v>
      </c>
      <c r="B7" s="144" t="s">
        <v>254</v>
      </c>
    </row>
    <row r="8" spans="1:2" ht="26.45">
      <c r="A8" s="146"/>
      <c r="B8" s="147" t="s">
        <v>255</v>
      </c>
    </row>
    <row r="9" spans="1:2" ht="26.45">
      <c r="A9" s="142" t="s">
        <v>256</v>
      </c>
      <c r="B9" s="145" t="s">
        <v>257</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dlc_DocId xmlns="df4b8a4b-0cfc-4c20-846f-ea898def5f03">MSCSCIENCE-1007066154-1983</_dlc_DocId>
    <_dlc_DocIdUrl xmlns="df4b8a4b-0cfc-4c20-846f-ea898def5f03">
      <Url>https://marinestewardshipcouncil.sharepoint.com/sites/standards/FSR/_layouts/15/DocIdRedir.aspx?ID=MSCSCIENCE-1007066154-1983</Url>
      <Description>MSCSCIENCE-1007066154-1983</Description>
    </_dlc_DocIdUrl>
    <Governance_x0020_Body xmlns="DF4B8A4B-0CFC-4C20-846F-EA898DEF5F03">N/A</Governance_x0020_Body>
    <Project_x0020_Lead xmlns="DF4B8A4B-0CFC-4C20-846F-EA898DEF5F03">
      <UserInfo>
        <DisplayName>Kate Dewar</DisplayName>
        <AccountId>400</AccountId>
        <AccountType/>
      </UserInfo>
    </Project_x0020_Lead>
    <Agenda_x0020_Item xmlns="DF4B8A4B-0CFC-4C20-846F-EA898DEF5F03" xsi:nil="true"/>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Policy_x0020_Status xmlns="DF4B8A4B-0CFC-4C20-846F-EA898DEF5F03">Draft</Policy_x0020_Status>
    <Year xmlns="DF4B8A4B-0CFC-4C20-846F-EA898DEF5F03">2022</Year>
    <Q_x0020_Month xmlns="DF4B8A4B-0CFC-4C20-846F-EA898DEF5F03">07. October</Q_x0020_Month>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TaxCatchAll xmlns="df4b8a4b-0cfc-4c20-846f-ea898def5f03">
      <Value>73</Value>
      <Value>282</Value>
      <Value>812</Value>
    </TaxCatchAll>
    <Meeting_x0020_Date xmlns="DF4B8A4B-0CFC-4C20-846F-EA898DEF5F03" xsi:nil="true"/>
    <Internal xmlns="DF4B8A4B-0CFC-4C20-846F-EA898DEF5F03">false</Internal>
    <e169fb8ca9304a9c8e798ec8ba71f891 xmlns="df4b8a4b-0cfc-4c20-846f-ea898def5f03">
      <Terms xmlns="http://schemas.microsoft.com/office/infopath/2007/PartnerControls"/>
    </e169fb8ca9304a9c8e798ec8ba71f891>
    <Standards_x0020_Team xmlns="DF4B8A4B-0CFC-4C20-846F-EA898DEF5F03">
      <Value>Developing World</Value>
    </Standards_x0020_Team>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019bd25a-55cb-49ee-ac77-2693a7f2640e</TermId>
        </TermInfo>
      </Terms>
    </n28856ef36e142d2acdcea917f605f78>
    <Reference_x0020_ID_x0020_Number xmlns="DF4B8A4B-0CFC-4C20-846F-EA898DEF5F03" xsi:nil="true"/>
    <Meeting_x0020_Name xmlns="DF4B8A4B-0CFC-4C20-846F-EA898DEF5F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F173EA-9DB6-4BF3-8D6A-36682579E828}"/>
</file>

<file path=customXml/itemProps2.xml><?xml version="1.0" encoding="utf-8"?>
<ds:datastoreItem xmlns:ds="http://schemas.openxmlformats.org/officeDocument/2006/customXml" ds:itemID="{1FC319DE-0C18-40DB-9A23-D61FD7F0503C}"/>
</file>

<file path=customXml/itemProps3.xml><?xml version="1.0" encoding="utf-8"?>
<ds:datastoreItem xmlns:ds="http://schemas.openxmlformats.org/officeDocument/2006/customXml" ds:itemID="{3FD4252B-A4E5-4233-A52B-37590E5D9E3F}"/>
</file>

<file path=customXml/itemProps4.xml><?xml version="1.0" encoding="utf-8"?>
<ds:datastoreItem xmlns:ds="http://schemas.openxmlformats.org/officeDocument/2006/customXml" ds:itemID="{CFE806BD-169A-42A8-9F4F-FDA90D1394B0}"/>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Peter.Hair@msc.org</dc:creator>
  <cp:keywords/>
  <dc:description/>
  <cp:lastModifiedBy>Amanda Lejbowicz</cp:lastModifiedBy>
  <cp:revision/>
  <dcterms:created xsi:type="dcterms:W3CDTF">2013-05-08T10:03:44Z</dcterms:created>
  <dcterms:modified xsi:type="dcterms:W3CDTF">2023-04-27T14:48:43Z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282;#Scheme Document|06569f6e-4ae0-49c6-87ba-c89c0bc72842</vt:lpwstr>
  </property>
  <property fmtid="{D5CDD505-2E9C-101B-9397-08002B2CF9AE}" pid="6" name="Project Name">
    <vt:lpwstr>812;#Forms and Templates|41b772d6-a41f-4d02-958f-381b9ff4b42f</vt:lpwstr>
  </property>
  <property fmtid="{D5CDD505-2E9C-101B-9397-08002B2CF9AE}" pid="7" name="Audience">
    <vt:lpwstr/>
  </property>
  <property fmtid="{D5CDD505-2E9C-101B-9397-08002B2CF9AE}" pid="8" name="MSCLanguage">
    <vt:lpwstr>202;#French|f920ea7e-63ea-48e4-8729-03aef88df4ff</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91f1a145-638c-478c-88e9-1d0b863b367e</vt:lpwstr>
  </property>
  <property fmtid="{D5CDD505-2E9C-101B-9397-08002B2CF9AE}" pid="16" name="source_item_id">
    <vt:lpwstr>65</vt:lpwstr>
  </property>
  <property fmtid="{D5CDD505-2E9C-101B-9397-08002B2CF9AE}" pid="17" name="Confidential">
    <vt:bool>false</vt:bool>
  </property>
  <property fmtid="{D5CDD505-2E9C-101B-9397-08002B2CF9AE}" pid="18" name="Topic">
    <vt:lpwstr/>
  </property>
  <property fmtid="{D5CDD505-2E9C-101B-9397-08002B2CF9AE}" pid="19" name="Related_x0020_Organisation">
    <vt:lpwstr/>
  </property>
  <property fmtid="{D5CDD505-2E9C-101B-9397-08002B2CF9AE}" pid="20" name="l29e2e3957444b3bb394a39e24466132">
    <vt:lpwstr/>
  </property>
  <property fmtid="{D5CDD505-2E9C-101B-9397-08002B2CF9AE}" pid="21" name="Related Organisation">
    <vt:lpwstr/>
  </property>
  <property fmtid="{D5CDD505-2E9C-101B-9397-08002B2CF9AE}" pid="22" name="CAB">
    <vt:lpwstr/>
  </property>
  <property fmtid="{D5CDD505-2E9C-101B-9397-08002B2CF9AE}" pid="23" name="ga0d59f49781428386856d7ea5cf63fe">
    <vt:lpwstr/>
  </property>
  <property fmtid="{D5CDD505-2E9C-101B-9397-08002B2CF9AE}" pid="24" name="Fishery_x0020_Code">
    <vt:lpwstr/>
  </property>
  <property fmtid="{D5CDD505-2E9C-101B-9397-08002B2CF9AE}" pid="25" name="fbde0561342a4a9991b074e2dffa29f1">
    <vt:lpwstr/>
  </property>
  <property fmtid="{D5CDD505-2E9C-101B-9397-08002B2CF9AE}" pid="26" name="Fishery_x0020_Name">
    <vt:lpwstr/>
  </property>
  <property fmtid="{D5CDD505-2E9C-101B-9397-08002B2CF9AE}" pid="27" name="FSR Topic">
    <vt:lpwstr/>
  </property>
  <property fmtid="{D5CDD505-2E9C-101B-9397-08002B2CF9AE}" pid="28" name="pe19571c904349bd9989241b2030d276">
    <vt:lpwstr/>
  </property>
  <property fmtid="{D5CDD505-2E9C-101B-9397-08002B2CF9AE}" pid="29" name="Fishery Code">
    <vt:lpwstr/>
  </property>
  <property fmtid="{D5CDD505-2E9C-101B-9397-08002B2CF9AE}" pid="30" name="Fishery Name">
    <vt:lpwstr/>
  </property>
</Properties>
</file>