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tables/table2.xml" ContentType="application/vnd.openxmlformats-officedocument.spreadsheetml.table+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tables/table3.xml" ContentType="application/vnd.openxmlformats-officedocument.spreadsheetml.table+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tables/table4.xml" ContentType="application/vnd.openxmlformats-officedocument.spreadsheetml.table+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tables/table5.xml" ContentType="application/vnd.openxmlformats-officedocument.spreadsheetml.table+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tables/table6.xml" ContentType="application/vnd.openxmlformats-officedocument.spreadsheetml.table+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tables/table7.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charts/chart13.xml" ContentType="application/vnd.openxmlformats-officedocument.drawingml.chart+xml"/>
  <Override PartName="/xl/charts/chart14.xml" ContentType="application/vnd.openxmlformats-officedocument.drawingml.chart+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524"/>
  <workbookPr autoCompressPictures="0"/>
  <mc:AlternateContent xmlns:mc="http://schemas.openxmlformats.org/markup-compatibility/2006">
    <mc:Choice Requires="x15">
      <x15ac:absPath xmlns:x15ac="http://schemas.microsoft.com/office/spreadsheetml/2010/11/ac" url="https://marinestewardshipcouncil-my.sharepoint.com/personal/henry_appleton_msc_org/Documents/Desktop/"/>
    </mc:Choice>
  </mc:AlternateContent>
  <xr:revisionPtr revIDLastSave="0" documentId="8_{BE8AA496-F0E8-43CA-88BB-6266AD5AAD5F}" xr6:coauthVersionLast="47" xr6:coauthVersionMax="47" xr10:uidLastSave="{00000000-0000-0000-0000-000000000000}"/>
  <bookViews>
    <workbookView xWindow="-108" yWindow="-108" windowWidth="23256" windowHeight="12576" tabRatio="845" xr2:uid="{00000000-000D-0000-FFFF-FFFF00000000}"/>
  </bookViews>
  <sheets>
    <sheet name="0. Front Sheet" sheetId="8" r:id="rId1"/>
    <sheet name="1. BMT UoA 1" sheetId="20" r:id="rId2"/>
    <sheet name="2. BMT UoA 2" sheetId="35" r:id="rId3"/>
    <sheet name="3. BMT UoA 3" sheetId="36" r:id="rId4"/>
    <sheet name="4. BMT UoA 4" sheetId="37" r:id="rId5"/>
    <sheet name="5. BMT UoA 5" sheetId="38" r:id="rId6"/>
    <sheet name="6. BMT UoA 6" sheetId="39" r:id="rId7"/>
    <sheet name="Contoh" sheetId="29" r:id="rId8"/>
    <sheet name="Panduan Pengguna" sheetId="9" r:id="rId9"/>
    <sheet name="Sheet1" sheetId="40" r:id="rId10"/>
  </sheets>
  <externalReferences>
    <externalReference r:id="rId11"/>
    <externalReference r:id="rId12"/>
    <externalReference r:id="rId13"/>
  </externalReferences>
  <definedNames>
    <definedName name="Audit_type" hidden="1">[1]LK!$AV$2:$AW$5</definedName>
    <definedName name="AuditType">[2]List!$G$2:$G$6</definedName>
    <definedName name="CAB" hidden="1">[1]LK!$AY$2:$AZ$26</definedName>
    <definedName name="country">[2]List!$BC$2:$BC$254</definedName>
    <definedName name="Expected" localSheetId="1">'1. BMT UoA 1'!$I$3:$AB$30</definedName>
    <definedName name="Expected" localSheetId="2">'2. BMT UoA 2'!$I$3:$AB$30</definedName>
    <definedName name="Expected" localSheetId="3">'3. BMT UoA 3'!$I$3:$AB$30</definedName>
    <definedName name="Expected" localSheetId="4">'4. BMT UoA 4'!$I$3:$AB$30</definedName>
    <definedName name="Expected" localSheetId="5">'5. BMT UoA 5'!$I$3:$AB$30</definedName>
    <definedName name="Expected" localSheetId="6">'6. BMT UoA 6'!$I$3:$AB$30</definedName>
    <definedName name="Expected" localSheetId="7">Contoh!$I$3:$AB$30</definedName>
    <definedName name="Expected">#REF!</definedName>
    <definedName name="LK_CAB">[2]List!$A$2:$A$28</definedName>
    <definedName name="LK_Y">[3]LK!$D$2:$D$3</definedName>
    <definedName name="LK_YN">[2]List!$D$2:$D$4</definedName>
    <definedName name="PK_Surveillance" hidden="1">[1]LK!$AP$2:$AQ$7</definedName>
    <definedName name="_xlnm.Print_Area" localSheetId="0">'0. Front Sheet'!$B$2:$J$53</definedName>
    <definedName name="_xlnm.Print_Area" localSheetId="1">'1. BMT UoA 1'!$A$36:$M$110,'1. BMT UoA 1'!$A$112:$M$162</definedName>
    <definedName name="_xlnm.Print_Area" localSheetId="2">'2. BMT UoA 2'!$A$36:$M$110,'2. BMT UoA 2'!$A$112:$M$162</definedName>
    <definedName name="_xlnm.Print_Area" localSheetId="3">'3. BMT UoA 3'!$A$36:$M$110,'3. BMT UoA 3'!$A$112:$M$162</definedName>
    <definedName name="_xlnm.Print_Area" localSheetId="4">'4. BMT UoA 4'!$A$36:$M$110,'4. BMT UoA 4'!$A$112:$M$162</definedName>
    <definedName name="_xlnm.Print_Area" localSheetId="5">'5. BMT UoA 5'!$A$36:$M$110,'5. BMT UoA 5'!$A$112:$M$162</definedName>
    <definedName name="_xlnm.Print_Area" localSheetId="6">'6. BMT UoA 6'!$A$36:$M$110,'6. BMT UoA 6'!$A$112:$M$162</definedName>
    <definedName name="_xlnm.Print_Area" localSheetId="7">Contoh!$A$36:$M$110,Contoh!$A$112:$M$162</definedName>
    <definedName name="Surveillance">[2]List!$J$2:$J$7</definedName>
    <definedName name="this_article" localSheetId="8">'Panduan Pengguna'!$C$9</definedName>
    <definedName name="ValidDepts" localSheetId="1">'1. BMT UoA 1'!$BE$3:$BE$6</definedName>
    <definedName name="ValidDepts" localSheetId="2">'2. BMT UoA 2'!$BE$3:$BE$6</definedName>
    <definedName name="ValidDepts" localSheetId="3">'3. BMT UoA 3'!$BE$3:$BE$6</definedName>
    <definedName name="ValidDepts" localSheetId="4">'4. BMT UoA 4'!$BE$3:$BE$6</definedName>
    <definedName name="ValidDepts" localSheetId="5">'5. BMT UoA 5'!$BE$3:$BE$6</definedName>
    <definedName name="ValidDepts" localSheetId="6">'6. BMT UoA 6'!$BE$3:$BE$6</definedName>
    <definedName name="ValidDepts" localSheetId="7">Contoh!$BE$3:$BE$6</definedName>
    <definedName name="ValidDepts">#REF!</definedName>
    <definedName name="ValidScoringLevels" localSheetId="1">'1. BMT UoA 1'!$BE$4:$BE$6</definedName>
    <definedName name="ValidScoringLevels" localSheetId="2">'2. BMT UoA 2'!$BE$4:$BE$6</definedName>
    <definedName name="ValidScoringLevels" localSheetId="3">'3. BMT UoA 3'!$BE$4:$BE$6</definedName>
    <definedName name="ValidScoringLevels" localSheetId="4">'4. BMT UoA 4'!$BE$4:$BE$6</definedName>
    <definedName name="ValidScoringLevels" localSheetId="5">'5. BMT UoA 5'!$BE$4:$BE$6</definedName>
    <definedName name="ValidScoringLevels" localSheetId="6">'6. BMT UoA 6'!$BE$4:$BE$6</definedName>
    <definedName name="ValidScoringLevels" localSheetId="7">Contoh!$BE$4:$BE$6</definedName>
    <definedName name="ValidScoringLevels">#REF!</definedName>
    <definedName name="Year0Range" localSheetId="1">'1. BMT UoA 1'!$H$3:$H$30</definedName>
    <definedName name="Year0Range" localSheetId="2">'2. BMT UoA 2'!$H$3:$H$30</definedName>
    <definedName name="Year0Range" localSheetId="3">'3. BMT UoA 3'!$H$3:$H$30</definedName>
    <definedName name="Year0Range" localSheetId="4">'4. BMT UoA 4'!$H$3:$H$30</definedName>
    <definedName name="Year0Range" localSheetId="5">'5. BMT UoA 5'!$H$3:$H$30</definedName>
    <definedName name="Year0Range" localSheetId="6">'6. BMT UoA 6'!$H$3:$H$30</definedName>
    <definedName name="Year0Range" localSheetId="7">Contoh!$H$3:$H$30</definedName>
    <definedName name="Year0Range">#REF!</definedName>
    <definedName name="Year10Expected" localSheetId="1">'1. BMT UoA 1'!$AH$3:$AH$30</definedName>
    <definedName name="Year10Expected" localSheetId="2">'2. BMT UoA 2'!$AH$3:$AH$30</definedName>
    <definedName name="Year10Expected" localSheetId="3">'3. BMT UoA 3'!$AH$3:$AH$30</definedName>
    <definedName name="Year10Expected" localSheetId="4">'4. BMT UoA 4'!$AH$3:$AH$30</definedName>
    <definedName name="Year10Expected" localSheetId="5">'5. BMT UoA 5'!$AH$3:$AH$30</definedName>
    <definedName name="Year10Expected" localSheetId="6">'6. BMT UoA 6'!$AH$3:$AH$30</definedName>
    <definedName name="Year10Expected" localSheetId="7">Contoh!$AH$3:$AH$30</definedName>
    <definedName name="Year10Expected">#REF!</definedName>
    <definedName name="Year10Range" localSheetId="1">'1. BMT UoA 1'!$R$3:$R$30</definedName>
    <definedName name="Year10Range" localSheetId="2">'2. BMT UoA 2'!$R$3:$R$30</definedName>
    <definedName name="Year10Range" localSheetId="3">'3. BMT UoA 3'!$R$3:$R$30</definedName>
    <definedName name="Year10Range" localSheetId="4">'4. BMT UoA 4'!$R$3:$R$30</definedName>
    <definedName name="Year10Range" localSheetId="5">'5. BMT UoA 5'!$R$3:$R$30</definedName>
    <definedName name="Year10Range" localSheetId="6">'6. BMT UoA 6'!$R$3:$R$30</definedName>
    <definedName name="Year10Range" localSheetId="7">Contoh!$R$3:$R$30</definedName>
    <definedName name="Year10Range">#REF!</definedName>
    <definedName name="Year1Expected" localSheetId="1">'1. BMT UoA 1'!$Y$3:$Y$30</definedName>
    <definedName name="Year1Expected" localSheetId="2">'2. BMT UoA 2'!$Y$3:$Y$30</definedName>
    <definedName name="Year1Expected" localSheetId="3">'3. BMT UoA 3'!$Y$3:$Y$30</definedName>
    <definedName name="Year1Expected" localSheetId="4">'4. BMT UoA 4'!$Y$3:$Y$30</definedName>
    <definedName name="Year1Expected" localSheetId="5">'5. BMT UoA 5'!$Y$3:$Y$30</definedName>
    <definedName name="Year1Expected" localSheetId="6">'6. BMT UoA 6'!$Y$3:$Y$30</definedName>
    <definedName name="Year1Expected" localSheetId="7">Contoh!$Y$3:$Y$30</definedName>
    <definedName name="Year1Expected">#REF!</definedName>
    <definedName name="Year1Range" localSheetId="1">'1. BMT UoA 1'!$I$3:$I$30</definedName>
    <definedName name="Year1Range" localSheetId="2">'2. BMT UoA 2'!$I$3:$I$30</definedName>
    <definedName name="Year1Range" localSheetId="3">'3. BMT UoA 3'!$I$3:$I$30</definedName>
    <definedName name="Year1Range" localSheetId="4">'4. BMT UoA 4'!$I$3:$I$30</definedName>
    <definedName name="Year1Range" localSheetId="5">'5. BMT UoA 5'!$I$3:$I$30</definedName>
    <definedName name="Year1Range" localSheetId="6">'6. BMT UoA 6'!$I$3:$I$30</definedName>
    <definedName name="Year1Range" localSheetId="7">Contoh!$I$3:$I$30</definedName>
    <definedName name="Year1Range">#REF!</definedName>
    <definedName name="Year2Expected" localSheetId="1">'1. BMT UoA 1'!$Z$3:$Z$30</definedName>
    <definedName name="Year2Expected" localSheetId="2">'2. BMT UoA 2'!$Z$3:$Z$30</definedName>
    <definedName name="Year2Expected" localSheetId="3">'3. BMT UoA 3'!$Z$3:$Z$30</definedName>
    <definedName name="Year2Expected" localSheetId="4">'4. BMT UoA 4'!$Z$3:$Z$30</definedName>
    <definedName name="Year2Expected" localSheetId="5">'5. BMT UoA 5'!$Z$3:$Z$30</definedName>
    <definedName name="Year2Expected" localSheetId="6">'6. BMT UoA 6'!$Z$3:$Z$30</definedName>
    <definedName name="Year2Expected" localSheetId="7">Contoh!$Z$3:$Z$30</definedName>
    <definedName name="Year2Expected">#REF!</definedName>
    <definedName name="Year2Range" localSheetId="1">'1. BMT UoA 1'!$J$3:$J$30</definedName>
    <definedName name="Year2Range" localSheetId="2">'2. BMT UoA 2'!$J$3:$J$30</definedName>
    <definedName name="Year2Range" localSheetId="3">'3. BMT UoA 3'!$J$3:$J$30</definedName>
    <definedName name="Year2Range" localSheetId="4">'4. BMT UoA 4'!$J$3:$J$30</definedName>
    <definedName name="Year2Range" localSheetId="5">'5. BMT UoA 5'!$J$3:$J$30</definedName>
    <definedName name="Year2Range" localSheetId="6">'6. BMT UoA 6'!$J$3:$J$30</definedName>
    <definedName name="Year2Range" localSheetId="7">Contoh!$J$3:$J$30</definedName>
    <definedName name="Year2Range">#REF!</definedName>
    <definedName name="Year3Expected" localSheetId="1">'1. BMT UoA 1'!$AA$3:$AA$30</definedName>
    <definedName name="Year3Expected" localSheetId="2">'2. BMT UoA 2'!$AA$3:$AA$30</definedName>
    <definedName name="Year3Expected" localSheetId="3">'3. BMT UoA 3'!$AA$3:$AA$30</definedName>
    <definedName name="Year3Expected" localSheetId="4">'4. BMT UoA 4'!$AA$3:$AA$30</definedName>
    <definedName name="Year3Expected" localSheetId="5">'5. BMT UoA 5'!$AA$3:$AA$30</definedName>
    <definedName name="Year3Expected" localSheetId="6">'6. BMT UoA 6'!$AA$3:$AA$30</definedName>
    <definedName name="Year3Expected" localSheetId="7">Contoh!$AA$3:$AA$30</definedName>
    <definedName name="Year3Expected">#REF!</definedName>
    <definedName name="Year3Range" localSheetId="1">'1. BMT UoA 1'!$K$3:$K$30</definedName>
    <definedName name="Year3Range" localSheetId="2">'2. BMT UoA 2'!$K$3:$K$30</definedName>
    <definedName name="Year3Range" localSheetId="3">'3. BMT UoA 3'!$K$3:$K$30</definedName>
    <definedName name="Year3Range" localSheetId="4">'4. BMT UoA 4'!$K$3:$K$30</definedName>
    <definedName name="Year3Range" localSheetId="5">'5. BMT UoA 5'!$K$3:$K$30</definedName>
    <definedName name="Year3Range" localSheetId="6">'6. BMT UoA 6'!$K$3:$K$30</definedName>
    <definedName name="Year3Range" localSheetId="7">Contoh!$K$3:$K$30</definedName>
    <definedName name="Year3Range">#REF!</definedName>
    <definedName name="Year4Expected" localSheetId="1">'1. BMT UoA 1'!$AB$3:$AB$30</definedName>
    <definedName name="Year4Expected" localSheetId="2">'2. BMT UoA 2'!$AB$3:$AB$30</definedName>
    <definedName name="Year4Expected" localSheetId="3">'3. BMT UoA 3'!$AB$3:$AB$30</definedName>
    <definedName name="Year4Expected" localSheetId="4">'4. BMT UoA 4'!$AB$3:$AB$30</definedName>
    <definedName name="Year4Expected" localSheetId="5">'5. BMT UoA 5'!$AB$3:$AB$30</definedName>
    <definedName name="Year4Expected" localSheetId="6">'6. BMT UoA 6'!$AB$3:$AB$30</definedName>
    <definedName name="Year4Expected" localSheetId="7">Contoh!$AB$3:$AB$30</definedName>
    <definedName name="Year4Expected">#REF!</definedName>
    <definedName name="Year4Range" localSheetId="1">'1. BMT UoA 1'!$L$3:$L$30</definedName>
    <definedName name="Year4Range" localSheetId="2">'2. BMT UoA 2'!$L$3:$L$30</definedName>
    <definedName name="Year4Range" localSheetId="3">'3. BMT UoA 3'!$L$3:$L$30</definedName>
    <definedName name="Year4Range" localSheetId="4">'4. BMT UoA 4'!$L$3:$L$30</definedName>
    <definedName name="Year4Range" localSheetId="5">'5. BMT UoA 5'!$L$3:$L$30</definedName>
    <definedName name="Year4Range" localSheetId="6">'6. BMT UoA 6'!$L$3:$L$30</definedName>
    <definedName name="Year4Range" localSheetId="7">Contoh!$L$3:$L$30</definedName>
    <definedName name="Year4Range">#REF!</definedName>
    <definedName name="Year5Expected" localSheetId="1">'1. BMT UoA 1'!$AC$3:$AC$30</definedName>
    <definedName name="Year5Expected" localSheetId="2">'2. BMT UoA 2'!$AC$3:$AC$30</definedName>
    <definedName name="Year5Expected" localSheetId="3">'3. BMT UoA 3'!$AC$3:$AC$30</definedName>
    <definedName name="Year5Expected" localSheetId="4">'4. BMT UoA 4'!$AC$3:$AC$30</definedName>
    <definedName name="Year5Expected" localSheetId="5">'5. BMT UoA 5'!$AC$3:$AC$30</definedName>
    <definedName name="Year5Expected" localSheetId="6">'6. BMT UoA 6'!$AC$3:$AC$30</definedName>
    <definedName name="Year5Expected" localSheetId="7">Contoh!$AC$3:$AC$30</definedName>
    <definedName name="Year5Expected">#REF!</definedName>
    <definedName name="Year5Range" localSheetId="1">'1. BMT UoA 1'!$M$3:$M$30</definedName>
    <definedName name="Year5Range" localSheetId="2">'2. BMT UoA 2'!$M$3:$M$30</definedName>
    <definedName name="Year5Range" localSheetId="3">'3. BMT UoA 3'!$M$3:$M$30</definedName>
    <definedName name="Year5Range" localSheetId="4">'4. BMT UoA 4'!$M$3:$M$30</definedName>
    <definedName name="Year5Range" localSheetId="5">'5. BMT UoA 5'!$M$3:$M$30</definedName>
    <definedName name="Year5Range" localSheetId="6">'6. BMT UoA 6'!$M$3:$M$30</definedName>
    <definedName name="Year5Range" localSheetId="7">Contoh!$M$3:$M$30</definedName>
    <definedName name="Year5Range">#REF!</definedName>
    <definedName name="Year6Expected" localSheetId="1">'1. BMT UoA 1'!$AD$3:$AD$30</definedName>
    <definedName name="Year6Expected" localSheetId="2">'2. BMT UoA 2'!$AD$3:$AD$30</definedName>
    <definedName name="Year6Expected" localSheetId="3">'3. BMT UoA 3'!$AD$3:$AD$30</definedName>
    <definedName name="Year6Expected" localSheetId="4">'4. BMT UoA 4'!$AD$3:$AD$30</definedName>
    <definedName name="Year6Expected" localSheetId="5">'5. BMT UoA 5'!$AD$3:$AD$30</definedName>
    <definedName name="Year6Expected" localSheetId="6">'6. BMT UoA 6'!$AD$3:$AD$30</definedName>
    <definedName name="Year6Expected" localSheetId="7">Contoh!$AD$3:$AD$30</definedName>
    <definedName name="Year6Expected">#REF!</definedName>
    <definedName name="Year6Range" localSheetId="1">'1. BMT UoA 1'!$N$3:$N$30</definedName>
    <definedName name="Year6Range" localSheetId="2">'2. BMT UoA 2'!$N$3:$N$30</definedName>
    <definedName name="Year6Range" localSheetId="3">'3. BMT UoA 3'!$N$3:$N$30</definedName>
    <definedName name="Year6Range" localSheetId="4">'4. BMT UoA 4'!$N$3:$N$30</definedName>
    <definedName name="Year6Range" localSheetId="5">'5. BMT UoA 5'!$N$3:$N$30</definedName>
    <definedName name="Year6Range" localSheetId="6">'6. BMT UoA 6'!$N$3:$N$30</definedName>
    <definedName name="Year6Range" localSheetId="7">Contoh!$N$3:$N$30</definedName>
    <definedName name="Year6Range">#REF!</definedName>
    <definedName name="Year7Expected" localSheetId="1">'1. BMT UoA 1'!$AE$3:$AE$30</definedName>
    <definedName name="Year7Expected" localSheetId="2">'2. BMT UoA 2'!$AE$3:$AE$30</definedName>
    <definedName name="Year7Expected" localSheetId="3">'3. BMT UoA 3'!$AE$3:$AE$30</definedName>
    <definedName name="Year7Expected" localSheetId="4">'4. BMT UoA 4'!$AE$3:$AE$30</definedName>
    <definedName name="Year7Expected" localSheetId="5">'5. BMT UoA 5'!$AE$3:$AE$30</definedName>
    <definedName name="Year7Expected" localSheetId="6">'6. BMT UoA 6'!$AE$3:$AE$30</definedName>
    <definedName name="Year7Expected" localSheetId="7">Contoh!$AE$3:$AE$30</definedName>
    <definedName name="Year7Expected">#REF!</definedName>
    <definedName name="Year7Range" localSheetId="1">'1. BMT UoA 1'!$O$3:$O$30</definedName>
    <definedName name="Year7Range" localSheetId="2">'2. BMT UoA 2'!$O$3:$O$30</definedName>
    <definedName name="Year7Range" localSheetId="3">'3. BMT UoA 3'!$O$3:$O$30</definedName>
    <definedName name="Year7Range" localSheetId="4">'4. BMT UoA 4'!$O$3:$O$30</definedName>
    <definedName name="Year7Range" localSheetId="5">'5. BMT UoA 5'!$O$3:$O$30</definedName>
    <definedName name="Year7Range" localSheetId="6">'6. BMT UoA 6'!$O$3:$O$30</definedName>
    <definedName name="Year7Range" localSheetId="7">Contoh!$O$3:$O$30</definedName>
    <definedName name="Year7Range">#REF!</definedName>
    <definedName name="Year8Expected" localSheetId="1">'1. BMT UoA 1'!$AF$3:$AF$30</definedName>
    <definedName name="Year8Expected" localSheetId="2">'2. BMT UoA 2'!$AF$3:$AF$30</definedName>
    <definedName name="Year8Expected" localSheetId="3">'3. BMT UoA 3'!$AF$3:$AF$30</definedName>
    <definedName name="Year8Expected" localSheetId="4">'4. BMT UoA 4'!$AF$3:$AF$30</definedName>
    <definedName name="Year8Expected" localSheetId="5">'5. BMT UoA 5'!$AF$3:$AF$30</definedName>
    <definedName name="Year8Expected" localSheetId="6">'6. BMT UoA 6'!$AF$3:$AF$30</definedName>
    <definedName name="Year8Expected" localSheetId="7">Contoh!$AF$3:$AF$30</definedName>
    <definedName name="Year8Expected">#REF!</definedName>
    <definedName name="Year8Range" localSheetId="1">'1. BMT UoA 1'!$P$3:$P$30</definedName>
    <definedName name="Year8Range" localSheetId="2">'2. BMT UoA 2'!$P$3:$P$30</definedName>
    <definedName name="Year8Range" localSheetId="3">'3. BMT UoA 3'!$P$3:$P$30</definedName>
    <definedName name="Year8Range" localSheetId="4">'4. BMT UoA 4'!$P$3:$P$30</definedName>
    <definedName name="Year8Range" localSheetId="5">'5. BMT UoA 5'!$P$3:$P$30</definedName>
    <definedName name="Year8Range" localSheetId="6">'6. BMT UoA 6'!$P$3:$P$30</definedName>
    <definedName name="Year8Range" localSheetId="7">Contoh!$P$3:$P$30</definedName>
    <definedName name="Year8Range">#REF!</definedName>
    <definedName name="Year9Expected" localSheetId="1">'1. BMT UoA 1'!$AG$3:$AG$30</definedName>
    <definedName name="Year9Expected" localSheetId="2">'2. BMT UoA 2'!$AG$3:$AG$30</definedName>
    <definedName name="Year9Expected" localSheetId="3">'3. BMT UoA 3'!$AG$3:$AG$30</definedName>
    <definedName name="Year9Expected" localSheetId="4">'4. BMT UoA 4'!$AG$3:$AG$30</definedName>
    <definedName name="Year9Expected" localSheetId="5">'5. BMT UoA 5'!$AG$3:$AG$30</definedName>
    <definedName name="Year9Expected" localSheetId="6">'6. BMT UoA 6'!$AG$3:$AG$30</definedName>
    <definedName name="Year9Expected" localSheetId="7">Contoh!$AG$3:$AG$30</definedName>
    <definedName name="Year9Expected">#REF!</definedName>
    <definedName name="Year9Range" localSheetId="1">'1. BMT UoA 1'!$Q$3:$Q$30</definedName>
    <definedName name="Year9Range" localSheetId="2">'2. BMT UoA 2'!$Q$3:$Q$30</definedName>
    <definedName name="Year9Range" localSheetId="3">'3. BMT UoA 3'!$Q$3:$Q$30</definedName>
    <definedName name="Year9Range" localSheetId="4">'4. BMT UoA 4'!$Q$3:$Q$30</definedName>
    <definedName name="Year9Range" localSheetId="5">'5. BMT UoA 5'!$Q$3:$Q$30</definedName>
    <definedName name="Year9Range" localSheetId="6">'6. BMT UoA 6'!$Q$3:$Q$30</definedName>
    <definedName name="Year9Range" localSheetId="7">Contoh!$Q$3:$Q$30</definedName>
    <definedName name="Year9Range">#REF!</definedName>
    <definedName name="YNSelect" hidden="1">[1]LK!$A$2:$B$4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15" i="39" l="1"/>
  <c r="K116" i="39"/>
  <c r="K117" i="39"/>
  <c r="K118" i="39"/>
  <c r="K119" i="39"/>
  <c r="K120" i="39"/>
  <c r="K121" i="39"/>
  <c r="K122" i="39"/>
  <c r="K123" i="39"/>
  <c r="K124" i="39"/>
  <c r="K125" i="39"/>
  <c r="K126" i="39"/>
  <c r="K127" i="39"/>
  <c r="K128" i="39"/>
  <c r="K129" i="39"/>
  <c r="K130" i="39"/>
  <c r="K131" i="39"/>
  <c r="K132" i="39"/>
  <c r="K133" i="39"/>
  <c r="K134" i="39"/>
  <c r="K135" i="39"/>
  <c r="K136" i="39"/>
  <c r="K137" i="39"/>
  <c r="K138" i="39"/>
  <c r="K139" i="39"/>
  <c r="K140" i="39"/>
  <c r="K141" i="39"/>
  <c r="K114" i="39"/>
  <c r="K115" i="38"/>
  <c r="K116" i="38"/>
  <c r="K117" i="38"/>
  <c r="K118" i="38"/>
  <c r="K119" i="38"/>
  <c r="K120" i="38"/>
  <c r="K121" i="38"/>
  <c r="K122" i="38"/>
  <c r="K123" i="38"/>
  <c r="K124" i="38"/>
  <c r="K125" i="38"/>
  <c r="K126" i="38"/>
  <c r="K127" i="38"/>
  <c r="K128" i="38"/>
  <c r="K129" i="38"/>
  <c r="K130" i="38"/>
  <c r="K131" i="38"/>
  <c r="K132" i="38"/>
  <c r="K133" i="38"/>
  <c r="K134" i="38"/>
  <c r="K135" i="38"/>
  <c r="K136" i="38"/>
  <c r="K137" i="38"/>
  <c r="K138" i="38"/>
  <c r="K139" i="38"/>
  <c r="K140" i="38"/>
  <c r="K141" i="38"/>
  <c r="K114" i="38"/>
  <c r="K116" i="37"/>
  <c r="K117" i="37"/>
  <c r="K118" i="37"/>
  <c r="K119" i="37"/>
  <c r="K120" i="37"/>
  <c r="K121" i="37"/>
  <c r="K122" i="37"/>
  <c r="K123" i="37"/>
  <c r="K124" i="37"/>
  <c r="K125" i="37"/>
  <c r="K126" i="37"/>
  <c r="K127" i="37"/>
  <c r="K128" i="37"/>
  <c r="K129" i="37"/>
  <c r="K130" i="37"/>
  <c r="K131" i="37"/>
  <c r="K132" i="37"/>
  <c r="K133" i="37"/>
  <c r="K134" i="37"/>
  <c r="K135" i="37"/>
  <c r="K136" i="37"/>
  <c r="K137" i="37"/>
  <c r="K138" i="37"/>
  <c r="K139" i="37"/>
  <c r="K140" i="37"/>
  <c r="K141" i="37"/>
  <c r="K115" i="37"/>
  <c r="K114" i="37"/>
  <c r="K116" i="36"/>
  <c r="K117" i="36"/>
  <c r="K118" i="36"/>
  <c r="K119" i="36"/>
  <c r="K120" i="36"/>
  <c r="K121" i="36"/>
  <c r="K122" i="36"/>
  <c r="K123" i="36"/>
  <c r="K124" i="36"/>
  <c r="K125" i="36"/>
  <c r="K126" i="36"/>
  <c r="K127" i="36"/>
  <c r="K128" i="36"/>
  <c r="K129" i="36"/>
  <c r="K130" i="36"/>
  <c r="K131" i="36"/>
  <c r="K132" i="36"/>
  <c r="K133" i="36"/>
  <c r="K134" i="36"/>
  <c r="K135" i="36"/>
  <c r="K136" i="36"/>
  <c r="K137" i="36"/>
  <c r="K138" i="36"/>
  <c r="K139" i="36"/>
  <c r="K140" i="36"/>
  <c r="K141" i="36"/>
  <c r="K115" i="36"/>
  <c r="K114" i="36"/>
  <c r="K141" i="35"/>
  <c r="K117" i="35"/>
  <c r="K118" i="35"/>
  <c r="K119" i="35"/>
  <c r="K120" i="35"/>
  <c r="K121" i="35"/>
  <c r="K122" i="35"/>
  <c r="K123" i="35"/>
  <c r="K124" i="35"/>
  <c r="K125" i="35"/>
  <c r="K126" i="35"/>
  <c r="K127" i="35"/>
  <c r="K128" i="35"/>
  <c r="K129" i="35"/>
  <c r="K130" i="35"/>
  <c r="K131" i="35"/>
  <c r="K132" i="35"/>
  <c r="K133" i="35"/>
  <c r="K134" i="35"/>
  <c r="K135" i="35"/>
  <c r="K136" i="35"/>
  <c r="K137" i="35"/>
  <c r="K138" i="35"/>
  <c r="K139" i="35"/>
  <c r="K140" i="35"/>
  <c r="K115" i="35"/>
  <c r="K116" i="35"/>
  <c r="K114" i="35"/>
  <c r="J49" i="29"/>
  <c r="H49" i="29"/>
  <c r="F49" i="29"/>
  <c r="D49" i="29"/>
  <c r="J48" i="29"/>
  <c r="H48" i="29"/>
  <c r="F48" i="29"/>
  <c r="D48" i="29"/>
  <c r="B48" i="29"/>
  <c r="J47" i="29"/>
  <c r="H47" i="29"/>
  <c r="F47" i="29"/>
  <c r="D47" i="29"/>
  <c r="B47" i="29"/>
  <c r="J46" i="29"/>
  <c r="H46" i="29"/>
  <c r="F46" i="29"/>
  <c r="D46" i="29"/>
  <c r="B46" i="29"/>
  <c r="D43" i="29"/>
  <c r="J49" i="39"/>
  <c r="H49" i="39"/>
  <c r="F49" i="39"/>
  <c r="D49" i="39"/>
  <c r="J48" i="39"/>
  <c r="H48" i="39"/>
  <c r="F48" i="39"/>
  <c r="D48" i="39"/>
  <c r="B48" i="39"/>
  <c r="J47" i="39"/>
  <c r="H47" i="39"/>
  <c r="F47" i="39"/>
  <c r="D47" i="39"/>
  <c r="B47" i="39"/>
  <c r="J46" i="39"/>
  <c r="H46" i="39"/>
  <c r="F46" i="39"/>
  <c r="D46" i="39"/>
  <c r="B46" i="39"/>
  <c r="D43" i="39"/>
  <c r="J49" i="38"/>
  <c r="H49" i="38"/>
  <c r="F49" i="38"/>
  <c r="D49" i="38"/>
  <c r="J48" i="38"/>
  <c r="H48" i="38"/>
  <c r="F48" i="38"/>
  <c r="D48" i="38"/>
  <c r="B48" i="38"/>
  <c r="J47" i="38"/>
  <c r="H47" i="38"/>
  <c r="F47" i="38"/>
  <c r="D47" i="38"/>
  <c r="B47" i="38"/>
  <c r="J46" i="38"/>
  <c r="H46" i="38"/>
  <c r="F46" i="38"/>
  <c r="D46" i="38"/>
  <c r="B46" i="38"/>
  <c r="D43" i="38"/>
  <c r="J49" i="37"/>
  <c r="H49" i="37"/>
  <c r="F49" i="37"/>
  <c r="D49" i="37"/>
  <c r="J48" i="37"/>
  <c r="H48" i="37"/>
  <c r="F48" i="37"/>
  <c r="D48" i="37"/>
  <c r="B48" i="37"/>
  <c r="J47" i="37"/>
  <c r="H47" i="37"/>
  <c r="F47" i="37"/>
  <c r="D47" i="37"/>
  <c r="B47" i="37"/>
  <c r="J46" i="37"/>
  <c r="H46" i="37"/>
  <c r="F46" i="37"/>
  <c r="D46" i="37"/>
  <c r="B46" i="37"/>
  <c r="D43" i="37"/>
  <c r="J49" i="36"/>
  <c r="H49" i="36"/>
  <c r="F49" i="36"/>
  <c r="D49" i="36"/>
  <c r="J48" i="36"/>
  <c r="H48" i="36"/>
  <c r="F48" i="36"/>
  <c r="D48" i="36"/>
  <c r="B48" i="36"/>
  <c r="J47" i="36"/>
  <c r="H47" i="36"/>
  <c r="F47" i="36"/>
  <c r="D47" i="36"/>
  <c r="B47" i="36"/>
  <c r="J46" i="36"/>
  <c r="H46" i="36"/>
  <c r="F46" i="36"/>
  <c r="D46" i="36"/>
  <c r="B46" i="36"/>
  <c r="D43" i="36"/>
  <c r="K116" i="20"/>
  <c r="K117" i="20"/>
  <c r="K118" i="20"/>
  <c r="K119" i="20"/>
  <c r="K120" i="20"/>
  <c r="K121" i="20"/>
  <c r="K122" i="20"/>
  <c r="K123" i="20"/>
  <c r="K124" i="20"/>
  <c r="K125" i="20"/>
  <c r="K126" i="20"/>
  <c r="K127" i="20"/>
  <c r="K128" i="20"/>
  <c r="K129" i="20"/>
  <c r="K130" i="20"/>
  <c r="K131" i="20"/>
  <c r="K132" i="20"/>
  <c r="K133" i="20"/>
  <c r="K134" i="20"/>
  <c r="K135" i="20"/>
  <c r="K136" i="20"/>
  <c r="K137" i="20"/>
  <c r="K138" i="20"/>
  <c r="K139" i="20"/>
  <c r="K140" i="20"/>
  <c r="K141" i="20"/>
  <c r="K115" i="20"/>
  <c r="K141" i="29"/>
  <c r="K116" i="29"/>
  <c r="K117" i="29"/>
  <c r="K118" i="29"/>
  <c r="K119" i="29"/>
  <c r="K120" i="29"/>
  <c r="K121" i="29"/>
  <c r="K122" i="29"/>
  <c r="K123" i="29"/>
  <c r="K124" i="29"/>
  <c r="K125" i="29"/>
  <c r="K126" i="29"/>
  <c r="K127" i="29"/>
  <c r="K128" i="29"/>
  <c r="K129" i="29"/>
  <c r="K130" i="29"/>
  <c r="K131" i="29"/>
  <c r="K132" i="29"/>
  <c r="K133" i="29"/>
  <c r="K134" i="29"/>
  <c r="K135" i="29"/>
  <c r="K136" i="29"/>
  <c r="K137" i="29"/>
  <c r="K138" i="29"/>
  <c r="K139" i="29"/>
  <c r="K140" i="29"/>
  <c r="K115" i="29"/>
  <c r="K114" i="29"/>
  <c r="AH33" i="39" l="1"/>
  <c r="AG33" i="39"/>
  <c r="AF33" i="39"/>
  <c r="AE33" i="39"/>
  <c r="AD33" i="39"/>
  <c r="AC33" i="39"/>
  <c r="AB33" i="39"/>
  <c r="AA33" i="39"/>
  <c r="Z33" i="39"/>
  <c r="Y33" i="39"/>
  <c r="R33" i="39"/>
  <c r="Q33" i="39"/>
  <c r="P33" i="39"/>
  <c r="O33" i="39"/>
  <c r="N33" i="39"/>
  <c r="M33" i="39"/>
  <c r="L33" i="39"/>
  <c r="K33" i="39"/>
  <c r="J33" i="39"/>
  <c r="I33" i="39"/>
  <c r="H33" i="39"/>
  <c r="AH32" i="39"/>
  <c r="AG32" i="39"/>
  <c r="AF32" i="39"/>
  <c r="AE32" i="39"/>
  <c r="AD32" i="39"/>
  <c r="AC32" i="39"/>
  <c r="AB32" i="39"/>
  <c r="AA32" i="39"/>
  <c r="Z32" i="39"/>
  <c r="Y32" i="39"/>
  <c r="R32" i="39"/>
  <c r="Q32" i="39"/>
  <c r="P32" i="39"/>
  <c r="O32" i="39"/>
  <c r="N32" i="39"/>
  <c r="M32" i="39"/>
  <c r="L32" i="39"/>
  <c r="K32" i="39"/>
  <c r="J32" i="39"/>
  <c r="I32" i="39"/>
  <c r="H32" i="39"/>
  <c r="AH31" i="39"/>
  <c r="AG31" i="39"/>
  <c r="AF31" i="39"/>
  <c r="AE31" i="39"/>
  <c r="AD31" i="39"/>
  <c r="AC31" i="39"/>
  <c r="AB31" i="39"/>
  <c r="AA31" i="39"/>
  <c r="Z31" i="39"/>
  <c r="Y31" i="39"/>
  <c r="R31" i="39"/>
  <c r="Q31" i="39"/>
  <c r="P31" i="39"/>
  <c r="O31" i="39"/>
  <c r="N31" i="39"/>
  <c r="M31" i="39"/>
  <c r="L31" i="39"/>
  <c r="K31" i="39"/>
  <c r="J31" i="39"/>
  <c r="I31" i="39"/>
  <c r="H31" i="39"/>
  <c r="CE30" i="39"/>
  <c r="CD30" i="39"/>
  <c r="CC30" i="39"/>
  <c r="CB30" i="39"/>
  <c r="CA30" i="39"/>
  <c r="BZ30" i="39"/>
  <c r="BY30" i="39"/>
  <c r="BX30" i="39"/>
  <c r="BW30" i="39"/>
  <c r="BV30" i="39"/>
  <c r="BT30" i="39"/>
  <c r="BS30" i="39"/>
  <c r="BR30" i="39"/>
  <c r="BQ30" i="39"/>
  <c r="BP30" i="39"/>
  <c r="BO30" i="39"/>
  <c r="BN30" i="39"/>
  <c r="BM30" i="39"/>
  <c r="BL30" i="39"/>
  <c r="BK30" i="39"/>
  <c r="BJ30" i="39"/>
  <c r="BC30" i="39"/>
  <c r="AZ30" i="39"/>
  <c r="H141" i="39" s="1"/>
  <c r="AX30" i="39"/>
  <c r="I141" i="39" s="1"/>
  <c r="AT30" i="39"/>
  <c r="AS30" i="39"/>
  <c r="AR30" i="39"/>
  <c r="AQ30" i="39"/>
  <c r="AP30" i="39"/>
  <c r="AO30" i="39"/>
  <c r="AN30" i="39"/>
  <c r="AM30" i="39"/>
  <c r="AL30" i="39"/>
  <c r="AK30" i="39"/>
  <c r="CE29" i="39"/>
  <c r="CD29" i="39"/>
  <c r="CC29" i="39"/>
  <c r="CB29" i="39"/>
  <c r="CA29" i="39"/>
  <c r="BZ29" i="39"/>
  <c r="BY29" i="39"/>
  <c r="BX29" i="39"/>
  <c r="BW29" i="39"/>
  <c r="BV29" i="39"/>
  <c r="BT29" i="39"/>
  <c r="BS29" i="39"/>
  <c r="BR29" i="39"/>
  <c r="BQ29" i="39"/>
  <c r="BP29" i="39"/>
  <c r="BO29" i="39"/>
  <c r="BN29" i="39"/>
  <c r="BM29" i="39"/>
  <c r="BL29" i="39"/>
  <c r="BK29" i="39"/>
  <c r="BJ29" i="39"/>
  <c r="BC29" i="39"/>
  <c r="AZ29" i="39"/>
  <c r="H140" i="39" s="1"/>
  <c r="AX29" i="39"/>
  <c r="I140" i="39" s="1"/>
  <c r="AT29" i="39"/>
  <c r="AS29" i="39"/>
  <c r="AR29" i="39"/>
  <c r="AQ29" i="39"/>
  <c r="AP29" i="39"/>
  <c r="AO29" i="39"/>
  <c r="AN29" i="39"/>
  <c r="AM29" i="39"/>
  <c r="AL29" i="39"/>
  <c r="AK29" i="39"/>
  <c r="BB29" i="39" s="1"/>
  <c r="J140" i="39" s="1"/>
  <c r="CE28" i="39"/>
  <c r="CD28" i="39"/>
  <c r="CC28" i="39"/>
  <c r="CB28" i="39"/>
  <c r="CA28" i="39"/>
  <c r="BZ28" i="39"/>
  <c r="BY28" i="39"/>
  <c r="BX28" i="39"/>
  <c r="BW28" i="39"/>
  <c r="BV28" i="39"/>
  <c r="BT28" i="39"/>
  <c r="BS28" i="39"/>
  <c r="BR28" i="39"/>
  <c r="BQ28" i="39"/>
  <c r="BP28" i="39"/>
  <c r="BO28" i="39"/>
  <c r="BN28" i="39"/>
  <c r="BM28" i="39"/>
  <c r="BL28" i="39"/>
  <c r="BK28" i="39"/>
  <c r="BJ28" i="39"/>
  <c r="BC28" i="39"/>
  <c r="AZ28" i="39"/>
  <c r="H139" i="39" s="1"/>
  <c r="AX28" i="39"/>
  <c r="I139" i="39" s="1"/>
  <c r="AT28" i="39"/>
  <c r="AS28" i="39"/>
  <c r="AR28" i="39"/>
  <c r="AQ28" i="39"/>
  <c r="AP28" i="39"/>
  <c r="AO28" i="39"/>
  <c r="AN28" i="39"/>
  <c r="AM28" i="39"/>
  <c r="AL28" i="39"/>
  <c r="AK28" i="39"/>
  <c r="CE27" i="39"/>
  <c r="CD27" i="39"/>
  <c r="CC27" i="39"/>
  <c r="CB27" i="39"/>
  <c r="CA27" i="39"/>
  <c r="BZ27" i="39"/>
  <c r="BY27" i="39"/>
  <c r="BX27" i="39"/>
  <c r="BW27" i="39"/>
  <c r="BV27" i="39"/>
  <c r="BT27" i="39"/>
  <c r="BS27" i="39"/>
  <c r="BR27" i="39"/>
  <c r="BQ27" i="39"/>
  <c r="BP27" i="39"/>
  <c r="BO27" i="39"/>
  <c r="BN27" i="39"/>
  <c r="BM27" i="39"/>
  <c r="BL27" i="39"/>
  <c r="BK27" i="39"/>
  <c r="BJ27" i="39"/>
  <c r="BC27" i="39"/>
  <c r="AZ27" i="39"/>
  <c r="H138" i="39" s="1"/>
  <c r="AY27" i="39"/>
  <c r="AX27" i="39"/>
  <c r="I138" i="39" s="1"/>
  <c r="AT27" i="39"/>
  <c r="AS27" i="39"/>
  <c r="AR27" i="39"/>
  <c r="AQ27" i="39"/>
  <c r="AP27" i="39"/>
  <c r="AO27" i="39"/>
  <c r="AN27" i="39"/>
  <c r="AM27" i="39"/>
  <c r="AL27" i="39"/>
  <c r="AK27" i="39"/>
  <c r="CE26" i="39"/>
  <c r="CD26" i="39"/>
  <c r="CC26" i="39"/>
  <c r="CB26" i="39"/>
  <c r="CA26" i="39"/>
  <c r="BZ26" i="39"/>
  <c r="BY26" i="39"/>
  <c r="BX26" i="39"/>
  <c r="BW26" i="39"/>
  <c r="BV26" i="39"/>
  <c r="BT26" i="39"/>
  <c r="BS26" i="39"/>
  <c r="BR26" i="39"/>
  <c r="BQ26" i="39"/>
  <c r="BP26" i="39"/>
  <c r="BO26" i="39"/>
  <c r="BN26" i="39"/>
  <c r="BM26" i="39"/>
  <c r="BL26" i="39"/>
  <c r="BK26" i="39"/>
  <c r="BJ26" i="39"/>
  <c r="BC26" i="39"/>
  <c r="AZ26" i="39"/>
  <c r="H137" i="39" s="1"/>
  <c r="AY26" i="39"/>
  <c r="AX26" i="39"/>
  <c r="I137" i="39" s="1"/>
  <c r="AT26" i="39"/>
  <c r="AS26" i="39"/>
  <c r="AR26" i="39"/>
  <c r="AQ26" i="39"/>
  <c r="AP26" i="39"/>
  <c r="AO26" i="39"/>
  <c r="AN26" i="39"/>
  <c r="AM26" i="39"/>
  <c r="AL26" i="39"/>
  <c r="AK26" i="39"/>
  <c r="CE25" i="39"/>
  <c r="CD25" i="39"/>
  <c r="CC25" i="39"/>
  <c r="CB25" i="39"/>
  <c r="CA25" i="39"/>
  <c r="BZ25" i="39"/>
  <c r="BY25" i="39"/>
  <c r="BX25" i="39"/>
  <c r="BW25" i="39"/>
  <c r="BV25" i="39"/>
  <c r="BT25" i="39"/>
  <c r="BS25" i="39"/>
  <c r="BR25" i="39"/>
  <c r="BQ25" i="39"/>
  <c r="BP25" i="39"/>
  <c r="BO25" i="39"/>
  <c r="BN25" i="39"/>
  <c r="BM25" i="39"/>
  <c r="BL25" i="39"/>
  <c r="BK25" i="39"/>
  <c r="BJ25" i="39"/>
  <c r="BC25" i="39"/>
  <c r="BA25" i="39"/>
  <c r="AZ25" i="39"/>
  <c r="H136" i="39" s="1"/>
  <c r="AX25" i="39"/>
  <c r="I136" i="39" s="1"/>
  <c r="AT25" i="39"/>
  <c r="AS25" i="39"/>
  <c r="AR25" i="39"/>
  <c r="AQ25" i="39"/>
  <c r="AP25" i="39"/>
  <c r="AO25" i="39"/>
  <c r="BB25" i="39" s="1"/>
  <c r="J136" i="39" s="1"/>
  <c r="AN25" i="39"/>
  <c r="AM25" i="39"/>
  <c r="AL25" i="39"/>
  <c r="AK25" i="39"/>
  <c r="CE24" i="39"/>
  <c r="CD24" i="39"/>
  <c r="CC24" i="39"/>
  <c r="CB24" i="39"/>
  <c r="CA24" i="39"/>
  <c r="BZ24" i="39"/>
  <c r="BZ37" i="39" s="1"/>
  <c r="V94" i="39" s="1"/>
  <c r="K82" i="39" s="1"/>
  <c r="BY24" i="39"/>
  <c r="BX24" i="39"/>
  <c r="BW24" i="39"/>
  <c r="BV24" i="39"/>
  <c r="BT24" i="39"/>
  <c r="BS24" i="39"/>
  <c r="BR24" i="39"/>
  <c r="BQ24" i="39"/>
  <c r="BQ37" i="39" s="1"/>
  <c r="W96" i="39" s="1"/>
  <c r="BP24" i="39"/>
  <c r="BO24" i="39"/>
  <c r="BN24" i="39"/>
  <c r="BM24" i="39"/>
  <c r="BL24" i="39"/>
  <c r="BK24" i="39"/>
  <c r="BJ24" i="39"/>
  <c r="BJ37" i="39" s="1"/>
  <c r="W89" i="39" s="1"/>
  <c r="F81" i="39" s="1"/>
  <c r="BC24" i="39"/>
  <c r="BA24" i="39"/>
  <c r="AZ24" i="39"/>
  <c r="H135" i="39" s="1"/>
  <c r="AX24" i="39"/>
  <c r="AT24" i="39"/>
  <c r="AS24" i="39"/>
  <c r="AR24" i="39"/>
  <c r="AQ24" i="39"/>
  <c r="AP24" i="39"/>
  <c r="AO24" i="39"/>
  <c r="AN24" i="39"/>
  <c r="AM24" i="39"/>
  <c r="AL24" i="39"/>
  <c r="AK24" i="39"/>
  <c r="CE23" i="39"/>
  <c r="CD23" i="39"/>
  <c r="CC23" i="39"/>
  <c r="CB23" i="39"/>
  <c r="CA23" i="39"/>
  <c r="BZ23" i="39"/>
  <c r="BY23" i="39"/>
  <c r="BX23" i="39"/>
  <c r="BW23" i="39"/>
  <c r="BV23" i="39"/>
  <c r="BT23" i="39"/>
  <c r="BS23" i="39"/>
  <c r="BR23" i="39"/>
  <c r="BQ23" i="39"/>
  <c r="BP23" i="39"/>
  <c r="BO23" i="39"/>
  <c r="BN23" i="39"/>
  <c r="BM23" i="39"/>
  <c r="BL23" i="39"/>
  <c r="BK23" i="39"/>
  <c r="BJ23" i="39"/>
  <c r="BC23" i="39"/>
  <c r="AZ23" i="39"/>
  <c r="AX23" i="39"/>
  <c r="I134" i="39" s="1"/>
  <c r="AT23" i="39"/>
  <c r="AS23" i="39"/>
  <c r="AR23" i="39"/>
  <c r="AQ23" i="39"/>
  <c r="AP23" i="39"/>
  <c r="AO23" i="39"/>
  <c r="AN23" i="39"/>
  <c r="AM23" i="39"/>
  <c r="AL23" i="39"/>
  <c r="AK23" i="39"/>
  <c r="CE22" i="39"/>
  <c r="CD22" i="39"/>
  <c r="CC22" i="39"/>
  <c r="CB22" i="39"/>
  <c r="CA22" i="39"/>
  <c r="BZ22" i="39"/>
  <c r="BY22" i="39"/>
  <c r="BX22" i="39"/>
  <c r="BW22" i="39"/>
  <c r="BV22" i="39"/>
  <c r="BT22" i="39"/>
  <c r="BS22" i="39"/>
  <c r="BR22" i="39"/>
  <c r="BQ22" i="39"/>
  <c r="BP22" i="39"/>
  <c r="BO22" i="39"/>
  <c r="BN22" i="39"/>
  <c r="BM22" i="39"/>
  <c r="BL22" i="39"/>
  <c r="BK22" i="39"/>
  <c r="BJ22" i="39"/>
  <c r="BC22" i="39"/>
  <c r="AZ22" i="39"/>
  <c r="H133" i="39" s="1"/>
  <c r="AX22" i="39"/>
  <c r="I133" i="39" s="1"/>
  <c r="AT22" i="39"/>
  <c r="AS22" i="39"/>
  <c r="AR22" i="39"/>
  <c r="AQ22" i="39"/>
  <c r="AP22" i="39"/>
  <c r="AO22" i="39"/>
  <c r="AN22" i="39"/>
  <c r="AM22" i="39"/>
  <c r="AL22" i="39"/>
  <c r="AK22" i="39"/>
  <c r="CE21" i="39"/>
  <c r="CD21" i="39"/>
  <c r="CC21" i="39"/>
  <c r="CB21" i="39"/>
  <c r="CA21" i="39"/>
  <c r="BZ21" i="39"/>
  <c r="BY21" i="39"/>
  <c r="BX21" i="39"/>
  <c r="BW21" i="39"/>
  <c r="BV21" i="39"/>
  <c r="BT21" i="39"/>
  <c r="BS21" i="39"/>
  <c r="BR21" i="39"/>
  <c r="BQ21" i="39"/>
  <c r="BP21" i="39"/>
  <c r="BO21" i="39"/>
  <c r="BN21" i="39"/>
  <c r="BM21" i="39"/>
  <c r="BL21" i="39"/>
  <c r="BK21" i="39"/>
  <c r="BJ21" i="39"/>
  <c r="BC21" i="39"/>
  <c r="AZ21" i="39"/>
  <c r="H132" i="39" s="1"/>
  <c r="AY21" i="39"/>
  <c r="AX21" i="39"/>
  <c r="I132" i="39" s="1"/>
  <c r="AT21" i="39"/>
  <c r="AS21" i="39"/>
  <c r="AR21" i="39"/>
  <c r="AQ21" i="39"/>
  <c r="AP21" i="39"/>
  <c r="AO21" i="39"/>
  <c r="AN21" i="39"/>
  <c r="AM21" i="39"/>
  <c r="AL21" i="39"/>
  <c r="AK21" i="39"/>
  <c r="CE20" i="39"/>
  <c r="CD20" i="39"/>
  <c r="CC20" i="39"/>
  <c r="CB20" i="39"/>
  <c r="CA20" i="39"/>
  <c r="BZ20" i="39"/>
  <c r="BY20" i="39"/>
  <c r="BX20" i="39"/>
  <c r="BW20" i="39"/>
  <c r="BV20" i="39"/>
  <c r="BT20" i="39"/>
  <c r="BS20" i="39"/>
  <c r="BR20" i="39"/>
  <c r="BQ20" i="39"/>
  <c r="BP20" i="39"/>
  <c r="BO20" i="39"/>
  <c r="BN20" i="39"/>
  <c r="BM20" i="39"/>
  <c r="BL20" i="39"/>
  <c r="BK20" i="39"/>
  <c r="BJ20" i="39"/>
  <c r="BC20" i="39"/>
  <c r="AZ20" i="39"/>
  <c r="H131" i="39" s="1"/>
  <c r="AX20" i="39"/>
  <c r="I131" i="39" s="1"/>
  <c r="AT20" i="39"/>
  <c r="AS20" i="39"/>
  <c r="AR20" i="39"/>
  <c r="AQ20" i="39"/>
  <c r="AP20" i="39"/>
  <c r="AO20" i="39"/>
  <c r="AN20" i="39"/>
  <c r="AM20" i="39"/>
  <c r="AL20" i="39"/>
  <c r="AK20" i="39"/>
  <c r="BB20" i="39" s="1"/>
  <c r="J131" i="39" s="1"/>
  <c r="CE19" i="39"/>
  <c r="CD19" i="39"/>
  <c r="CC19" i="39"/>
  <c r="CB19" i="39"/>
  <c r="CA19" i="39"/>
  <c r="BZ19" i="39"/>
  <c r="BY19" i="39"/>
  <c r="BX19" i="39"/>
  <c r="BW19" i="39"/>
  <c r="BV19" i="39"/>
  <c r="BT19" i="39"/>
  <c r="BS19" i="39"/>
  <c r="BR19" i="39"/>
  <c r="BQ19" i="39"/>
  <c r="BP19" i="39"/>
  <c r="BO19" i="39"/>
  <c r="BN19" i="39"/>
  <c r="BM19" i="39"/>
  <c r="BL19" i="39"/>
  <c r="BK19" i="39"/>
  <c r="BJ19" i="39"/>
  <c r="BC19" i="39"/>
  <c r="AZ19" i="39"/>
  <c r="H130" i="39" s="1"/>
  <c r="AY19" i="39"/>
  <c r="AX19" i="39"/>
  <c r="I130" i="39" s="1"/>
  <c r="AT19" i="39"/>
  <c r="AS19" i="39"/>
  <c r="AR19" i="39"/>
  <c r="AQ19" i="39"/>
  <c r="AP19" i="39"/>
  <c r="AO19" i="39"/>
  <c r="AN19" i="39"/>
  <c r="AM19" i="39"/>
  <c r="AL19" i="39"/>
  <c r="AK19" i="39"/>
  <c r="CE18" i="39"/>
  <c r="CD18" i="39"/>
  <c r="CC18" i="39"/>
  <c r="CB18" i="39"/>
  <c r="CA18" i="39"/>
  <c r="BZ18" i="39"/>
  <c r="BY18" i="39"/>
  <c r="BX18" i="39"/>
  <c r="BW18" i="39"/>
  <c r="BV18" i="39"/>
  <c r="BT18" i="39"/>
  <c r="BS18" i="39"/>
  <c r="BR18" i="39"/>
  <c r="BQ18" i="39"/>
  <c r="BP18" i="39"/>
  <c r="BO18" i="39"/>
  <c r="BN18" i="39"/>
  <c r="BM18" i="39"/>
  <c r="BL18" i="39"/>
  <c r="BK18" i="39"/>
  <c r="BJ18" i="39"/>
  <c r="BC18" i="39"/>
  <c r="AZ18" i="39"/>
  <c r="H129" i="39" s="1"/>
  <c r="AX18" i="39"/>
  <c r="I129" i="39" s="1"/>
  <c r="AT18" i="39"/>
  <c r="AS18" i="39"/>
  <c r="AR18" i="39"/>
  <c r="AQ18" i="39"/>
  <c r="AP18" i="39"/>
  <c r="AO18" i="39"/>
  <c r="AN18" i="39"/>
  <c r="AM18" i="39"/>
  <c r="AL18" i="39"/>
  <c r="AK18" i="39"/>
  <c r="CE17" i="39"/>
  <c r="CD17" i="39"/>
  <c r="CC17" i="39"/>
  <c r="CB17" i="39"/>
  <c r="CA17" i="39"/>
  <c r="BZ17" i="39"/>
  <c r="BY17" i="39"/>
  <c r="BX17" i="39"/>
  <c r="BW17" i="39"/>
  <c r="BV17" i="39"/>
  <c r="BT17" i="39"/>
  <c r="BS17" i="39"/>
  <c r="BR17" i="39"/>
  <c r="BQ17" i="39"/>
  <c r="BP17" i="39"/>
  <c r="BO17" i="39"/>
  <c r="BN17" i="39"/>
  <c r="BM17" i="39"/>
  <c r="BL17" i="39"/>
  <c r="BK17" i="39"/>
  <c r="BJ17" i="39"/>
  <c r="BC17" i="39"/>
  <c r="AZ17" i="39"/>
  <c r="H128" i="39" s="1"/>
  <c r="AX17" i="39"/>
  <c r="I128" i="39" s="1"/>
  <c r="AT17" i="39"/>
  <c r="AS17" i="39"/>
  <c r="AR17" i="39"/>
  <c r="AQ17" i="39"/>
  <c r="AP17" i="39"/>
  <c r="AO17" i="39"/>
  <c r="AN17" i="39"/>
  <c r="AM17" i="39"/>
  <c r="AL17" i="39"/>
  <c r="AK17" i="39"/>
  <c r="CE16" i="39"/>
  <c r="CD16" i="39"/>
  <c r="CC16" i="39"/>
  <c r="CB16" i="39"/>
  <c r="CA16" i="39"/>
  <c r="BZ16" i="39"/>
  <c r="BY16" i="39"/>
  <c r="BX16" i="39"/>
  <c r="BW16" i="39"/>
  <c r="BV16" i="39"/>
  <c r="BT16" i="39"/>
  <c r="BS16" i="39"/>
  <c r="BR16" i="39"/>
  <c r="BQ16" i="39"/>
  <c r="BP16" i="39"/>
  <c r="BO16" i="39"/>
  <c r="BN16" i="39"/>
  <c r="BM16" i="39"/>
  <c r="BL16" i="39"/>
  <c r="BK16" i="39"/>
  <c r="BJ16" i="39"/>
  <c r="BC16" i="39"/>
  <c r="AZ16" i="39"/>
  <c r="H127" i="39" s="1"/>
  <c r="AY16" i="39"/>
  <c r="AX16" i="39"/>
  <c r="I127" i="39" s="1"/>
  <c r="AT16" i="39"/>
  <c r="AS16" i="39"/>
  <c r="AR16" i="39"/>
  <c r="AQ16" i="39"/>
  <c r="AP16" i="39"/>
  <c r="AO16" i="39"/>
  <c r="AN16" i="39"/>
  <c r="AM16" i="39"/>
  <c r="AL16" i="39"/>
  <c r="AK16" i="39"/>
  <c r="CE15" i="39"/>
  <c r="CD15" i="39"/>
  <c r="CC15" i="39"/>
  <c r="CB15" i="39"/>
  <c r="CA15" i="39"/>
  <c r="BZ15" i="39"/>
  <c r="BY15" i="39"/>
  <c r="BX15" i="39"/>
  <c r="BW15" i="39"/>
  <c r="BV15" i="39"/>
  <c r="BT15" i="39"/>
  <c r="BS15" i="39"/>
  <c r="BR15" i="39"/>
  <c r="BQ15" i="39"/>
  <c r="BP15" i="39"/>
  <c r="BO15" i="39"/>
  <c r="BN15" i="39"/>
  <c r="BM15" i="39"/>
  <c r="BL15" i="39"/>
  <c r="BK15" i="39"/>
  <c r="BJ15" i="39"/>
  <c r="BC15" i="39"/>
  <c r="BA15" i="39"/>
  <c r="AZ15" i="39"/>
  <c r="H126" i="39" s="1"/>
  <c r="AX15" i="39"/>
  <c r="I126" i="39" s="1"/>
  <c r="AT15" i="39"/>
  <c r="AS15" i="39"/>
  <c r="AR15" i="39"/>
  <c r="AQ15" i="39"/>
  <c r="AP15" i="39"/>
  <c r="AO15" i="39"/>
  <c r="AN15" i="39"/>
  <c r="AM15" i="39"/>
  <c r="AL15" i="39"/>
  <c r="AK15" i="39"/>
  <c r="CE14" i="39"/>
  <c r="CD14" i="39"/>
  <c r="CC14" i="39"/>
  <c r="CB14" i="39"/>
  <c r="CA14" i="39"/>
  <c r="BZ14" i="39"/>
  <c r="BY14" i="39"/>
  <c r="BX14" i="39"/>
  <c r="BW14" i="39"/>
  <c r="BV14" i="39"/>
  <c r="BT14" i="39"/>
  <c r="BS14" i="39"/>
  <c r="BR14" i="39"/>
  <c r="BQ14" i="39"/>
  <c r="BP14" i="39"/>
  <c r="BO14" i="39"/>
  <c r="BN14" i="39"/>
  <c r="BM14" i="39"/>
  <c r="BL14" i="39"/>
  <c r="BK14" i="39"/>
  <c r="BJ14" i="39"/>
  <c r="BC14" i="39"/>
  <c r="BA14" i="39"/>
  <c r="AZ14" i="39"/>
  <c r="H125" i="39" s="1"/>
  <c r="AX14" i="39"/>
  <c r="I125" i="39" s="1"/>
  <c r="AT14" i="39"/>
  <c r="AS14" i="39"/>
  <c r="AR14" i="39"/>
  <c r="AQ14" i="39"/>
  <c r="AP14" i="39"/>
  <c r="AO14" i="39"/>
  <c r="AN14" i="39"/>
  <c r="AM14" i="39"/>
  <c r="AL14" i="39"/>
  <c r="AK14" i="39"/>
  <c r="CE13" i="39"/>
  <c r="CD13" i="39"/>
  <c r="CC13" i="39"/>
  <c r="CB13" i="39"/>
  <c r="CA13" i="39"/>
  <c r="BZ13" i="39"/>
  <c r="BY13" i="39"/>
  <c r="BX13" i="39"/>
  <c r="BW13" i="39"/>
  <c r="BV13" i="39"/>
  <c r="BT13" i="39"/>
  <c r="BS13" i="39"/>
  <c r="BR13" i="39"/>
  <c r="BQ13" i="39"/>
  <c r="BP13" i="39"/>
  <c r="BO13" i="39"/>
  <c r="BN13" i="39"/>
  <c r="BM13" i="39"/>
  <c r="BL13" i="39"/>
  <c r="BK13" i="39"/>
  <c r="BJ13" i="39"/>
  <c r="BC13" i="39"/>
  <c r="AZ13" i="39"/>
  <c r="H124" i="39" s="1"/>
  <c r="AY13" i="39"/>
  <c r="AX13" i="39"/>
  <c r="I124" i="39" s="1"/>
  <c r="AT13" i="39"/>
  <c r="AS13" i="39"/>
  <c r="AR13" i="39"/>
  <c r="AQ13" i="39"/>
  <c r="AP13" i="39"/>
  <c r="AO13" i="39"/>
  <c r="AN13" i="39"/>
  <c r="AM13" i="39"/>
  <c r="AL13" i="39"/>
  <c r="AK13" i="39"/>
  <c r="CE12" i="39"/>
  <c r="CD12" i="39"/>
  <c r="CC12" i="39"/>
  <c r="CB12" i="39"/>
  <c r="CA12" i="39"/>
  <c r="BZ12" i="39"/>
  <c r="BY12" i="39"/>
  <c r="BX12" i="39"/>
  <c r="BW12" i="39"/>
  <c r="BV12" i="39"/>
  <c r="BT12" i="39"/>
  <c r="BS12" i="39"/>
  <c r="BR12" i="39"/>
  <c r="BQ12" i="39"/>
  <c r="BP12" i="39"/>
  <c r="BO12" i="39"/>
  <c r="BN12" i="39"/>
  <c r="BM12" i="39"/>
  <c r="BL12" i="39"/>
  <c r="BK12" i="39"/>
  <c r="BJ12" i="39"/>
  <c r="BC12" i="39"/>
  <c r="AZ12" i="39"/>
  <c r="H123" i="39" s="1"/>
  <c r="AX12" i="39"/>
  <c r="I123" i="39" s="1"/>
  <c r="AT12" i="39"/>
  <c r="AS12" i="39"/>
  <c r="AR12" i="39"/>
  <c r="AQ12" i="39"/>
  <c r="AP12" i="39"/>
  <c r="AO12" i="39"/>
  <c r="AN12" i="39"/>
  <c r="AM12" i="39"/>
  <c r="AL12" i="39"/>
  <c r="AK12" i="39"/>
  <c r="CE11" i="39"/>
  <c r="CD11" i="39"/>
  <c r="CC11" i="39"/>
  <c r="CB11" i="39"/>
  <c r="CA11" i="39"/>
  <c r="BZ11" i="39"/>
  <c r="BY11" i="39"/>
  <c r="BX11" i="39"/>
  <c r="BW11" i="39"/>
  <c r="BV11" i="39"/>
  <c r="BT11" i="39"/>
  <c r="BS11" i="39"/>
  <c r="BR11" i="39"/>
  <c r="BQ11" i="39"/>
  <c r="BP11" i="39"/>
  <c r="BO11" i="39"/>
  <c r="BN11" i="39"/>
  <c r="BM11" i="39"/>
  <c r="BL11" i="39"/>
  <c r="BK11" i="39"/>
  <c r="BJ11" i="39"/>
  <c r="BC11" i="39"/>
  <c r="AZ11" i="39"/>
  <c r="H122" i="39" s="1"/>
  <c r="AY11" i="39"/>
  <c r="AX11" i="39"/>
  <c r="I122" i="39" s="1"/>
  <c r="AT11" i="39"/>
  <c r="AS11" i="39"/>
  <c r="AR11" i="39"/>
  <c r="AQ11" i="39"/>
  <c r="AP11" i="39"/>
  <c r="AO11" i="39"/>
  <c r="AN11" i="39"/>
  <c r="AM11" i="39"/>
  <c r="AL11" i="39"/>
  <c r="AK11" i="39"/>
  <c r="CE10" i="39"/>
  <c r="CD10" i="39"/>
  <c r="CC10" i="39"/>
  <c r="CB10" i="39"/>
  <c r="CA10" i="39"/>
  <c r="BZ10" i="39"/>
  <c r="BY10" i="39"/>
  <c r="BX10" i="39"/>
  <c r="BW10" i="39"/>
  <c r="BV10" i="39"/>
  <c r="BT10" i="39"/>
  <c r="BS10" i="39"/>
  <c r="BR10" i="39"/>
  <c r="BQ10" i="39"/>
  <c r="BP10" i="39"/>
  <c r="BO10" i="39"/>
  <c r="BN10" i="39"/>
  <c r="BM10" i="39"/>
  <c r="BL10" i="39"/>
  <c r="BK10" i="39"/>
  <c r="BJ10" i="39"/>
  <c r="BC10" i="39"/>
  <c r="AZ10" i="39"/>
  <c r="H121" i="39" s="1"/>
  <c r="AX10" i="39"/>
  <c r="I121" i="39" s="1"/>
  <c r="AT10" i="39"/>
  <c r="AS10" i="39"/>
  <c r="AR10" i="39"/>
  <c r="AQ10" i="39"/>
  <c r="AP10" i="39"/>
  <c r="AO10" i="39"/>
  <c r="AN10" i="39"/>
  <c r="AM10" i="39"/>
  <c r="AL10" i="39"/>
  <c r="AK10" i="39"/>
  <c r="CE9" i="39"/>
  <c r="CD9" i="39"/>
  <c r="CC9" i="39"/>
  <c r="CB9" i="39"/>
  <c r="CA9" i="39"/>
  <c r="BZ9" i="39"/>
  <c r="BZ36" i="39" s="1"/>
  <c r="T94" i="39" s="1"/>
  <c r="K80" i="39" s="1"/>
  <c r="BY9" i="39"/>
  <c r="BY36" i="39" s="1"/>
  <c r="T93" i="39" s="1"/>
  <c r="J80" i="39" s="1"/>
  <c r="BX9" i="39"/>
  <c r="BW9" i="39"/>
  <c r="BV9" i="39"/>
  <c r="BT9" i="39"/>
  <c r="BS9" i="39"/>
  <c r="BR9" i="39"/>
  <c r="BQ9" i="39"/>
  <c r="BQ36" i="39" s="1"/>
  <c r="U96" i="39" s="1"/>
  <c r="BP9" i="39"/>
  <c r="BP36" i="39" s="1"/>
  <c r="U95" i="39" s="1"/>
  <c r="BO9" i="39"/>
  <c r="BN9" i="39"/>
  <c r="BM9" i="39"/>
  <c r="BL9" i="39"/>
  <c r="BK9" i="39"/>
  <c r="BJ9" i="39"/>
  <c r="BC9" i="39"/>
  <c r="AZ9" i="39"/>
  <c r="H120" i="39" s="1"/>
  <c r="AX9" i="39"/>
  <c r="I120" i="39" s="1"/>
  <c r="AT9" i="39"/>
  <c r="AS9" i="39"/>
  <c r="AR9" i="39"/>
  <c r="AQ9" i="39"/>
  <c r="AP9" i="39"/>
  <c r="AO9" i="39"/>
  <c r="AN9" i="39"/>
  <c r="AM9" i="39"/>
  <c r="AL9" i="39"/>
  <c r="AK9" i="39"/>
  <c r="CE8" i="39"/>
  <c r="CD8" i="39"/>
  <c r="CC8" i="39"/>
  <c r="CB8" i="39"/>
  <c r="CA8" i="39"/>
  <c r="BZ8" i="39"/>
  <c r="BY8" i="39"/>
  <c r="BX8" i="39"/>
  <c r="BW8" i="39"/>
  <c r="BV8" i="39"/>
  <c r="BT8" i="39"/>
  <c r="BS8" i="39"/>
  <c r="BR8" i="39"/>
  <c r="BQ8" i="39"/>
  <c r="BP8" i="39"/>
  <c r="BO8" i="39"/>
  <c r="BN8" i="39"/>
  <c r="BM8" i="39"/>
  <c r="BL8" i="39"/>
  <c r="BK8" i="39"/>
  <c r="BJ8" i="39"/>
  <c r="BC8" i="39"/>
  <c r="AZ8" i="39"/>
  <c r="H119" i="39" s="1"/>
  <c r="AY8" i="39"/>
  <c r="AX8" i="39"/>
  <c r="I119" i="39" s="1"/>
  <c r="AT8" i="39"/>
  <c r="AS8" i="39"/>
  <c r="AR8" i="39"/>
  <c r="AQ8" i="39"/>
  <c r="AP8" i="39"/>
  <c r="AO8" i="39"/>
  <c r="AN8" i="39"/>
  <c r="AM8" i="39"/>
  <c r="AL8" i="39"/>
  <c r="AK8" i="39"/>
  <c r="BB8" i="39" s="1"/>
  <c r="J119" i="39" s="1"/>
  <c r="CE7" i="39"/>
  <c r="CD7" i="39"/>
  <c r="CC7" i="39"/>
  <c r="CB7" i="39"/>
  <c r="CA7" i="39"/>
  <c r="BZ7" i="39"/>
  <c r="BY7" i="39"/>
  <c r="BX7" i="39"/>
  <c r="BW7" i="39"/>
  <c r="BV7" i="39"/>
  <c r="BT7" i="39"/>
  <c r="BS7" i="39"/>
  <c r="BR7" i="39"/>
  <c r="BQ7" i="39"/>
  <c r="BP7" i="39"/>
  <c r="BO7" i="39"/>
  <c r="BN7" i="39"/>
  <c r="BM7" i="39"/>
  <c r="BL7" i="39"/>
  <c r="BK7" i="39"/>
  <c r="BJ7" i="39"/>
  <c r="BC7" i="39"/>
  <c r="AZ7" i="39"/>
  <c r="H118" i="39" s="1"/>
  <c r="AX7" i="39"/>
  <c r="I118" i="39" s="1"/>
  <c r="AT7" i="39"/>
  <c r="AS7" i="39"/>
  <c r="AR7" i="39"/>
  <c r="AQ7" i="39"/>
  <c r="AP7" i="39"/>
  <c r="AO7" i="39"/>
  <c r="AN7" i="39"/>
  <c r="AM7" i="39"/>
  <c r="AL7" i="39"/>
  <c r="AK7" i="39"/>
  <c r="CE6" i="39"/>
  <c r="CD6" i="39"/>
  <c r="CC6" i="39"/>
  <c r="CB6" i="39"/>
  <c r="CA6" i="39"/>
  <c r="BZ6" i="39"/>
  <c r="BY6" i="39"/>
  <c r="BX6" i="39"/>
  <c r="BW6" i="39"/>
  <c r="BV6" i="39"/>
  <c r="BT6" i="39"/>
  <c r="BS6" i="39"/>
  <c r="BR6" i="39"/>
  <c r="BQ6" i="39"/>
  <c r="BP6" i="39"/>
  <c r="BO6" i="39"/>
  <c r="BN6" i="39"/>
  <c r="BM6" i="39"/>
  <c r="BL6" i="39"/>
  <c r="BK6" i="39"/>
  <c r="BJ6" i="39"/>
  <c r="BC6" i="39"/>
  <c r="AZ6" i="39"/>
  <c r="H117" i="39" s="1"/>
  <c r="AX6" i="39"/>
  <c r="I117" i="39" s="1"/>
  <c r="AT6" i="39"/>
  <c r="AS6" i="39"/>
  <c r="AR6" i="39"/>
  <c r="AQ6" i="39"/>
  <c r="BB6" i="39" s="1"/>
  <c r="J117" i="39" s="1"/>
  <c r="AP6" i="39"/>
  <c r="AO6" i="39"/>
  <c r="AN6" i="39"/>
  <c r="AM6" i="39"/>
  <c r="AL6" i="39"/>
  <c r="AK6" i="39"/>
  <c r="CE5" i="39"/>
  <c r="CD5" i="39"/>
  <c r="CC5" i="39"/>
  <c r="CB5" i="39"/>
  <c r="CA5" i="39"/>
  <c r="BZ5" i="39"/>
  <c r="BY5" i="39"/>
  <c r="BX5" i="39"/>
  <c r="BW5" i="39"/>
  <c r="BV5" i="39"/>
  <c r="BT5" i="39"/>
  <c r="BS5" i="39"/>
  <c r="BR5" i="39"/>
  <c r="BQ5" i="39"/>
  <c r="BP5" i="39"/>
  <c r="BO5" i="39"/>
  <c r="BN5" i="39"/>
  <c r="BM5" i="39"/>
  <c r="BL5" i="39"/>
  <c r="BK5" i="39"/>
  <c r="BJ5" i="39"/>
  <c r="BC5" i="39"/>
  <c r="AZ5" i="39"/>
  <c r="H116" i="39" s="1"/>
  <c r="AX5" i="39"/>
  <c r="I116" i="39" s="1"/>
  <c r="AT5" i="39"/>
  <c r="AS5" i="39"/>
  <c r="AR5" i="39"/>
  <c r="AQ5" i="39"/>
  <c r="AP5" i="39"/>
  <c r="AO5" i="39"/>
  <c r="AN5" i="39"/>
  <c r="AM5" i="39"/>
  <c r="AL5" i="39"/>
  <c r="AK5" i="39"/>
  <c r="CE4" i="39"/>
  <c r="CD4" i="39"/>
  <c r="CC4" i="39"/>
  <c r="CB4" i="39"/>
  <c r="CA4" i="39"/>
  <c r="BZ4" i="39"/>
  <c r="BY4" i="39"/>
  <c r="BX4" i="39"/>
  <c r="BW4" i="39"/>
  <c r="BV4" i="39"/>
  <c r="BT4" i="39"/>
  <c r="BS4" i="39"/>
  <c r="BR4" i="39"/>
  <c r="BQ4" i="39"/>
  <c r="BP4" i="39"/>
  <c r="BO4" i="39"/>
  <c r="BN4" i="39"/>
  <c r="BM4" i="39"/>
  <c r="BL4" i="39"/>
  <c r="BK4" i="39"/>
  <c r="BJ4" i="39"/>
  <c r="BC4" i="39"/>
  <c r="AZ4" i="39"/>
  <c r="H115" i="39" s="1"/>
  <c r="AY4" i="39"/>
  <c r="AX4" i="39"/>
  <c r="I115" i="39" s="1"/>
  <c r="AT4" i="39"/>
  <c r="AS4" i="39"/>
  <c r="AR4" i="39"/>
  <c r="AQ4" i="39"/>
  <c r="AP4" i="39"/>
  <c r="AO4" i="39"/>
  <c r="AN4" i="39"/>
  <c r="AM4" i="39"/>
  <c r="AL4" i="39"/>
  <c r="AK4" i="39"/>
  <c r="CE3" i="39"/>
  <c r="CD3" i="39"/>
  <c r="CC3" i="39"/>
  <c r="CB3" i="39"/>
  <c r="CA3" i="39"/>
  <c r="BZ3" i="39"/>
  <c r="BY3" i="39"/>
  <c r="BX3" i="39"/>
  <c r="BW3" i="39"/>
  <c r="BV3" i="39"/>
  <c r="BT3" i="39"/>
  <c r="BS3" i="39"/>
  <c r="BR3" i="39"/>
  <c r="BQ3" i="39"/>
  <c r="BP3" i="39"/>
  <c r="BO3" i="39"/>
  <c r="BN3" i="39"/>
  <c r="BM3" i="39"/>
  <c r="BL3" i="39"/>
  <c r="BK3" i="39"/>
  <c r="BJ3" i="39"/>
  <c r="BC3" i="39"/>
  <c r="BA3" i="39"/>
  <c r="AZ3" i="39"/>
  <c r="H114" i="39" s="1"/>
  <c r="AX3" i="39"/>
  <c r="I114" i="39" s="1"/>
  <c r="AT3" i="39"/>
  <c r="AS3" i="39"/>
  <c r="AR3" i="39"/>
  <c r="AQ3" i="39"/>
  <c r="AP3" i="39"/>
  <c r="AO3" i="39"/>
  <c r="AN3" i="39"/>
  <c r="AM3" i="39"/>
  <c r="AL3" i="39"/>
  <c r="AK3" i="39"/>
  <c r="AH33" i="38"/>
  <c r="AG33" i="38"/>
  <c r="AF33" i="38"/>
  <c r="AE33" i="38"/>
  <c r="AD33" i="38"/>
  <c r="AC33" i="38"/>
  <c r="AB33" i="38"/>
  <c r="AA33" i="38"/>
  <c r="Z33" i="38"/>
  <c r="Y33" i="38"/>
  <c r="R33" i="38"/>
  <c r="Q33" i="38"/>
  <c r="P33" i="38"/>
  <c r="O33" i="38"/>
  <c r="N33" i="38"/>
  <c r="M33" i="38"/>
  <c r="L33" i="38"/>
  <c r="K33" i="38"/>
  <c r="J33" i="38"/>
  <c r="I33" i="38"/>
  <c r="H33" i="38"/>
  <c r="AH32" i="38"/>
  <c r="AG32" i="38"/>
  <c r="AF32" i="38"/>
  <c r="AE32" i="38"/>
  <c r="AD32" i="38"/>
  <c r="AC32" i="38"/>
  <c r="AB32" i="38"/>
  <c r="AA32" i="38"/>
  <c r="Z32" i="38"/>
  <c r="Y32" i="38"/>
  <c r="R32" i="38"/>
  <c r="Q32" i="38"/>
  <c r="P32" i="38"/>
  <c r="O32" i="38"/>
  <c r="N32" i="38"/>
  <c r="M32" i="38"/>
  <c r="L32" i="38"/>
  <c r="K32" i="38"/>
  <c r="J32" i="38"/>
  <c r="I32" i="38"/>
  <c r="H32" i="38"/>
  <c r="AH31" i="38"/>
  <c r="AG31" i="38"/>
  <c r="AF31" i="38"/>
  <c r="AE31" i="38"/>
  <c r="AD31" i="38"/>
  <c r="AC31" i="38"/>
  <c r="AB31" i="38"/>
  <c r="AA31" i="38"/>
  <c r="Z31" i="38"/>
  <c r="Y31" i="38"/>
  <c r="R31" i="38"/>
  <c r="Q31" i="38"/>
  <c r="P31" i="38"/>
  <c r="O31" i="38"/>
  <c r="N31" i="38"/>
  <c r="M31" i="38"/>
  <c r="L31" i="38"/>
  <c r="K31" i="38"/>
  <c r="J31" i="38"/>
  <c r="I31" i="38"/>
  <c r="H31" i="38"/>
  <c r="CE30" i="38"/>
  <c r="CD30" i="38"/>
  <c r="CC30" i="38"/>
  <c r="CB30" i="38"/>
  <c r="CA30" i="38"/>
  <c r="BZ30" i="38"/>
  <c r="BY30" i="38"/>
  <c r="BX30" i="38"/>
  <c r="BW30" i="38"/>
  <c r="BV30" i="38"/>
  <c r="BT30" i="38"/>
  <c r="BS30" i="38"/>
  <c r="BR30" i="38"/>
  <c r="BQ30" i="38"/>
  <c r="BP30" i="38"/>
  <c r="BO30" i="38"/>
  <c r="BN30" i="38"/>
  <c r="BM30" i="38"/>
  <c r="BL30" i="38"/>
  <c r="BK30" i="38"/>
  <c r="BJ30" i="38"/>
  <c r="BC30" i="38"/>
  <c r="AZ30" i="38"/>
  <c r="H141" i="38" s="1"/>
  <c r="AY30" i="38"/>
  <c r="AX30" i="38"/>
  <c r="I141" i="38" s="1"/>
  <c r="AT30" i="38"/>
  <c r="AS30" i="38"/>
  <c r="AR30" i="38"/>
  <c r="AQ30" i="38"/>
  <c r="BB30" i="38" s="1"/>
  <c r="J141" i="38" s="1"/>
  <c r="AP30" i="38"/>
  <c r="AO30" i="38"/>
  <c r="AN30" i="38"/>
  <c r="AM30" i="38"/>
  <c r="AL30" i="38"/>
  <c r="AK30" i="38"/>
  <c r="CE29" i="38"/>
  <c r="CD29" i="38"/>
  <c r="CC29" i="38"/>
  <c r="CB29" i="38"/>
  <c r="CA29" i="38"/>
  <c r="BZ29" i="38"/>
  <c r="BY29" i="38"/>
  <c r="BX29" i="38"/>
  <c r="BW29" i="38"/>
  <c r="BV29" i="38"/>
  <c r="BT29" i="38"/>
  <c r="BS29" i="38"/>
  <c r="BR29" i="38"/>
  <c r="BQ29" i="38"/>
  <c r="BP29" i="38"/>
  <c r="BO29" i="38"/>
  <c r="BN29" i="38"/>
  <c r="BM29" i="38"/>
  <c r="BL29" i="38"/>
  <c r="BK29" i="38"/>
  <c r="BJ29" i="38"/>
  <c r="BC29" i="38"/>
  <c r="AZ29" i="38"/>
  <c r="BA29" i="38" s="1"/>
  <c r="AX29" i="38"/>
  <c r="I140" i="38" s="1"/>
  <c r="AT29" i="38"/>
  <c r="AS29" i="38"/>
  <c r="AR29" i="38"/>
  <c r="AQ29" i="38"/>
  <c r="AP29" i="38"/>
  <c r="AO29" i="38"/>
  <c r="AN29" i="38"/>
  <c r="AM29" i="38"/>
  <c r="AL29" i="38"/>
  <c r="AK29" i="38"/>
  <c r="CE28" i="38"/>
  <c r="CD28" i="38"/>
  <c r="CC28" i="38"/>
  <c r="CB28" i="38"/>
  <c r="CA28" i="38"/>
  <c r="BZ28" i="38"/>
  <c r="BY28" i="38"/>
  <c r="BX28" i="38"/>
  <c r="BW28" i="38"/>
  <c r="BV28" i="38"/>
  <c r="BT28" i="38"/>
  <c r="BS28" i="38"/>
  <c r="BR28" i="38"/>
  <c r="BQ28" i="38"/>
  <c r="BP28" i="38"/>
  <c r="BO28" i="38"/>
  <c r="BN28" i="38"/>
  <c r="BM28" i="38"/>
  <c r="BL28" i="38"/>
  <c r="BK28" i="38"/>
  <c r="BJ28" i="38"/>
  <c r="BC28" i="38"/>
  <c r="BA28" i="38"/>
  <c r="AZ28" i="38"/>
  <c r="H139" i="38" s="1"/>
  <c r="AY28" i="38"/>
  <c r="AX28" i="38"/>
  <c r="I139" i="38" s="1"/>
  <c r="AT28" i="38"/>
  <c r="AS28" i="38"/>
  <c r="AR28" i="38"/>
  <c r="AQ28" i="38"/>
  <c r="AP28" i="38"/>
  <c r="AO28" i="38"/>
  <c r="AN28" i="38"/>
  <c r="AM28" i="38"/>
  <c r="AL28" i="38"/>
  <c r="AK28" i="38"/>
  <c r="CE27" i="38"/>
  <c r="CD27" i="38"/>
  <c r="CC27" i="38"/>
  <c r="CB27" i="38"/>
  <c r="CA27" i="38"/>
  <c r="BZ27" i="38"/>
  <c r="BY27" i="38"/>
  <c r="BX27" i="38"/>
  <c r="BW27" i="38"/>
  <c r="BV27" i="38"/>
  <c r="BT27" i="38"/>
  <c r="BS27" i="38"/>
  <c r="BR27" i="38"/>
  <c r="BQ27" i="38"/>
  <c r="BP27" i="38"/>
  <c r="BO27" i="38"/>
  <c r="BN27" i="38"/>
  <c r="BM27" i="38"/>
  <c r="BL27" i="38"/>
  <c r="BK27" i="38"/>
  <c r="BJ27" i="38"/>
  <c r="BC27" i="38"/>
  <c r="AZ27" i="38"/>
  <c r="H138" i="38" s="1"/>
  <c r="AX27" i="38"/>
  <c r="AT27" i="38"/>
  <c r="AS27" i="38"/>
  <c r="AR27" i="38"/>
  <c r="AQ27" i="38"/>
  <c r="AP27" i="38"/>
  <c r="AO27" i="38"/>
  <c r="AN27" i="38"/>
  <c r="AM27" i="38"/>
  <c r="AL27" i="38"/>
  <c r="AK27" i="38"/>
  <c r="CE26" i="38"/>
  <c r="CD26" i="38"/>
  <c r="CC26" i="38"/>
  <c r="CB26" i="38"/>
  <c r="CA26" i="38"/>
  <c r="BZ26" i="38"/>
  <c r="BY26" i="38"/>
  <c r="BX26" i="38"/>
  <c r="BW26" i="38"/>
  <c r="BV26" i="38"/>
  <c r="BT26" i="38"/>
  <c r="BS26" i="38"/>
  <c r="BR26" i="38"/>
  <c r="BQ26" i="38"/>
  <c r="BP26" i="38"/>
  <c r="BO26" i="38"/>
  <c r="BN26" i="38"/>
  <c r="BM26" i="38"/>
  <c r="BL26" i="38"/>
  <c r="BK26" i="38"/>
  <c r="BJ26" i="38"/>
  <c r="BC26" i="38"/>
  <c r="AZ26" i="38"/>
  <c r="H137" i="38" s="1"/>
  <c r="AX26" i="38"/>
  <c r="I137" i="38" s="1"/>
  <c r="AT26" i="38"/>
  <c r="AS26" i="38"/>
  <c r="AR26" i="38"/>
  <c r="AQ26" i="38"/>
  <c r="AP26" i="38"/>
  <c r="AO26" i="38"/>
  <c r="AN26" i="38"/>
  <c r="AM26" i="38"/>
  <c r="AL26" i="38"/>
  <c r="AK26" i="38"/>
  <c r="CE25" i="38"/>
  <c r="CD25" i="38"/>
  <c r="CC25" i="38"/>
  <c r="CB25" i="38"/>
  <c r="CA25" i="38"/>
  <c r="BZ25" i="38"/>
  <c r="BY25" i="38"/>
  <c r="BX25" i="38"/>
  <c r="BW25" i="38"/>
  <c r="BV25" i="38"/>
  <c r="BT25" i="38"/>
  <c r="BS25" i="38"/>
  <c r="BR25" i="38"/>
  <c r="BQ25" i="38"/>
  <c r="BP25" i="38"/>
  <c r="BO25" i="38"/>
  <c r="BN25" i="38"/>
  <c r="BM25" i="38"/>
  <c r="BL25" i="38"/>
  <c r="BK25" i="38"/>
  <c r="BJ25" i="38"/>
  <c r="BC25" i="38"/>
  <c r="AZ25" i="38"/>
  <c r="AY25" i="38"/>
  <c r="AX25" i="38"/>
  <c r="I136" i="38" s="1"/>
  <c r="AT25" i="38"/>
  <c r="AS25" i="38"/>
  <c r="AR25" i="38"/>
  <c r="AQ25" i="38"/>
  <c r="AP25" i="38"/>
  <c r="AO25" i="38"/>
  <c r="AN25" i="38"/>
  <c r="AM25" i="38"/>
  <c r="AL25" i="38"/>
  <c r="AK25" i="38"/>
  <c r="CE24" i="38"/>
  <c r="CD24" i="38"/>
  <c r="CC24" i="38"/>
  <c r="CB24" i="38"/>
  <c r="CA24" i="38"/>
  <c r="BZ24" i="38"/>
  <c r="BY24" i="38"/>
  <c r="BX24" i="38"/>
  <c r="BW24" i="38"/>
  <c r="BV24" i="38"/>
  <c r="BT24" i="38"/>
  <c r="BS24" i="38"/>
  <c r="BR24" i="38"/>
  <c r="BQ24" i="38"/>
  <c r="BP24" i="38"/>
  <c r="BO24" i="38"/>
  <c r="BN24" i="38"/>
  <c r="BM24" i="38"/>
  <c r="BL24" i="38"/>
  <c r="BK24" i="38"/>
  <c r="BJ24" i="38"/>
  <c r="BC24" i="38"/>
  <c r="BA24" i="38"/>
  <c r="AZ24" i="38"/>
  <c r="H135" i="38" s="1"/>
  <c r="AX24" i="38"/>
  <c r="I135" i="38" s="1"/>
  <c r="AT24" i="38"/>
  <c r="AS24" i="38"/>
  <c r="AR24" i="38"/>
  <c r="AQ24" i="38"/>
  <c r="AP24" i="38"/>
  <c r="AO24" i="38"/>
  <c r="AN24" i="38"/>
  <c r="AM24" i="38"/>
  <c r="AL24" i="38"/>
  <c r="AK24" i="38"/>
  <c r="CE23" i="38"/>
  <c r="CD23" i="38"/>
  <c r="CC23" i="38"/>
  <c r="CB23" i="38"/>
  <c r="CA23" i="38"/>
  <c r="BZ23" i="38"/>
  <c r="BY23" i="38"/>
  <c r="BX23" i="38"/>
  <c r="BW23" i="38"/>
  <c r="BV23" i="38"/>
  <c r="BT23" i="38"/>
  <c r="BS23" i="38"/>
  <c r="BR23" i="38"/>
  <c r="BQ23" i="38"/>
  <c r="BP23" i="38"/>
  <c r="BO23" i="38"/>
  <c r="BN23" i="38"/>
  <c r="BM23" i="38"/>
  <c r="BL23" i="38"/>
  <c r="BK23" i="38"/>
  <c r="BJ23" i="38"/>
  <c r="BC23" i="38"/>
  <c r="AZ23" i="38"/>
  <c r="H134" i="38" s="1"/>
  <c r="AX23" i="38"/>
  <c r="AT23" i="38"/>
  <c r="AS23" i="38"/>
  <c r="AR23" i="38"/>
  <c r="AQ23" i="38"/>
  <c r="AP23" i="38"/>
  <c r="BB23" i="38" s="1"/>
  <c r="J134" i="38" s="1"/>
  <c r="AO23" i="38"/>
  <c r="AN23" i="38"/>
  <c r="AM23" i="38"/>
  <c r="AL23" i="38"/>
  <c r="AK23" i="38"/>
  <c r="CE22" i="38"/>
  <c r="CD22" i="38"/>
  <c r="CC22" i="38"/>
  <c r="CB22" i="38"/>
  <c r="CA22" i="38"/>
  <c r="BZ22" i="38"/>
  <c r="BY22" i="38"/>
  <c r="BX22" i="38"/>
  <c r="BW22" i="38"/>
  <c r="BV22" i="38"/>
  <c r="BT22" i="38"/>
  <c r="BS22" i="38"/>
  <c r="BR22" i="38"/>
  <c r="BQ22" i="38"/>
  <c r="BP22" i="38"/>
  <c r="BO22" i="38"/>
  <c r="BN22" i="38"/>
  <c r="BM22" i="38"/>
  <c r="BL22" i="38"/>
  <c r="BK22" i="38"/>
  <c r="BJ22" i="38"/>
  <c r="BC22" i="38"/>
  <c r="AZ22" i="38"/>
  <c r="H133" i="38" s="1"/>
  <c r="AX22" i="38"/>
  <c r="I133" i="38" s="1"/>
  <c r="AT22" i="38"/>
  <c r="AS22" i="38"/>
  <c r="AR22" i="38"/>
  <c r="AQ22" i="38"/>
  <c r="AP22" i="38"/>
  <c r="AO22" i="38"/>
  <c r="AN22" i="38"/>
  <c r="AM22" i="38"/>
  <c r="AL22" i="38"/>
  <c r="AK22" i="38"/>
  <c r="CE21" i="38"/>
  <c r="CD21" i="38"/>
  <c r="CC21" i="38"/>
  <c r="CB21" i="38"/>
  <c r="CA21" i="38"/>
  <c r="BZ21" i="38"/>
  <c r="BY21" i="38"/>
  <c r="BX21" i="38"/>
  <c r="BW21" i="38"/>
  <c r="BV21" i="38"/>
  <c r="BT21" i="38"/>
  <c r="BS21" i="38"/>
  <c r="BR21" i="38"/>
  <c r="BQ21" i="38"/>
  <c r="BP21" i="38"/>
  <c r="BO21" i="38"/>
  <c r="BN21" i="38"/>
  <c r="BM21" i="38"/>
  <c r="BL21" i="38"/>
  <c r="BK21" i="38"/>
  <c r="BJ21" i="38"/>
  <c r="BC21" i="38"/>
  <c r="AZ21" i="38"/>
  <c r="H132" i="38" s="1"/>
  <c r="AY21" i="38"/>
  <c r="AX21" i="38"/>
  <c r="I132" i="38" s="1"/>
  <c r="AT21" i="38"/>
  <c r="AS21" i="38"/>
  <c r="AR21" i="38"/>
  <c r="AQ21" i="38"/>
  <c r="AP21" i="38"/>
  <c r="AO21" i="38"/>
  <c r="AN21" i="38"/>
  <c r="AM21" i="38"/>
  <c r="AL21" i="38"/>
  <c r="AK21" i="38"/>
  <c r="CE20" i="38"/>
  <c r="CD20" i="38"/>
  <c r="CC20" i="38"/>
  <c r="CB20" i="38"/>
  <c r="CA20" i="38"/>
  <c r="BZ20" i="38"/>
  <c r="BY20" i="38"/>
  <c r="BX20" i="38"/>
  <c r="BW20" i="38"/>
  <c r="BV20" i="38"/>
  <c r="BT20" i="38"/>
  <c r="BS20" i="38"/>
  <c r="BR20" i="38"/>
  <c r="BQ20" i="38"/>
  <c r="BP20" i="38"/>
  <c r="BO20" i="38"/>
  <c r="BN20" i="38"/>
  <c r="BM20" i="38"/>
  <c r="BL20" i="38"/>
  <c r="BK20" i="38"/>
  <c r="BJ20" i="38"/>
  <c r="BC20" i="38"/>
  <c r="AZ20" i="38"/>
  <c r="H131" i="38" s="1"/>
  <c r="AY20" i="38"/>
  <c r="AX20" i="38"/>
  <c r="I131" i="38" s="1"/>
  <c r="AT20" i="38"/>
  <c r="AS20" i="38"/>
  <c r="AR20" i="38"/>
  <c r="AQ20" i="38"/>
  <c r="AP20" i="38"/>
  <c r="AO20" i="38"/>
  <c r="AN20" i="38"/>
  <c r="AM20" i="38"/>
  <c r="AL20" i="38"/>
  <c r="AK20" i="38"/>
  <c r="CE19" i="38"/>
  <c r="CD19" i="38"/>
  <c r="CC19" i="38"/>
  <c r="CB19" i="38"/>
  <c r="CA19" i="38"/>
  <c r="BZ19" i="38"/>
  <c r="BY19" i="38"/>
  <c r="BX19" i="38"/>
  <c r="BW19" i="38"/>
  <c r="BV19" i="38"/>
  <c r="BT19" i="38"/>
  <c r="BS19" i="38"/>
  <c r="BR19" i="38"/>
  <c r="BQ19" i="38"/>
  <c r="BP19" i="38"/>
  <c r="BO19" i="38"/>
  <c r="BN19" i="38"/>
  <c r="BM19" i="38"/>
  <c r="BL19" i="38"/>
  <c r="BK19" i="38"/>
  <c r="BJ19" i="38"/>
  <c r="BC19" i="38"/>
  <c r="BA19" i="38"/>
  <c r="AZ19" i="38"/>
  <c r="H130" i="38" s="1"/>
  <c r="AX19" i="38"/>
  <c r="I130" i="38" s="1"/>
  <c r="AT19" i="38"/>
  <c r="AS19" i="38"/>
  <c r="AR19" i="38"/>
  <c r="AQ19" i="38"/>
  <c r="AP19" i="38"/>
  <c r="AO19" i="38"/>
  <c r="AN19" i="38"/>
  <c r="AM19" i="38"/>
  <c r="AL19" i="38"/>
  <c r="AK19" i="38"/>
  <c r="CE18" i="38"/>
  <c r="CD18" i="38"/>
  <c r="CC18" i="38"/>
  <c r="CB18" i="38"/>
  <c r="CA18" i="38"/>
  <c r="BZ18" i="38"/>
  <c r="BY18" i="38"/>
  <c r="BX18" i="38"/>
  <c r="BW18" i="38"/>
  <c r="BV18" i="38"/>
  <c r="BT18" i="38"/>
  <c r="BS18" i="38"/>
  <c r="BR18" i="38"/>
  <c r="BQ18" i="38"/>
  <c r="BP18" i="38"/>
  <c r="BO18" i="38"/>
  <c r="BN18" i="38"/>
  <c r="BM18" i="38"/>
  <c r="BL18" i="38"/>
  <c r="BK18" i="38"/>
  <c r="BJ18" i="38"/>
  <c r="BC18" i="38"/>
  <c r="BA18" i="38"/>
  <c r="AZ18" i="38"/>
  <c r="H129" i="38" s="1"/>
  <c r="AX18" i="38"/>
  <c r="I129" i="38" s="1"/>
  <c r="AT18" i="38"/>
  <c r="AS18" i="38"/>
  <c r="AR18" i="38"/>
  <c r="AQ18" i="38"/>
  <c r="AP18" i="38"/>
  <c r="AO18" i="38"/>
  <c r="AN18" i="38"/>
  <c r="AM18" i="38"/>
  <c r="AL18" i="38"/>
  <c r="AK18" i="38"/>
  <c r="CE17" i="38"/>
  <c r="CD17" i="38"/>
  <c r="CC17" i="38"/>
  <c r="CB17" i="38"/>
  <c r="CA17" i="38"/>
  <c r="BZ17" i="38"/>
  <c r="BY17" i="38"/>
  <c r="BX17" i="38"/>
  <c r="BW17" i="38"/>
  <c r="BV17" i="38"/>
  <c r="BT17" i="38"/>
  <c r="BS17" i="38"/>
  <c r="BR17" i="38"/>
  <c r="BQ17" i="38"/>
  <c r="BP17" i="38"/>
  <c r="BO17" i="38"/>
  <c r="BN17" i="38"/>
  <c r="BM17" i="38"/>
  <c r="BL17" i="38"/>
  <c r="BK17" i="38"/>
  <c r="BJ17" i="38"/>
  <c r="BC17" i="38"/>
  <c r="AZ17" i="38"/>
  <c r="H128" i="38" s="1"/>
  <c r="AX17" i="38"/>
  <c r="I128" i="38" s="1"/>
  <c r="AT17" i="38"/>
  <c r="AS17" i="38"/>
  <c r="AR17" i="38"/>
  <c r="AQ17" i="38"/>
  <c r="AP17" i="38"/>
  <c r="AO17" i="38"/>
  <c r="AN17" i="38"/>
  <c r="AM17" i="38"/>
  <c r="AL17" i="38"/>
  <c r="AK17" i="38"/>
  <c r="CE16" i="38"/>
  <c r="CD16" i="38"/>
  <c r="CC16" i="38"/>
  <c r="CB16" i="38"/>
  <c r="CA16" i="38"/>
  <c r="BZ16" i="38"/>
  <c r="BY16" i="38"/>
  <c r="BX16" i="38"/>
  <c r="BW16" i="38"/>
  <c r="BV16" i="38"/>
  <c r="BT16" i="38"/>
  <c r="BS16" i="38"/>
  <c r="BR16" i="38"/>
  <c r="BQ16" i="38"/>
  <c r="BP16" i="38"/>
  <c r="BO16" i="38"/>
  <c r="BN16" i="38"/>
  <c r="BM16" i="38"/>
  <c r="BL16" i="38"/>
  <c r="BK16" i="38"/>
  <c r="BJ16" i="38"/>
  <c r="BC16" i="38"/>
  <c r="AZ16" i="38"/>
  <c r="H127" i="38" s="1"/>
  <c r="AX16" i="38"/>
  <c r="I127" i="38" s="1"/>
  <c r="AT16" i="38"/>
  <c r="AS16" i="38"/>
  <c r="AR16" i="38"/>
  <c r="AQ16" i="38"/>
  <c r="AP16" i="38"/>
  <c r="AO16" i="38"/>
  <c r="AN16" i="38"/>
  <c r="AM16" i="38"/>
  <c r="AL16" i="38"/>
  <c r="AK16" i="38"/>
  <c r="CE15" i="38"/>
  <c r="CD15" i="38"/>
  <c r="CC15" i="38"/>
  <c r="CB15" i="38"/>
  <c r="CA15" i="38"/>
  <c r="BZ15" i="38"/>
  <c r="BY15" i="38"/>
  <c r="BX15" i="38"/>
  <c r="BW15" i="38"/>
  <c r="BV15" i="38"/>
  <c r="BT15" i="38"/>
  <c r="BS15" i="38"/>
  <c r="BR15" i="38"/>
  <c r="BQ15" i="38"/>
  <c r="BP15" i="38"/>
  <c r="BO15" i="38"/>
  <c r="BN15" i="38"/>
  <c r="BM15" i="38"/>
  <c r="BL15" i="38"/>
  <c r="BK15" i="38"/>
  <c r="BJ15" i="38"/>
  <c r="BC15" i="38"/>
  <c r="AZ15" i="38"/>
  <c r="H126" i="38" s="1"/>
  <c r="AX15" i="38"/>
  <c r="I126" i="38" s="1"/>
  <c r="AT15" i="38"/>
  <c r="AS15" i="38"/>
  <c r="AR15" i="38"/>
  <c r="AQ15" i="38"/>
  <c r="AP15" i="38"/>
  <c r="AO15" i="38"/>
  <c r="AN15" i="38"/>
  <c r="AM15" i="38"/>
  <c r="AL15" i="38"/>
  <c r="AK15" i="38"/>
  <c r="CE14" i="38"/>
  <c r="CD14" i="38"/>
  <c r="CC14" i="38"/>
  <c r="CB14" i="38"/>
  <c r="CA14" i="38"/>
  <c r="BZ14" i="38"/>
  <c r="BY14" i="38"/>
  <c r="BX14" i="38"/>
  <c r="BW14" i="38"/>
  <c r="BV14" i="38"/>
  <c r="BT14" i="38"/>
  <c r="BS14" i="38"/>
  <c r="BR14" i="38"/>
  <c r="BQ14" i="38"/>
  <c r="BP14" i="38"/>
  <c r="BO14" i="38"/>
  <c r="BN14" i="38"/>
  <c r="BM14" i="38"/>
  <c r="BL14" i="38"/>
  <c r="BK14" i="38"/>
  <c r="BJ14" i="38"/>
  <c r="BC14" i="38"/>
  <c r="AZ14" i="38"/>
  <c r="H125" i="38" s="1"/>
  <c r="AX14" i="38"/>
  <c r="I125" i="38" s="1"/>
  <c r="AT14" i="38"/>
  <c r="AS14" i="38"/>
  <c r="AR14" i="38"/>
  <c r="AQ14" i="38"/>
  <c r="AP14" i="38"/>
  <c r="AO14" i="38"/>
  <c r="AN14" i="38"/>
  <c r="AM14" i="38"/>
  <c r="AL14" i="38"/>
  <c r="AK14" i="38"/>
  <c r="CE13" i="38"/>
  <c r="CD13" i="38"/>
  <c r="CC13" i="38"/>
  <c r="CB13" i="38"/>
  <c r="CA13" i="38"/>
  <c r="BZ13" i="38"/>
  <c r="BY13" i="38"/>
  <c r="BX13" i="38"/>
  <c r="BW13" i="38"/>
  <c r="BV13" i="38"/>
  <c r="BT13" i="38"/>
  <c r="BS13" i="38"/>
  <c r="BR13" i="38"/>
  <c r="BQ13" i="38"/>
  <c r="BP13" i="38"/>
  <c r="BO13" i="38"/>
  <c r="BN13" i="38"/>
  <c r="BM13" i="38"/>
  <c r="BL13" i="38"/>
  <c r="BK13" i="38"/>
  <c r="BJ13" i="38"/>
  <c r="BC13" i="38"/>
  <c r="AZ13" i="38"/>
  <c r="H124" i="38" s="1"/>
  <c r="AY13" i="38"/>
  <c r="AX13" i="38"/>
  <c r="I124" i="38" s="1"/>
  <c r="AT13" i="38"/>
  <c r="AS13" i="38"/>
  <c r="AR13" i="38"/>
  <c r="AQ13" i="38"/>
  <c r="AP13" i="38"/>
  <c r="AO13" i="38"/>
  <c r="AN13" i="38"/>
  <c r="AM13" i="38"/>
  <c r="AL13" i="38"/>
  <c r="AK13" i="38"/>
  <c r="CE12" i="38"/>
  <c r="CD12" i="38"/>
  <c r="CC12" i="38"/>
  <c r="CB12" i="38"/>
  <c r="CA12" i="38"/>
  <c r="BZ12" i="38"/>
  <c r="BY12" i="38"/>
  <c r="BX12" i="38"/>
  <c r="BW12" i="38"/>
  <c r="BV12" i="38"/>
  <c r="BT12" i="38"/>
  <c r="BS12" i="38"/>
  <c r="BR12" i="38"/>
  <c r="BQ12" i="38"/>
  <c r="BP12" i="38"/>
  <c r="BO12" i="38"/>
  <c r="BN12" i="38"/>
  <c r="BM12" i="38"/>
  <c r="BL12" i="38"/>
  <c r="BK12" i="38"/>
  <c r="BJ12" i="38"/>
  <c r="BC12" i="38"/>
  <c r="AZ12" i="38"/>
  <c r="H123" i="38" s="1"/>
  <c r="AY12" i="38"/>
  <c r="AX12" i="38"/>
  <c r="I123" i="38" s="1"/>
  <c r="AT12" i="38"/>
  <c r="AS12" i="38"/>
  <c r="AR12" i="38"/>
  <c r="AQ12" i="38"/>
  <c r="AP12" i="38"/>
  <c r="AO12" i="38"/>
  <c r="AN12" i="38"/>
  <c r="AM12" i="38"/>
  <c r="AL12" i="38"/>
  <c r="AK12" i="38"/>
  <c r="CE11" i="38"/>
  <c r="CD11" i="38"/>
  <c r="CC11" i="38"/>
  <c r="CB11" i="38"/>
  <c r="CA11" i="38"/>
  <c r="BZ11" i="38"/>
  <c r="BY11" i="38"/>
  <c r="BX11" i="38"/>
  <c r="BW11" i="38"/>
  <c r="BV11" i="38"/>
  <c r="BT11" i="38"/>
  <c r="BS11" i="38"/>
  <c r="BR11" i="38"/>
  <c r="BQ11" i="38"/>
  <c r="BP11" i="38"/>
  <c r="BO11" i="38"/>
  <c r="BN11" i="38"/>
  <c r="BM11" i="38"/>
  <c r="BL11" i="38"/>
  <c r="BK11" i="38"/>
  <c r="BJ11" i="38"/>
  <c r="BC11" i="38"/>
  <c r="BA11" i="38"/>
  <c r="AZ11" i="38"/>
  <c r="H122" i="38" s="1"/>
  <c r="AX11" i="38"/>
  <c r="I122" i="38" s="1"/>
  <c r="AT11" i="38"/>
  <c r="AS11" i="38"/>
  <c r="AR11" i="38"/>
  <c r="AQ11" i="38"/>
  <c r="AP11" i="38"/>
  <c r="AO11" i="38"/>
  <c r="AN11" i="38"/>
  <c r="AM11" i="38"/>
  <c r="AL11" i="38"/>
  <c r="AK11" i="38"/>
  <c r="CE10" i="38"/>
  <c r="CD10" i="38"/>
  <c r="CC10" i="38"/>
  <c r="CB10" i="38"/>
  <c r="CA10" i="38"/>
  <c r="BZ10" i="38"/>
  <c r="BY10" i="38"/>
  <c r="BX10" i="38"/>
  <c r="BW10" i="38"/>
  <c r="BV10" i="38"/>
  <c r="BT10" i="38"/>
  <c r="BS10" i="38"/>
  <c r="BR10" i="38"/>
  <c r="BQ10" i="38"/>
  <c r="BP10" i="38"/>
  <c r="BO10" i="38"/>
  <c r="BN10" i="38"/>
  <c r="BM10" i="38"/>
  <c r="BL10" i="38"/>
  <c r="BK10" i="38"/>
  <c r="BJ10" i="38"/>
  <c r="BC10" i="38"/>
  <c r="BA10" i="38"/>
  <c r="AZ10" i="38"/>
  <c r="H121" i="38" s="1"/>
  <c r="AX10" i="38"/>
  <c r="I121" i="38" s="1"/>
  <c r="AT10" i="38"/>
  <c r="AS10" i="38"/>
  <c r="AR10" i="38"/>
  <c r="AQ10" i="38"/>
  <c r="AP10" i="38"/>
  <c r="AO10" i="38"/>
  <c r="AN10" i="38"/>
  <c r="AM10" i="38"/>
  <c r="AL10" i="38"/>
  <c r="AK10" i="38"/>
  <c r="CE9" i="38"/>
  <c r="CD9" i="38"/>
  <c r="CC9" i="38"/>
  <c r="CB9" i="38"/>
  <c r="CA9" i="38"/>
  <c r="BZ9" i="38"/>
  <c r="BY9" i="38"/>
  <c r="BX9" i="38"/>
  <c r="BW9" i="38"/>
  <c r="BV9" i="38"/>
  <c r="BT9" i="38"/>
  <c r="BS9" i="38"/>
  <c r="BR9" i="38"/>
  <c r="BQ9" i="38"/>
  <c r="BP9" i="38"/>
  <c r="BO9" i="38"/>
  <c r="BN9" i="38"/>
  <c r="BM9" i="38"/>
  <c r="BL9" i="38"/>
  <c r="BK9" i="38"/>
  <c r="BJ9" i="38"/>
  <c r="BC9" i="38"/>
  <c r="AZ9" i="38"/>
  <c r="H120" i="38" s="1"/>
  <c r="AX9" i="38"/>
  <c r="I120" i="38" s="1"/>
  <c r="AT9" i="38"/>
  <c r="AS9" i="38"/>
  <c r="AR9" i="38"/>
  <c r="AQ9" i="38"/>
  <c r="AP9" i="38"/>
  <c r="AO9" i="38"/>
  <c r="AN9" i="38"/>
  <c r="AM9" i="38"/>
  <c r="AL9" i="38"/>
  <c r="AK9" i="38"/>
  <c r="CE8" i="38"/>
  <c r="CD8" i="38"/>
  <c r="CC8" i="38"/>
  <c r="CB8" i="38"/>
  <c r="CA8" i="38"/>
  <c r="BZ8" i="38"/>
  <c r="BY8" i="38"/>
  <c r="BX8" i="38"/>
  <c r="BW8" i="38"/>
  <c r="BV8" i="38"/>
  <c r="BT8" i="38"/>
  <c r="BS8" i="38"/>
  <c r="BR8" i="38"/>
  <c r="BQ8" i="38"/>
  <c r="BP8" i="38"/>
  <c r="BO8" i="38"/>
  <c r="BN8" i="38"/>
  <c r="BM8" i="38"/>
  <c r="BL8" i="38"/>
  <c r="BK8" i="38"/>
  <c r="BJ8" i="38"/>
  <c r="BC8" i="38"/>
  <c r="AZ8" i="38"/>
  <c r="H119" i="38" s="1"/>
  <c r="AX8" i="38"/>
  <c r="I119" i="38" s="1"/>
  <c r="AT8" i="38"/>
  <c r="AS8" i="38"/>
  <c r="AR8" i="38"/>
  <c r="AQ8" i="38"/>
  <c r="AP8" i="38"/>
  <c r="AO8" i="38"/>
  <c r="AN8" i="38"/>
  <c r="AM8" i="38"/>
  <c r="AL8" i="38"/>
  <c r="AK8" i="38"/>
  <c r="CE7" i="38"/>
  <c r="CD7" i="38"/>
  <c r="CC7" i="38"/>
  <c r="CB7" i="38"/>
  <c r="CA7" i="38"/>
  <c r="BZ7" i="38"/>
  <c r="BY7" i="38"/>
  <c r="BX7" i="38"/>
  <c r="BW7" i="38"/>
  <c r="BV7" i="38"/>
  <c r="BT7" i="38"/>
  <c r="BS7" i="38"/>
  <c r="BR7" i="38"/>
  <c r="BQ7" i="38"/>
  <c r="BP7" i="38"/>
  <c r="BO7" i="38"/>
  <c r="BN7" i="38"/>
  <c r="BM7" i="38"/>
  <c r="BL7" i="38"/>
  <c r="BK7" i="38"/>
  <c r="BJ7" i="38"/>
  <c r="BC7" i="38"/>
  <c r="AZ7" i="38"/>
  <c r="H118" i="38" s="1"/>
  <c r="AX7" i="38"/>
  <c r="I118" i="38" s="1"/>
  <c r="AT7" i="38"/>
  <c r="AS7" i="38"/>
  <c r="AR7" i="38"/>
  <c r="AQ7" i="38"/>
  <c r="AP7" i="38"/>
  <c r="AO7" i="38"/>
  <c r="AN7" i="38"/>
  <c r="AM7" i="38"/>
  <c r="AL7" i="38"/>
  <c r="AK7" i="38"/>
  <c r="CE6" i="38"/>
  <c r="CD6" i="38"/>
  <c r="CC6" i="38"/>
  <c r="CB6" i="38"/>
  <c r="CA6" i="38"/>
  <c r="BZ6" i="38"/>
  <c r="BY6" i="38"/>
  <c r="BX6" i="38"/>
  <c r="BW6" i="38"/>
  <c r="BV6" i="38"/>
  <c r="BT6" i="38"/>
  <c r="BS6" i="38"/>
  <c r="BR6" i="38"/>
  <c r="BQ6" i="38"/>
  <c r="BP6" i="38"/>
  <c r="BO6" i="38"/>
  <c r="BN6" i="38"/>
  <c r="BM6" i="38"/>
  <c r="BL6" i="38"/>
  <c r="BK6" i="38"/>
  <c r="BJ6" i="38"/>
  <c r="BC6" i="38"/>
  <c r="AZ6" i="38"/>
  <c r="H117" i="38" s="1"/>
  <c r="AX6" i="38"/>
  <c r="I117" i="38" s="1"/>
  <c r="AT6" i="38"/>
  <c r="AS6" i="38"/>
  <c r="AR6" i="38"/>
  <c r="AQ6" i="38"/>
  <c r="AP6" i="38"/>
  <c r="AO6" i="38"/>
  <c r="AN6" i="38"/>
  <c r="AM6" i="38"/>
  <c r="AL6" i="38"/>
  <c r="AK6" i="38"/>
  <c r="CE5" i="38"/>
  <c r="CD5" i="38"/>
  <c r="CC5" i="38"/>
  <c r="CB5" i="38"/>
  <c r="CA5" i="38"/>
  <c r="BZ5" i="38"/>
  <c r="BY5" i="38"/>
  <c r="BX5" i="38"/>
  <c r="BW5" i="38"/>
  <c r="BV5" i="38"/>
  <c r="BT5" i="38"/>
  <c r="BS5" i="38"/>
  <c r="BR5" i="38"/>
  <c r="BQ5" i="38"/>
  <c r="BP5" i="38"/>
  <c r="BO5" i="38"/>
  <c r="BN5" i="38"/>
  <c r="BM5" i="38"/>
  <c r="BL5" i="38"/>
  <c r="BK5" i="38"/>
  <c r="BJ5" i="38"/>
  <c r="BC5" i="38"/>
  <c r="AZ5" i="38"/>
  <c r="H116" i="38" s="1"/>
  <c r="AY5" i="38"/>
  <c r="AX5" i="38"/>
  <c r="I116" i="38" s="1"/>
  <c r="AT5" i="38"/>
  <c r="AS5" i="38"/>
  <c r="AR5" i="38"/>
  <c r="AQ5" i="38"/>
  <c r="AP5" i="38"/>
  <c r="AO5" i="38"/>
  <c r="AN5" i="38"/>
  <c r="AM5" i="38"/>
  <c r="AL5" i="38"/>
  <c r="AK5" i="38"/>
  <c r="CE4" i="38"/>
  <c r="CD4" i="38"/>
  <c r="CC4" i="38"/>
  <c r="CB4" i="38"/>
  <c r="CA4" i="38"/>
  <c r="BZ4" i="38"/>
  <c r="BY4" i="38"/>
  <c r="BX4" i="38"/>
  <c r="BW4" i="38"/>
  <c r="BV4" i="38"/>
  <c r="BT4" i="38"/>
  <c r="BS4" i="38"/>
  <c r="BR4" i="38"/>
  <c r="BQ4" i="38"/>
  <c r="BP4" i="38"/>
  <c r="BO4" i="38"/>
  <c r="BN4" i="38"/>
  <c r="BM4" i="38"/>
  <c r="BL4" i="38"/>
  <c r="BK4" i="38"/>
  <c r="BJ4" i="38"/>
  <c r="BC4" i="38"/>
  <c r="AZ4" i="38"/>
  <c r="H115" i="38" s="1"/>
  <c r="AY4" i="38"/>
  <c r="AX4" i="38"/>
  <c r="I115" i="38" s="1"/>
  <c r="AT4" i="38"/>
  <c r="AS4" i="38"/>
  <c r="AR4" i="38"/>
  <c r="AQ4" i="38"/>
  <c r="AP4" i="38"/>
  <c r="AO4" i="38"/>
  <c r="AN4" i="38"/>
  <c r="AM4" i="38"/>
  <c r="AL4" i="38"/>
  <c r="AK4" i="38"/>
  <c r="CE3" i="38"/>
  <c r="CD3" i="38"/>
  <c r="CC3" i="38"/>
  <c r="CB3" i="38"/>
  <c r="CA3" i="38"/>
  <c r="BZ3" i="38"/>
  <c r="BY3" i="38"/>
  <c r="BX3" i="38"/>
  <c r="BW3" i="38"/>
  <c r="BV3" i="38"/>
  <c r="BT3" i="38"/>
  <c r="BS3" i="38"/>
  <c r="BR3" i="38"/>
  <c r="BQ3" i="38"/>
  <c r="BP3" i="38"/>
  <c r="BO3" i="38"/>
  <c r="BN3" i="38"/>
  <c r="BM3" i="38"/>
  <c r="BL3" i="38"/>
  <c r="BK3" i="38"/>
  <c r="BJ3" i="38"/>
  <c r="BC3" i="38"/>
  <c r="BA3" i="38"/>
  <c r="AZ3" i="38"/>
  <c r="H114" i="38" s="1"/>
  <c r="AX3" i="38"/>
  <c r="I114" i="38" s="1"/>
  <c r="AT3" i="38"/>
  <c r="AS3" i="38"/>
  <c r="AR3" i="38"/>
  <c r="AQ3" i="38"/>
  <c r="AP3" i="38"/>
  <c r="AO3" i="38"/>
  <c r="AN3" i="38"/>
  <c r="AM3" i="38"/>
  <c r="AL3" i="38"/>
  <c r="AK3" i="38"/>
  <c r="H138" i="37"/>
  <c r="H136" i="37"/>
  <c r="AH33" i="37"/>
  <c r="AG33" i="37"/>
  <c r="AF33" i="37"/>
  <c r="AE33" i="37"/>
  <c r="AD33" i="37"/>
  <c r="AC33" i="37"/>
  <c r="AB33" i="37"/>
  <c r="AA33" i="37"/>
  <c r="Z33" i="37"/>
  <c r="Y33" i="37"/>
  <c r="R33" i="37"/>
  <c r="Q33" i="37"/>
  <c r="P33" i="37"/>
  <c r="O33" i="37"/>
  <c r="N33" i="37"/>
  <c r="M33" i="37"/>
  <c r="L33" i="37"/>
  <c r="K33" i="37"/>
  <c r="J33" i="37"/>
  <c r="I33" i="37"/>
  <c r="H33" i="37"/>
  <c r="AH32" i="37"/>
  <c r="AG32" i="37"/>
  <c r="AF32" i="37"/>
  <c r="AE32" i="37"/>
  <c r="AD32" i="37"/>
  <c r="AC32" i="37"/>
  <c r="AB32" i="37"/>
  <c r="AA32" i="37"/>
  <c r="Z32" i="37"/>
  <c r="Y32" i="37"/>
  <c r="R32" i="37"/>
  <c r="Q32" i="37"/>
  <c r="P32" i="37"/>
  <c r="O32" i="37"/>
  <c r="N32" i="37"/>
  <c r="M32" i="37"/>
  <c r="L32" i="37"/>
  <c r="K32" i="37"/>
  <c r="J32" i="37"/>
  <c r="I32" i="37"/>
  <c r="H32" i="37"/>
  <c r="AH31" i="37"/>
  <c r="AG31" i="37"/>
  <c r="AF31" i="37"/>
  <c r="AE31" i="37"/>
  <c r="AD31" i="37"/>
  <c r="AC31" i="37"/>
  <c r="AB31" i="37"/>
  <c r="AA31" i="37"/>
  <c r="Z31" i="37"/>
  <c r="Y31" i="37"/>
  <c r="R31" i="37"/>
  <c r="Q31" i="37"/>
  <c r="P31" i="37"/>
  <c r="O31" i="37"/>
  <c r="N31" i="37"/>
  <c r="M31" i="37"/>
  <c r="L31" i="37"/>
  <c r="K31" i="37"/>
  <c r="J31" i="37"/>
  <c r="I31" i="37"/>
  <c r="H31" i="37"/>
  <c r="CE30" i="37"/>
  <c r="CD30" i="37"/>
  <c r="CC30" i="37"/>
  <c r="CB30" i="37"/>
  <c r="CA30" i="37"/>
  <c r="BZ30" i="37"/>
  <c r="BY30" i="37"/>
  <c r="BX30" i="37"/>
  <c r="BW30" i="37"/>
  <c r="BV30" i="37"/>
  <c r="BT30" i="37"/>
  <c r="BS30" i="37"/>
  <c r="BR30" i="37"/>
  <c r="BQ30" i="37"/>
  <c r="BP30" i="37"/>
  <c r="BO30" i="37"/>
  <c r="BN30" i="37"/>
  <c r="BM30" i="37"/>
  <c r="BL30" i="37"/>
  <c r="BK30" i="37"/>
  <c r="BJ30" i="37"/>
  <c r="BC30" i="37"/>
  <c r="AZ30" i="37"/>
  <c r="H141" i="37" s="1"/>
  <c r="AY30" i="37"/>
  <c r="AX30" i="37"/>
  <c r="I141" i="37" s="1"/>
  <c r="AT30" i="37"/>
  <c r="AS30" i="37"/>
  <c r="AR30" i="37"/>
  <c r="AQ30" i="37"/>
  <c r="AP30" i="37"/>
  <c r="AO30" i="37"/>
  <c r="AN30" i="37"/>
  <c r="AM30" i="37"/>
  <c r="AL30" i="37"/>
  <c r="AK30" i="37"/>
  <c r="CE29" i="37"/>
  <c r="CD29" i="37"/>
  <c r="CC29" i="37"/>
  <c r="CB29" i="37"/>
  <c r="CA29" i="37"/>
  <c r="BZ29" i="37"/>
  <c r="BY29" i="37"/>
  <c r="BX29" i="37"/>
  <c r="BW29" i="37"/>
  <c r="BV29" i="37"/>
  <c r="BT29" i="37"/>
  <c r="BS29" i="37"/>
  <c r="BR29" i="37"/>
  <c r="BQ29" i="37"/>
  <c r="BP29" i="37"/>
  <c r="BO29" i="37"/>
  <c r="BN29" i="37"/>
  <c r="BM29" i="37"/>
  <c r="BL29" i="37"/>
  <c r="BK29" i="37"/>
  <c r="BJ29" i="37"/>
  <c r="BC29" i="37"/>
  <c r="AZ29" i="37"/>
  <c r="BA29" i="37" s="1"/>
  <c r="AX29" i="37"/>
  <c r="AY29" i="37" s="1"/>
  <c r="AT29" i="37"/>
  <c r="AS29" i="37"/>
  <c r="AR29" i="37"/>
  <c r="AQ29" i="37"/>
  <c r="AP29" i="37"/>
  <c r="AO29" i="37"/>
  <c r="AN29" i="37"/>
  <c r="AM29" i="37"/>
  <c r="AL29" i="37"/>
  <c r="AK29" i="37"/>
  <c r="CE28" i="37"/>
  <c r="CD28" i="37"/>
  <c r="CC28" i="37"/>
  <c r="CB28" i="37"/>
  <c r="CA28" i="37"/>
  <c r="BZ28" i="37"/>
  <c r="BY28" i="37"/>
  <c r="BX28" i="37"/>
  <c r="BW28" i="37"/>
  <c r="BV28" i="37"/>
  <c r="BT28" i="37"/>
  <c r="BS28" i="37"/>
  <c r="BR28" i="37"/>
  <c r="BQ28" i="37"/>
  <c r="BP28" i="37"/>
  <c r="BO28" i="37"/>
  <c r="BN28" i="37"/>
  <c r="BM28" i="37"/>
  <c r="BL28" i="37"/>
  <c r="BK28" i="37"/>
  <c r="BJ28" i="37"/>
  <c r="BC28" i="37"/>
  <c r="BA28" i="37"/>
  <c r="AZ28" i="37"/>
  <c r="H139" i="37" s="1"/>
  <c r="AX28" i="37"/>
  <c r="I139" i="37" s="1"/>
  <c r="AT28" i="37"/>
  <c r="AS28" i="37"/>
  <c r="AR28" i="37"/>
  <c r="AQ28" i="37"/>
  <c r="AP28" i="37"/>
  <c r="AO28" i="37"/>
  <c r="AN28" i="37"/>
  <c r="AM28" i="37"/>
  <c r="AL28" i="37"/>
  <c r="AK28" i="37"/>
  <c r="CE27" i="37"/>
  <c r="CD27" i="37"/>
  <c r="CC27" i="37"/>
  <c r="CB27" i="37"/>
  <c r="CA27" i="37"/>
  <c r="BZ27" i="37"/>
  <c r="BY27" i="37"/>
  <c r="BX27" i="37"/>
  <c r="BW27" i="37"/>
  <c r="BV27" i="37"/>
  <c r="BT27" i="37"/>
  <c r="BS27" i="37"/>
  <c r="BR27" i="37"/>
  <c r="BQ27" i="37"/>
  <c r="BP27" i="37"/>
  <c r="BO27" i="37"/>
  <c r="BN27" i="37"/>
  <c r="BM27" i="37"/>
  <c r="BL27" i="37"/>
  <c r="BK27" i="37"/>
  <c r="BJ27" i="37"/>
  <c r="BC27" i="37"/>
  <c r="AZ27" i="37"/>
  <c r="BA27" i="37" s="1"/>
  <c r="AX27" i="37"/>
  <c r="AT27" i="37"/>
  <c r="AS27" i="37"/>
  <c r="AR27" i="37"/>
  <c r="AQ27" i="37"/>
  <c r="AP27" i="37"/>
  <c r="AO27" i="37"/>
  <c r="AN27" i="37"/>
  <c r="AM27" i="37"/>
  <c r="AL27" i="37"/>
  <c r="AK27" i="37"/>
  <c r="CE26" i="37"/>
  <c r="CD26" i="37"/>
  <c r="CC26" i="37"/>
  <c r="CB26" i="37"/>
  <c r="CA26" i="37"/>
  <c r="BZ26" i="37"/>
  <c r="BY26" i="37"/>
  <c r="BX26" i="37"/>
  <c r="BW26" i="37"/>
  <c r="BV26" i="37"/>
  <c r="BT26" i="37"/>
  <c r="BS26" i="37"/>
  <c r="BR26" i="37"/>
  <c r="BQ26" i="37"/>
  <c r="BP26" i="37"/>
  <c r="BO26" i="37"/>
  <c r="BN26" i="37"/>
  <c r="BM26" i="37"/>
  <c r="BL26" i="37"/>
  <c r="BK26" i="37"/>
  <c r="BJ26" i="37"/>
  <c r="BC26" i="37"/>
  <c r="BA26" i="37"/>
  <c r="AZ26" i="37"/>
  <c r="H137" i="37" s="1"/>
  <c r="AY26" i="37"/>
  <c r="AX26" i="37"/>
  <c r="I137" i="37" s="1"/>
  <c r="AT26" i="37"/>
  <c r="AS26" i="37"/>
  <c r="AR26" i="37"/>
  <c r="AQ26" i="37"/>
  <c r="AP26" i="37"/>
  <c r="AO26" i="37"/>
  <c r="AN26" i="37"/>
  <c r="AM26" i="37"/>
  <c r="AL26" i="37"/>
  <c r="AK26" i="37"/>
  <c r="CE25" i="37"/>
  <c r="CD25" i="37"/>
  <c r="CC25" i="37"/>
  <c r="CB25" i="37"/>
  <c r="CA25" i="37"/>
  <c r="BZ25" i="37"/>
  <c r="BY25" i="37"/>
  <c r="BX25" i="37"/>
  <c r="BW25" i="37"/>
  <c r="BV25" i="37"/>
  <c r="BT25" i="37"/>
  <c r="BS25" i="37"/>
  <c r="BR25" i="37"/>
  <c r="BQ25" i="37"/>
  <c r="BP25" i="37"/>
  <c r="BO25" i="37"/>
  <c r="BN25" i="37"/>
  <c r="BM25" i="37"/>
  <c r="BL25" i="37"/>
  <c r="BK25" i="37"/>
  <c r="BJ25" i="37"/>
  <c r="BC25" i="37"/>
  <c r="AZ25" i="37"/>
  <c r="BA25" i="37" s="1"/>
  <c r="AX25" i="37"/>
  <c r="AY25" i="37" s="1"/>
  <c r="AT25" i="37"/>
  <c r="AS25" i="37"/>
  <c r="AR25" i="37"/>
  <c r="AQ25" i="37"/>
  <c r="AP25" i="37"/>
  <c r="AO25" i="37"/>
  <c r="AN25" i="37"/>
  <c r="AM25" i="37"/>
  <c r="AL25" i="37"/>
  <c r="AK25" i="37"/>
  <c r="CE24" i="37"/>
  <c r="CD24" i="37"/>
  <c r="CC24" i="37"/>
  <c r="CB24" i="37"/>
  <c r="CA24" i="37"/>
  <c r="BZ24" i="37"/>
  <c r="BY24" i="37"/>
  <c r="BX24" i="37"/>
  <c r="BW24" i="37"/>
  <c r="BV24" i="37"/>
  <c r="BT24" i="37"/>
  <c r="BS24" i="37"/>
  <c r="BR24" i="37"/>
  <c r="BQ24" i="37"/>
  <c r="BP24" i="37"/>
  <c r="BO24" i="37"/>
  <c r="BN24" i="37"/>
  <c r="BM24" i="37"/>
  <c r="BL24" i="37"/>
  <c r="BK24" i="37"/>
  <c r="BJ24" i="37"/>
  <c r="BC24" i="37"/>
  <c r="AZ24" i="37"/>
  <c r="H135" i="37" s="1"/>
  <c r="AY24" i="37"/>
  <c r="AX24" i="37"/>
  <c r="I135" i="37" s="1"/>
  <c r="AT24" i="37"/>
  <c r="AS24" i="37"/>
  <c r="AR24" i="37"/>
  <c r="AQ24" i="37"/>
  <c r="AP24" i="37"/>
  <c r="AO24" i="37"/>
  <c r="AN24" i="37"/>
  <c r="AM24" i="37"/>
  <c r="AL24" i="37"/>
  <c r="AK24" i="37"/>
  <c r="CE23" i="37"/>
  <c r="CD23" i="37"/>
  <c r="CC23" i="37"/>
  <c r="CB23" i="37"/>
  <c r="CA23" i="37"/>
  <c r="BZ23" i="37"/>
  <c r="BY23" i="37"/>
  <c r="BX23" i="37"/>
  <c r="BW23" i="37"/>
  <c r="BV23" i="37"/>
  <c r="BT23" i="37"/>
  <c r="BS23" i="37"/>
  <c r="BR23" i="37"/>
  <c r="BQ23" i="37"/>
  <c r="BP23" i="37"/>
  <c r="BO23" i="37"/>
  <c r="BN23" i="37"/>
  <c r="BM23" i="37"/>
  <c r="BL23" i="37"/>
  <c r="BK23" i="37"/>
  <c r="BJ23" i="37"/>
  <c r="BC23" i="37"/>
  <c r="AZ23" i="37"/>
  <c r="BA23" i="37" s="1"/>
  <c r="AX23" i="37"/>
  <c r="AT23" i="37"/>
  <c r="AS23" i="37"/>
  <c r="AR23" i="37"/>
  <c r="AQ23" i="37"/>
  <c r="AP23" i="37"/>
  <c r="AO23" i="37"/>
  <c r="AN23" i="37"/>
  <c r="AM23" i="37"/>
  <c r="AL23" i="37"/>
  <c r="AK23" i="37"/>
  <c r="CE22" i="37"/>
  <c r="CD22" i="37"/>
  <c r="CC22" i="37"/>
  <c r="CB22" i="37"/>
  <c r="CA22" i="37"/>
  <c r="BZ22" i="37"/>
  <c r="BY22" i="37"/>
  <c r="BX22" i="37"/>
  <c r="BW22" i="37"/>
  <c r="BV22" i="37"/>
  <c r="BT22" i="37"/>
  <c r="BS22" i="37"/>
  <c r="BR22" i="37"/>
  <c r="BQ22" i="37"/>
  <c r="BP22" i="37"/>
  <c r="BO22" i="37"/>
  <c r="BN22" i="37"/>
  <c r="BM22" i="37"/>
  <c r="BL22" i="37"/>
  <c r="BK22" i="37"/>
  <c r="BJ22" i="37"/>
  <c r="BC22" i="37"/>
  <c r="AZ22" i="37"/>
  <c r="H133" i="37" s="1"/>
  <c r="AX22" i="37"/>
  <c r="I133" i="37" s="1"/>
  <c r="AT22" i="37"/>
  <c r="AS22" i="37"/>
  <c r="AR22" i="37"/>
  <c r="AQ22" i="37"/>
  <c r="AP22" i="37"/>
  <c r="AO22" i="37"/>
  <c r="AN22" i="37"/>
  <c r="AM22" i="37"/>
  <c r="AL22" i="37"/>
  <c r="AK22" i="37"/>
  <c r="CE21" i="37"/>
  <c r="CD21" i="37"/>
  <c r="CC21" i="37"/>
  <c r="CB21" i="37"/>
  <c r="CA21" i="37"/>
  <c r="BZ21" i="37"/>
  <c r="BY21" i="37"/>
  <c r="BX21" i="37"/>
  <c r="BW21" i="37"/>
  <c r="BV21" i="37"/>
  <c r="BT21" i="37"/>
  <c r="BS21" i="37"/>
  <c r="BR21" i="37"/>
  <c r="BQ21" i="37"/>
  <c r="BP21" i="37"/>
  <c r="BO21" i="37"/>
  <c r="BN21" i="37"/>
  <c r="BM21" i="37"/>
  <c r="BL21" i="37"/>
  <c r="BK21" i="37"/>
  <c r="BJ21" i="37"/>
  <c r="BC21" i="37"/>
  <c r="AZ21" i="37"/>
  <c r="BA21" i="37" s="1"/>
  <c r="AX21" i="37"/>
  <c r="AT21" i="37"/>
  <c r="AS21" i="37"/>
  <c r="AR21" i="37"/>
  <c r="AQ21" i="37"/>
  <c r="AP21" i="37"/>
  <c r="AO21" i="37"/>
  <c r="AN21" i="37"/>
  <c r="AM21" i="37"/>
  <c r="AL21" i="37"/>
  <c r="AK21" i="37"/>
  <c r="CE20" i="37"/>
  <c r="CD20" i="37"/>
  <c r="CC20" i="37"/>
  <c r="CB20" i="37"/>
  <c r="CA20" i="37"/>
  <c r="BZ20" i="37"/>
  <c r="BY20" i="37"/>
  <c r="BX20" i="37"/>
  <c r="BW20" i="37"/>
  <c r="BV20" i="37"/>
  <c r="BT20" i="37"/>
  <c r="BS20" i="37"/>
  <c r="BR20" i="37"/>
  <c r="BQ20" i="37"/>
  <c r="BP20" i="37"/>
  <c r="BO20" i="37"/>
  <c r="BN20" i="37"/>
  <c r="BM20" i="37"/>
  <c r="BL20" i="37"/>
  <c r="BK20" i="37"/>
  <c r="BJ20" i="37"/>
  <c r="BC20" i="37"/>
  <c r="BA20" i="37"/>
  <c r="AZ20" i="37"/>
  <c r="H131" i="37" s="1"/>
  <c r="AX20" i="37"/>
  <c r="I131" i="37" s="1"/>
  <c r="AT20" i="37"/>
  <c r="AS20" i="37"/>
  <c r="AR20" i="37"/>
  <c r="AQ20" i="37"/>
  <c r="AP20" i="37"/>
  <c r="AO20" i="37"/>
  <c r="AN20" i="37"/>
  <c r="AM20" i="37"/>
  <c r="AL20" i="37"/>
  <c r="AK20" i="37"/>
  <c r="CE19" i="37"/>
  <c r="CD19" i="37"/>
  <c r="CC19" i="37"/>
  <c r="CB19" i="37"/>
  <c r="CA19" i="37"/>
  <c r="BZ19" i="37"/>
  <c r="BY19" i="37"/>
  <c r="BX19" i="37"/>
  <c r="BW19" i="37"/>
  <c r="BV19" i="37"/>
  <c r="BT19" i="37"/>
  <c r="BS19" i="37"/>
  <c r="BR19" i="37"/>
  <c r="BQ19" i="37"/>
  <c r="BP19" i="37"/>
  <c r="BO19" i="37"/>
  <c r="BN19" i="37"/>
  <c r="BM19" i="37"/>
  <c r="BL19" i="37"/>
  <c r="BK19" i="37"/>
  <c r="BJ19" i="37"/>
  <c r="BC19" i="37"/>
  <c r="AZ19" i="37"/>
  <c r="BA19" i="37" s="1"/>
  <c r="AX19" i="37"/>
  <c r="AT19" i="37"/>
  <c r="AS19" i="37"/>
  <c r="AR19" i="37"/>
  <c r="AQ19" i="37"/>
  <c r="AP19" i="37"/>
  <c r="AO19" i="37"/>
  <c r="AN19" i="37"/>
  <c r="AM19" i="37"/>
  <c r="AL19" i="37"/>
  <c r="AK19" i="37"/>
  <c r="CE18" i="37"/>
  <c r="CD18" i="37"/>
  <c r="CC18" i="37"/>
  <c r="CB18" i="37"/>
  <c r="CA18" i="37"/>
  <c r="BZ18" i="37"/>
  <c r="BY18" i="37"/>
  <c r="BX18" i="37"/>
  <c r="BW18" i="37"/>
  <c r="BV18" i="37"/>
  <c r="BT18" i="37"/>
  <c r="BS18" i="37"/>
  <c r="BR18" i="37"/>
  <c r="BQ18" i="37"/>
  <c r="BP18" i="37"/>
  <c r="BO18" i="37"/>
  <c r="BN18" i="37"/>
  <c r="BM18" i="37"/>
  <c r="BL18" i="37"/>
  <c r="BK18" i="37"/>
  <c r="BJ18" i="37"/>
  <c r="BC18" i="37"/>
  <c r="AZ18" i="37"/>
  <c r="H129" i="37" s="1"/>
  <c r="AX18" i="37"/>
  <c r="I129" i="37" s="1"/>
  <c r="AT18" i="37"/>
  <c r="AS18" i="37"/>
  <c r="AR18" i="37"/>
  <c r="AQ18" i="37"/>
  <c r="AP18" i="37"/>
  <c r="AO18" i="37"/>
  <c r="BB18" i="37" s="1"/>
  <c r="J129" i="37" s="1"/>
  <c r="AN18" i="37"/>
  <c r="AM18" i="37"/>
  <c r="AL18" i="37"/>
  <c r="AK18" i="37"/>
  <c r="CE17" i="37"/>
  <c r="CD17" i="37"/>
  <c r="CC17" i="37"/>
  <c r="CB17" i="37"/>
  <c r="CA17" i="37"/>
  <c r="BZ17" i="37"/>
  <c r="BY17" i="37"/>
  <c r="BX17" i="37"/>
  <c r="BW17" i="37"/>
  <c r="BV17" i="37"/>
  <c r="BT17" i="37"/>
  <c r="BS17" i="37"/>
  <c r="BR17" i="37"/>
  <c r="BQ17" i="37"/>
  <c r="BP17" i="37"/>
  <c r="BO17" i="37"/>
  <c r="BN17" i="37"/>
  <c r="BM17" i="37"/>
  <c r="BL17" i="37"/>
  <c r="BK17" i="37"/>
  <c r="BJ17" i="37"/>
  <c r="BC17" i="37"/>
  <c r="AZ17" i="37"/>
  <c r="H128" i="37" s="1"/>
  <c r="AX17" i="37"/>
  <c r="I128" i="37" s="1"/>
  <c r="AT17" i="37"/>
  <c r="AS17" i="37"/>
  <c r="AR17" i="37"/>
  <c r="AQ17" i="37"/>
  <c r="AP17" i="37"/>
  <c r="AO17" i="37"/>
  <c r="AN17" i="37"/>
  <c r="AM17" i="37"/>
  <c r="AL17" i="37"/>
  <c r="AK17" i="37"/>
  <c r="CE16" i="37"/>
  <c r="CD16" i="37"/>
  <c r="CC16" i="37"/>
  <c r="CB16" i="37"/>
  <c r="CA16" i="37"/>
  <c r="BZ16" i="37"/>
  <c r="BY16" i="37"/>
  <c r="BX16" i="37"/>
  <c r="BW16" i="37"/>
  <c r="BV16" i="37"/>
  <c r="BT16" i="37"/>
  <c r="BS16" i="37"/>
  <c r="BR16" i="37"/>
  <c r="BQ16" i="37"/>
  <c r="BP16" i="37"/>
  <c r="BO16" i="37"/>
  <c r="BN16" i="37"/>
  <c r="BM16" i="37"/>
  <c r="BL16" i="37"/>
  <c r="BK16" i="37"/>
  <c r="BJ16" i="37"/>
  <c r="BC16" i="37"/>
  <c r="AZ16" i="37"/>
  <c r="H127" i="37" s="1"/>
  <c r="AX16" i="37"/>
  <c r="I127" i="37" s="1"/>
  <c r="AT16" i="37"/>
  <c r="AS16" i="37"/>
  <c r="AR16" i="37"/>
  <c r="AQ16" i="37"/>
  <c r="AP16" i="37"/>
  <c r="AO16" i="37"/>
  <c r="AN16" i="37"/>
  <c r="AM16" i="37"/>
  <c r="AL16" i="37"/>
  <c r="AK16" i="37"/>
  <c r="CE15" i="37"/>
  <c r="CD15" i="37"/>
  <c r="CC15" i="37"/>
  <c r="CB15" i="37"/>
  <c r="CA15" i="37"/>
  <c r="BZ15" i="37"/>
  <c r="BY15" i="37"/>
  <c r="BX15" i="37"/>
  <c r="BW15" i="37"/>
  <c r="BV15" i="37"/>
  <c r="BT15" i="37"/>
  <c r="BS15" i="37"/>
  <c r="BR15" i="37"/>
  <c r="BQ15" i="37"/>
  <c r="BP15" i="37"/>
  <c r="BO15" i="37"/>
  <c r="BN15" i="37"/>
  <c r="BM15" i="37"/>
  <c r="BL15" i="37"/>
  <c r="BK15" i="37"/>
  <c r="BJ15" i="37"/>
  <c r="BC15" i="37"/>
  <c r="AZ15" i="37"/>
  <c r="H126" i="37" s="1"/>
  <c r="AX15" i="37"/>
  <c r="I126" i="37" s="1"/>
  <c r="AT15" i="37"/>
  <c r="AS15" i="37"/>
  <c r="AR15" i="37"/>
  <c r="AQ15" i="37"/>
  <c r="AP15" i="37"/>
  <c r="AO15" i="37"/>
  <c r="AN15" i="37"/>
  <c r="AM15" i="37"/>
  <c r="AL15" i="37"/>
  <c r="AK15" i="37"/>
  <c r="CE14" i="37"/>
  <c r="CD14" i="37"/>
  <c r="CC14" i="37"/>
  <c r="CB14" i="37"/>
  <c r="CA14" i="37"/>
  <c r="BZ14" i="37"/>
  <c r="BY14" i="37"/>
  <c r="BX14" i="37"/>
  <c r="BW14" i="37"/>
  <c r="BV14" i="37"/>
  <c r="BT14" i="37"/>
  <c r="BS14" i="37"/>
  <c r="BR14" i="37"/>
  <c r="BQ14" i="37"/>
  <c r="BP14" i="37"/>
  <c r="BO14" i="37"/>
  <c r="BN14" i="37"/>
  <c r="BM14" i="37"/>
  <c r="BL14" i="37"/>
  <c r="BK14" i="37"/>
  <c r="BJ14" i="37"/>
  <c r="BC14" i="37"/>
  <c r="AZ14" i="37"/>
  <c r="H125" i="37" s="1"/>
  <c r="AY14" i="37"/>
  <c r="AX14" i="37"/>
  <c r="I125" i="37" s="1"/>
  <c r="AT14" i="37"/>
  <c r="AS14" i="37"/>
  <c r="AR14" i="37"/>
  <c r="AQ14" i="37"/>
  <c r="AP14" i="37"/>
  <c r="AO14" i="37"/>
  <c r="AN14" i="37"/>
  <c r="AM14" i="37"/>
  <c r="AL14" i="37"/>
  <c r="AK14" i="37"/>
  <c r="CE13" i="37"/>
  <c r="CD13" i="37"/>
  <c r="CC13" i="37"/>
  <c r="CB13" i="37"/>
  <c r="CA13" i="37"/>
  <c r="BZ13" i="37"/>
  <c r="BY13" i="37"/>
  <c r="BX13" i="37"/>
  <c r="BW13" i="37"/>
  <c r="BV13" i="37"/>
  <c r="BT13" i="37"/>
  <c r="BS13" i="37"/>
  <c r="BR13" i="37"/>
  <c r="BQ13" i="37"/>
  <c r="BP13" i="37"/>
  <c r="BO13" i="37"/>
  <c r="BN13" i="37"/>
  <c r="BM13" i="37"/>
  <c r="BL13" i="37"/>
  <c r="BK13" i="37"/>
  <c r="BJ13" i="37"/>
  <c r="BC13" i="37"/>
  <c r="AZ13" i="37"/>
  <c r="H124" i="37" s="1"/>
  <c r="AY13" i="37"/>
  <c r="AX13" i="37"/>
  <c r="I124" i="37" s="1"/>
  <c r="AT13" i="37"/>
  <c r="AS13" i="37"/>
  <c r="AR13" i="37"/>
  <c r="AQ13" i="37"/>
  <c r="AP13" i="37"/>
  <c r="AO13" i="37"/>
  <c r="AN13" i="37"/>
  <c r="AM13" i="37"/>
  <c r="AL13" i="37"/>
  <c r="AK13" i="37"/>
  <c r="CE12" i="37"/>
  <c r="CD12" i="37"/>
  <c r="CC12" i="37"/>
  <c r="CB12" i="37"/>
  <c r="CA12" i="37"/>
  <c r="BZ12" i="37"/>
  <c r="BY12" i="37"/>
  <c r="BX12" i="37"/>
  <c r="BW12" i="37"/>
  <c r="BV12" i="37"/>
  <c r="BT12" i="37"/>
  <c r="BS12" i="37"/>
  <c r="BR12" i="37"/>
  <c r="BQ12" i="37"/>
  <c r="BP12" i="37"/>
  <c r="BO12" i="37"/>
  <c r="BN12" i="37"/>
  <c r="BM12" i="37"/>
  <c r="BL12" i="37"/>
  <c r="BK12" i="37"/>
  <c r="BJ12" i="37"/>
  <c r="BC12" i="37"/>
  <c r="BA12" i="37"/>
  <c r="AZ12" i="37"/>
  <c r="H123" i="37" s="1"/>
  <c r="AX12" i="37"/>
  <c r="I123" i="37" s="1"/>
  <c r="AT12" i="37"/>
  <c r="AS12" i="37"/>
  <c r="AR12" i="37"/>
  <c r="AQ12" i="37"/>
  <c r="AP12" i="37"/>
  <c r="AO12" i="37"/>
  <c r="AN12" i="37"/>
  <c r="AM12" i="37"/>
  <c r="AL12" i="37"/>
  <c r="AK12" i="37"/>
  <c r="CE11" i="37"/>
  <c r="CD11" i="37"/>
  <c r="CC11" i="37"/>
  <c r="CB11" i="37"/>
  <c r="CA11" i="37"/>
  <c r="BZ11" i="37"/>
  <c r="BY11" i="37"/>
  <c r="BX11" i="37"/>
  <c r="BW11" i="37"/>
  <c r="BV11" i="37"/>
  <c r="BT11" i="37"/>
  <c r="BS11" i="37"/>
  <c r="BR11" i="37"/>
  <c r="BQ11" i="37"/>
  <c r="BP11" i="37"/>
  <c r="BO11" i="37"/>
  <c r="BN11" i="37"/>
  <c r="BM11" i="37"/>
  <c r="BL11" i="37"/>
  <c r="BK11" i="37"/>
  <c r="BJ11" i="37"/>
  <c r="BC11" i="37"/>
  <c r="BA11" i="37"/>
  <c r="AZ11" i="37"/>
  <c r="H122" i="37" s="1"/>
  <c r="AX11" i="37"/>
  <c r="I122" i="37" s="1"/>
  <c r="AT11" i="37"/>
  <c r="AS11" i="37"/>
  <c r="AR11" i="37"/>
  <c r="AQ11" i="37"/>
  <c r="AP11" i="37"/>
  <c r="AO11" i="37"/>
  <c r="AN11" i="37"/>
  <c r="AM11" i="37"/>
  <c r="AL11" i="37"/>
  <c r="AK11" i="37"/>
  <c r="CE10" i="37"/>
  <c r="CD10" i="37"/>
  <c r="CC10" i="37"/>
  <c r="CB10" i="37"/>
  <c r="CA10" i="37"/>
  <c r="BZ10" i="37"/>
  <c r="BY10" i="37"/>
  <c r="BX10" i="37"/>
  <c r="BW10" i="37"/>
  <c r="BV10" i="37"/>
  <c r="BT10" i="37"/>
  <c r="BS10" i="37"/>
  <c r="BR10" i="37"/>
  <c r="BQ10" i="37"/>
  <c r="BP10" i="37"/>
  <c r="BO10" i="37"/>
  <c r="BN10" i="37"/>
  <c r="BM10" i="37"/>
  <c r="BL10" i="37"/>
  <c r="BK10" i="37"/>
  <c r="BJ10" i="37"/>
  <c r="BC10" i="37"/>
  <c r="AZ10" i="37"/>
  <c r="H121" i="37" s="1"/>
  <c r="AX10" i="37"/>
  <c r="I121" i="37" s="1"/>
  <c r="AT10" i="37"/>
  <c r="AS10" i="37"/>
  <c r="AR10" i="37"/>
  <c r="AQ10" i="37"/>
  <c r="AP10" i="37"/>
  <c r="AO10" i="37"/>
  <c r="BB10" i="37" s="1"/>
  <c r="J121" i="37" s="1"/>
  <c r="AN10" i="37"/>
  <c r="AM10" i="37"/>
  <c r="AL10" i="37"/>
  <c r="AK10" i="37"/>
  <c r="CE9" i="37"/>
  <c r="CD9" i="37"/>
  <c r="CC9" i="37"/>
  <c r="CB9" i="37"/>
  <c r="CB36" i="37" s="1"/>
  <c r="T96" i="37" s="1"/>
  <c r="CA9" i="37"/>
  <c r="BZ9" i="37"/>
  <c r="BY9" i="37"/>
  <c r="BX9" i="37"/>
  <c r="BW9" i="37"/>
  <c r="BV9" i="37"/>
  <c r="BT9" i="37"/>
  <c r="BS9" i="37"/>
  <c r="BS36" i="37" s="1"/>
  <c r="U98" i="37" s="1"/>
  <c r="BR9" i="37"/>
  <c r="BQ9" i="37"/>
  <c r="BP9" i="37"/>
  <c r="BO9" i="37"/>
  <c r="BN9" i="37"/>
  <c r="BM9" i="37"/>
  <c r="BL9" i="37"/>
  <c r="BK9" i="37"/>
  <c r="BK36" i="37" s="1"/>
  <c r="U90" i="37" s="1"/>
  <c r="G79" i="37" s="1"/>
  <c r="BJ9" i="37"/>
  <c r="BC9" i="37"/>
  <c r="AZ9" i="37"/>
  <c r="H120" i="37" s="1"/>
  <c r="AX9" i="37"/>
  <c r="I120" i="37" s="1"/>
  <c r="AT9" i="37"/>
  <c r="AS9" i="37"/>
  <c r="AR9" i="37"/>
  <c r="AQ9" i="37"/>
  <c r="AP9" i="37"/>
  <c r="AO9" i="37"/>
  <c r="AN9" i="37"/>
  <c r="AM9" i="37"/>
  <c r="AL9" i="37"/>
  <c r="AK9" i="37"/>
  <c r="CE8" i="37"/>
  <c r="CD8" i="37"/>
  <c r="CC8" i="37"/>
  <c r="CB8" i="37"/>
  <c r="CA8" i="37"/>
  <c r="BZ8" i="37"/>
  <c r="BY8" i="37"/>
  <c r="BX8" i="37"/>
  <c r="BW8" i="37"/>
  <c r="BV8" i="37"/>
  <c r="BT8" i="37"/>
  <c r="BS8" i="37"/>
  <c r="BR8" i="37"/>
  <c r="BQ8" i="37"/>
  <c r="BP8" i="37"/>
  <c r="BO8" i="37"/>
  <c r="BN8" i="37"/>
  <c r="BM8" i="37"/>
  <c r="BL8" i="37"/>
  <c r="BK8" i="37"/>
  <c r="BJ8" i="37"/>
  <c r="BC8" i="37"/>
  <c r="AZ8" i="37"/>
  <c r="H119" i="37" s="1"/>
  <c r="AX8" i="37"/>
  <c r="I119" i="37" s="1"/>
  <c r="AT8" i="37"/>
  <c r="AS8" i="37"/>
  <c r="AR8" i="37"/>
  <c r="AQ8" i="37"/>
  <c r="AP8" i="37"/>
  <c r="AO8" i="37"/>
  <c r="AN8" i="37"/>
  <c r="AM8" i="37"/>
  <c r="AL8" i="37"/>
  <c r="AK8" i="37"/>
  <c r="CE7" i="37"/>
  <c r="CD7" i="37"/>
  <c r="CC7" i="37"/>
  <c r="CB7" i="37"/>
  <c r="CA7" i="37"/>
  <c r="BZ7" i="37"/>
  <c r="BY7" i="37"/>
  <c r="BX7" i="37"/>
  <c r="BW7" i="37"/>
  <c r="BV7" i="37"/>
  <c r="BT7" i="37"/>
  <c r="BS7" i="37"/>
  <c r="BR7" i="37"/>
  <c r="BQ7" i="37"/>
  <c r="BP7" i="37"/>
  <c r="BO7" i="37"/>
  <c r="BN7" i="37"/>
  <c r="BM7" i="37"/>
  <c r="BL7" i="37"/>
  <c r="BK7" i="37"/>
  <c r="BJ7" i="37"/>
  <c r="BC7" i="37"/>
  <c r="AZ7" i="37"/>
  <c r="H118" i="37" s="1"/>
  <c r="AX7" i="37"/>
  <c r="I118" i="37" s="1"/>
  <c r="AT7" i="37"/>
  <c r="AS7" i="37"/>
  <c r="AR7" i="37"/>
  <c r="AQ7" i="37"/>
  <c r="AP7" i="37"/>
  <c r="AO7" i="37"/>
  <c r="AN7" i="37"/>
  <c r="AM7" i="37"/>
  <c r="AL7" i="37"/>
  <c r="AK7" i="37"/>
  <c r="CE6" i="37"/>
  <c r="CD6" i="37"/>
  <c r="CC6" i="37"/>
  <c r="CB6" i="37"/>
  <c r="CA6" i="37"/>
  <c r="BZ6" i="37"/>
  <c r="BY6" i="37"/>
  <c r="BX6" i="37"/>
  <c r="BW6" i="37"/>
  <c r="BV6" i="37"/>
  <c r="BT6" i="37"/>
  <c r="BS6" i="37"/>
  <c r="BR6" i="37"/>
  <c r="BQ6" i="37"/>
  <c r="BP6" i="37"/>
  <c r="BO6" i="37"/>
  <c r="BN6" i="37"/>
  <c r="BM6" i="37"/>
  <c r="BL6" i="37"/>
  <c r="BK6" i="37"/>
  <c r="BJ6" i="37"/>
  <c r="BC6" i="37"/>
  <c r="AZ6" i="37"/>
  <c r="H117" i="37" s="1"/>
  <c r="AY6" i="37"/>
  <c r="AX6" i="37"/>
  <c r="I117" i="37" s="1"/>
  <c r="AT6" i="37"/>
  <c r="AS6" i="37"/>
  <c r="AR6" i="37"/>
  <c r="AQ6" i="37"/>
  <c r="AP6" i="37"/>
  <c r="AO6" i="37"/>
  <c r="AN6" i="37"/>
  <c r="AM6" i="37"/>
  <c r="AL6" i="37"/>
  <c r="AK6" i="37"/>
  <c r="CE5" i="37"/>
  <c r="CD5" i="37"/>
  <c r="CC5" i="37"/>
  <c r="CB5" i="37"/>
  <c r="CA5" i="37"/>
  <c r="BZ5" i="37"/>
  <c r="BY5" i="37"/>
  <c r="BX5" i="37"/>
  <c r="BW5" i="37"/>
  <c r="BV5" i="37"/>
  <c r="BT5" i="37"/>
  <c r="BS5" i="37"/>
  <c r="BR5" i="37"/>
  <c r="BQ5" i="37"/>
  <c r="BP5" i="37"/>
  <c r="BO5" i="37"/>
  <c r="BN5" i="37"/>
  <c r="BM5" i="37"/>
  <c r="BL5" i="37"/>
  <c r="BK5" i="37"/>
  <c r="BJ5" i="37"/>
  <c r="BC5" i="37"/>
  <c r="AZ5" i="37"/>
  <c r="H116" i="37" s="1"/>
  <c r="AY5" i="37"/>
  <c r="AX5" i="37"/>
  <c r="I116" i="37" s="1"/>
  <c r="AT5" i="37"/>
  <c r="AS5" i="37"/>
  <c r="AR5" i="37"/>
  <c r="AQ5" i="37"/>
  <c r="AP5" i="37"/>
  <c r="AO5" i="37"/>
  <c r="AN5" i="37"/>
  <c r="AM5" i="37"/>
  <c r="AL5" i="37"/>
  <c r="AK5" i="37"/>
  <c r="CE4" i="37"/>
  <c r="CD4" i="37"/>
  <c r="CC4" i="37"/>
  <c r="CB4" i="37"/>
  <c r="CA4" i="37"/>
  <c r="BZ4" i="37"/>
  <c r="BY4" i="37"/>
  <c r="BX4" i="37"/>
  <c r="BW4" i="37"/>
  <c r="BV4" i="37"/>
  <c r="BT4" i="37"/>
  <c r="BS4" i="37"/>
  <c r="BR4" i="37"/>
  <c r="BQ4" i="37"/>
  <c r="BP4" i="37"/>
  <c r="BO4" i="37"/>
  <c r="BN4" i="37"/>
  <c r="BM4" i="37"/>
  <c r="BL4" i="37"/>
  <c r="BK4" i="37"/>
  <c r="BJ4" i="37"/>
  <c r="BC4" i="37"/>
  <c r="BA4" i="37"/>
  <c r="AZ4" i="37"/>
  <c r="H115" i="37" s="1"/>
  <c r="AX4" i="37"/>
  <c r="I115" i="37" s="1"/>
  <c r="AT4" i="37"/>
  <c r="AS4" i="37"/>
  <c r="AR4" i="37"/>
  <c r="AQ4" i="37"/>
  <c r="AP4" i="37"/>
  <c r="AO4" i="37"/>
  <c r="AN4" i="37"/>
  <c r="AM4" i="37"/>
  <c r="AL4" i="37"/>
  <c r="AK4" i="37"/>
  <c r="CE3" i="37"/>
  <c r="CD3" i="37"/>
  <c r="CC3" i="37"/>
  <c r="CB3" i="37"/>
  <c r="CA3" i="37"/>
  <c r="BZ3" i="37"/>
  <c r="BY3" i="37"/>
  <c r="BX3" i="37"/>
  <c r="BW3" i="37"/>
  <c r="BV3" i="37"/>
  <c r="BT3" i="37"/>
  <c r="BS3" i="37"/>
  <c r="BR3" i="37"/>
  <c r="BQ3" i="37"/>
  <c r="BP3" i="37"/>
  <c r="BO3" i="37"/>
  <c r="BN3" i="37"/>
  <c r="BM3" i="37"/>
  <c r="BL3" i="37"/>
  <c r="BK3" i="37"/>
  <c r="BJ3" i="37"/>
  <c r="BC3" i="37"/>
  <c r="BA3" i="37"/>
  <c r="AZ3" i="37"/>
  <c r="H114" i="37" s="1"/>
  <c r="AX3" i="37"/>
  <c r="I114" i="37" s="1"/>
  <c r="AT3" i="37"/>
  <c r="AS3" i="37"/>
  <c r="AR3" i="37"/>
  <c r="AQ3" i="37"/>
  <c r="AP3" i="37"/>
  <c r="AO3" i="37"/>
  <c r="AN3" i="37"/>
  <c r="AM3" i="37"/>
  <c r="AL3" i="37"/>
  <c r="AK3" i="37"/>
  <c r="I132" i="36"/>
  <c r="I120" i="36"/>
  <c r="AH33" i="36"/>
  <c r="AG33" i="36"/>
  <c r="AF33" i="36"/>
  <c r="AE33" i="36"/>
  <c r="AD33" i="36"/>
  <c r="AC33" i="36"/>
  <c r="AB33" i="36"/>
  <c r="AA33" i="36"/>
  <c r="Z33" i="36"/>
  <c r="Y33" i="36"/>
  <c r="R33" i="36"/>
  <c r="Q33" i="36"/>
  <c r="P33" i="36"/>
  <c r="O33" i="36"/>
  <c r="N33" i="36"/>
  <c r="M33" i="36"/>
  <c r="L33" i="36"/>
  <c r="K33" i="36"/>
  <c r="J33" i="36"/>
  <c r="I33" i="36"/>
  <c r="H33" i="36"/>
  <c r="AH32" i="36"/>
  <c r="AG32" i="36"/>
  <c r="AF32" i="36"/>
  <c r="AE32" i="36"/>
  <c r="AD32" i="36"/>
  <c r="AC32" i="36"/>
  <c r="AB32" i="36"/>
  <c r="AA32" i="36"/>
  <c r="Z32" i="36"/>
  <c r="Y32" i="36"/>
  <c r="R32" i="36"/>
  <c r="Q32" i="36"/>
  <c r="P32" i="36"/>
  <c r="O32" i="36"/>
  <c r="N32" i="36"/>
  <c r="M32" i="36"/>
  <c r="L32" i="36"/>
  <c r="K32" i="36"/>
  <c r="J32" i="36"/>
  <c r="I32" i="36"/>
  <c r="H32" i="36"/>
  <c r="AH31" i="36"/>
  <c r="AG31" i="36"/>
  <c r="AF31" i="36"/>
  <c r="AE31" i="36"/>
  <c r="AD31" i="36"/>
  <c r="AC31" i="36"/>
  <c r="AB31" i="36"/>
  <c r="AA31" i="36"/>
  <c r="Z31" i="36"/>
  <c r="Y31" i="36"/>
  <c r="R31" i="36"/>
  <c r="Q31" i="36"/>
  <c r="P31" i="36"/>
  <c r="O31" i="36"/>
  <c r="N31" i="36"/>
  <c r="M31" i="36"/>
  <c r="L31" i="36"/>
  <c r="K31" i="36"/>
  <c r="J31" i="36"/>
  <c r="I31" i="36"/>
  <c r="H31" i="36"/>
  <c r="CE30" i="36"/>
  <c r="CD30" i="36"/>
  <c r="CC30" i="36"/>
  <c r="CB30" i="36"/>
  <c r="CA30" i="36"/>
  <c r="BZ30" i="36"/>
  <c r="BY30" i="36"/>
  <c r="BX30" i="36"/>
  <c r="BW30" i="36"/>
  <c r="BV30" i="36"/>
  <c r="BT30" i="36"/>
  <c r="BS30" i="36"/>
  <c r="BR30" i="36"/>
  <c r="BQ30" i="36"/>
  <c r="BP30" i="36"/>
  <c r="BO30" i="36"/>
  <c r="BN30" i="36"/>
  <c r="BM30" i="36"/>
  <c r="BL30" i="36"/>
  <c r="BK30" i="36"/>
  <c r="BJ30" i="36"/>
  <c r="BC30" i="36"/>
  <c r="BA30" i="36"/>
  <c r="AZ30" i="36"/>
  <c r="H141" i="36" s="1"/>
  <c r="AX30" i="36"/>
  <c r="AT30" i="36"/>
  <c r="AS30" i="36"/>
  <c r="AR30" i="36"/>
  <c r="AQ30" i="36"/>
  <c r="AP30" i="36"/>
  <c r="AO30" i="36"/>
  <c r="AN30" i="36"/>
  <c r="AM30" i="36"/>
  <c r="AL30" i="36"/>
  <c r="AK30" i="36"/>
  <c r="CE29" i="36"/>
  <c r="CD29" i="36"/>
  <c r="CC29" i="36"/>
  <c r="CB29" i="36"/>
  <c r="CA29" i="36"/>
  <c r="BZ29" i="36"/>
  <c r="BY29" i="36"/>
  <c r="BX29" i="36"/>
  <c r="BW29" i="36"/>
  <c r="BV29" i="36"/>
  <c r="BT29" i="36"/>
  <c r="BS29" i="36"/>
  <c r="BR29" i="36"/>
  <c r="BQ29" i="36"/>
  <c r="BP29" i="36"/>
  <c r="BO29" i="36"/>
  <c r="BN29" i="36"/>
  <c r="BM29" i="36"/>
  <c r="BL29" i="36"/>
  <c r="BK29" i="36"/>
  <c r="BJ29" i="36"/>
  <c r="BC29" i="36"/>
  <c r="AZ29" i="36"/>
  <c r="BA29" i="36" s="1"/>
  <c r="AX29" i="36"/>
  <c r="I140" i="36" s="1"/>
  <c r="AT29" i="36"/>
  <c r="AS29" i="36"/>
  <c r="AR29" i="36"/>
  <c r="AQ29" i="36"/>
  <c r="AP29" i="36"/>
  <c r="AO29" i="36"/>
  <c r="AN29" i="36"/>
  <c r="AM29" i="36"/>
  <c r="AL29" i="36"/>
  <c r="AK29" i="36"/>
  <c r="CE28" i="36"/>
  <c r="CD28" i="36"/>
  <c r="CC28" i="36"/>
  <c r="CB28" i="36"/>
  <c r="CA28" i="36"/>
  <c r="BZ28" i="36"/>
  <c r="BY28" i="36"/>
  <c r="BX28" i="36"/>
  <c r="BW28" i="36"/>
  <c r="BV28" i="36"/>
  <c r="BT28" i="36"/>
  <c r="BS28" i="36"/>
  <c r="BR28" i="36"/>
  <c r="BQ28" i="36"/>
  <c r="BP28" i="36"/>
  <c r="BO28" i="36"/>
  <c r="BN28" i="36"/>
  <c r="BM28" i="36"/>
  <c r="BL28" i="36"/>
  <c r="BK28" i="36"/>
  <c r="BJ28" i="36"/>
  <c r="BC28" i="36"/>
  <c r="AZ28" i="36"/>
  <c r="AY28" i="36"/>
  <c r="AX28" i="36"/>
  <c r="I139" i="36" s="1"/>
  <c r="AT28" i="36"/>
  <c r="AS28" i="36"/>
  <c r="AR28" i="36"/>
  <c r="AQ28" i="36"/>
  <c r="AP28" i="36"/>
  <c r="AO28" i="36"/>
  <c r="AN28" i="36"/>
  <c r="AM28" i="36"/>
  <c r="AL28" i="36"/>
  <c r="AK28" i="36"/>
  <c r="CE27" i="36"/>
  <c r="CD27" i="36"/>
  <c r="CC27" i="36"/>
  <c r="CB27" i="36"/>
  <c r="CA27" i="36"/>
  <c r="BZ27" i="36"/>
  <c r="BY27" i="36"/>
  <c r="BX27" i="36"/>
  <c r="BW27" i="36"/>
  <c r="BV27" i="36"/>
  <c r="BT27" i="36"/>
  <c r="BS27" i="36"/>
  <c r="BR27" i="36"/>
  <c r="BQ27" i="36"/>
  <c r="BP27" i="36"/>
  <c r="BO27" i="36"/>
  <c r="BN27" i="36"/>
  <c r="BM27" i="36"/>
  <c r="BL27" i="36"/>
  <c r="BK27" i="36"/>
  <c r="BJ27" i="36"/>
  <c r="BC27" i="36"/>
  <c r="BA27" i="36"/>
  <c r="AZ27" i="36"/>
  <c r="H138" i="36" s="1"/>
  <c r="AX27" i="36"/>
  <c r="I138" i="36" s="1"/>
  <c r="AT27" i="36"/>
  <c r="AS27" i="36"/>
  <c r="AR27" i="36"/>
  <c r="AQ27" i="36"/>
  <c r="AP27" i="36"/>
  <c r="AO27" i="36"/>
  <c r="AN27" i="36"/>
  <c r="AM27" i="36"/>
  <c r="AL27" i="36"/>
  <c r="AK27" i="36"/>
  <c r="CE26" i="36"/>
  <c r="CD26" i="36"/>
  <c r="CC26" i="36"/>
  <c r="CB26" i="36"/>
  <c r="CA26" i="36"/>
  <c r="BZ26" i="36"/>
  <c r="BY26" i="36"/>
  <c r="BX26" i="36"/>
  <c r="BW26" i="36"/>
  <c r="BV26" i="36"/>
  <c r="BT26" i="36"/>
  <c r="BS26" i="36"/>
  <c r="BR26" i="36"/>
  <c r="BQ26" i="36"/>
  <c r="BP26" i="36"/>
  <c r="BO26" i="36"/>
  <c r="BN26" i="36"/>
  <c r="BM26" i="36"/>
  <c r="BL26" i="36"/>
  <c r="BK26" i="36"/>
  <c r="BJ26" i="36"/>
  <c r="BC26" i="36"/>
  <c r="AZ26" i="36"/>
  <c r="H137" i="36" s="1"/>
  <c r="AX26" i="36"/>
  <c r="AT26" i="36"/>
  <c r="AS26" i="36"/>
  <c r="AR26" i="36"/>
  <c r="AQ26" i="36"/>
  <c r="AP26" i="36"/>
  <c r="AO26" i="36"/>
  <c r="AN26" i="36"/>
  <c r="AM26" i="36"/>
  <c r="AL26" i="36"/>
  <c r="AK26" i="36"/>
  <c r="CE25" i="36"/>
  <c r="CD25" i="36"/>
  <c r="CC25" i="36"/>
  <c r="CB25" i="36"/>
  <c r="CA25" i="36"/>
  <c r="BZ25" i="36"/>
  <c r="BY25" i="36"/>
  <c r="BX25" i="36"/>
  <c r="BW25" i="36"/>
  <c r="BV25" i="36"/>
  <c r="BT25" i="36"/>
  <c r="BS25" i="36"/>
  <c r="BR25" i="36"/>
  <c r="BQ25" i="36"/>
  <c r="BP25" i="36"/>
  <c r="BO25" i="36"/>
  <c r="BN25" i="36"/>
  <c r="BM25" i="36"/>
  <c r="BL25" i="36"/>
  <c r="BK25" i="36"/>
  <c r="BJ25" i="36"/>
  <c r="BC25" i="36"/>
  <c r="AZ25" i="36"/>
  <c r="H136" i="36" s="1"/>
  <c r="AX25" i="36"/>
  <c r="AY25" i="36" s="1"/>
  <c r="AT25" i="36"/>
  <c r="AS25" i="36"/>
  <c r="AR25" i="36"/>
  <c r="AQ25" i="36"/>
  <c r="AP25" i="36"/>
  <c r="AO25" i="36"/>
  <c r="AN25" i="36"/>
  <c r="AM25" i="36"/>
  <c r="AL25" i="36"/>
  <c r="AK25" i="36"/>
  <c r="CE24" i="36"/>
  <c r="CD24" i="36"/>
  <c r="CC24" i="36"/>
  <c r="CB24" i="36"/>
  <c r="CA24" i="36"/>
  <c r="BZ24" i="36"/>
  <c r="BY24" i="36"/>
  <c r="BX24" i="36"/>
  <c r="BW24" i="36"/>
  <c r="BV24" i="36"/>
  <c r="BT24" i="36"/>
  <c r="BS24" i="36"/>
  <c r="BR24" i="36"/>
  <c r="BQ24" i="36"/>
  <c r="BP24" i="36"/>
  <c r="BO24" i="36"/>
  <c r="BN24" i="36"/>
  <c r="BM24" i="36"/>
  <c r="BL24" i="36"/>
  <c r="BK24" i="36"/>
  <c r="BJ24" i="36"/>
  <c r="BC24" i="36"/>
  <c r="AZ24" i="36"/>
  <c r="AX24" i="36"/>
  <c r="I135" i="36" s="1"/>
  <c r="AT24" i="36"/>
  <c r="AS24" i="36"/>
  <c r="AR24" i="36"/>
  <c r="AQ24" i="36"/>
  <c r="AP24" i="36"/>
  <c r="AO24" i="36"/>
  <c r="AN24" i="36"/>
  <c r="AM24" i="36"/>
  <c r="AL24" i="36"/>
  <c r="AK24" i="36"/>
  <c r="CE23" i="36"/>
  <c r="CD23" i="36"/>
  <c r="CC23" i="36"/>
  <c r="CB23" i="36"/>
  <c r="CA23" i="36"/>
  <c r="BZ23" i="36"/>
  <c r="BY23" i="36"/>
  <c r="BX23" i="36"/>
  <c r="BW23" i="36"/>
  <c r="BV23" i="36"/>
  <c r="BT23" i="36"/>
  <c r="BS23" i="36"/>
  <c r="BR23" i="36"/>
  <c r="BQ23" i="36"/>
  <c r="BP23" i="36"/>
  <c r="BO23" i="36"/>
  <c r="BN23" i="36"/>
  <c r="BM23" i="36"/>
  <c r="BL23" i="36"/>
  <c r="BK23" i="36"/>
  <c r="BJ23" i="36"/>
  <c r="BC23" i="36"/>
  <c r="AZ23" i="36"/>
  <c r="BA23" i="36" s="1"/>
  <c r="AX23" i="36"/>
  <c r="I134" i="36" s="1"/>
  <c r="AT23" i="36"/>
  <c r="AS23" i="36"/>
  <c r="AR23" i="36"/>
  <c r="AQ23" i="36"/>
  <c r="AP23" i="36"/>
  <c r="AO23" i="36"/>
  <c r="AN23" i="36"/>
  <c r="AM23" i="36"/>
  <c r="AL23" i="36"/>
  <c r="AK23" i="36"/>
  <c r="CE22" i="36"/>
  <c r="CD22" i="36"/>
  <c r="CC22" i="36"/>
  <c r="CB22" i="36"/>
  <c r="CA22" i="36"/>
  <c r="BZ22" i="36"/>
  <c r="BY22" i="36"/>
  <c r="BX22" i="36"/>
  <c r="BW22" i="36"/>
  <c r="BV22" i="36"/>
  <c r="BT22" i="36"/>
  <c r="BS22" i="36"/>
  <c r="BR22" i="36"/>
  <c r="BQ22" i="36"/>
  <c r="BP22" i="36"/>
  <c r="BO22" i="36"/>
  <c r="BN22" i="36"/>
  <c r="BM22" i="36"/>
  <c r="BL22" i="36"/>
  <c r="BK22" i="36"/>
  <c r="BJ22" i="36"/>
  <c r="BC22" i="36"/>
  <c r="AZ22" i="36"/>
  <c r="H133" i="36" s="1"/>
  <c r="AX22" i="36"/>
  <c r="I133" i="36" s="1"/>
  <c r="AT22" i="36"/>
  <c r="AS22" i="36"/>
  <c r="AR22" i="36"/>
  <c r="AQ22" i="36"/>
  <c r="AP22" i="36"/>
  <c r="AO22" i="36"/>
  <c r="AN22" i="36"/>
  <c r="AM22" i="36"/>
  <c r="AL22" i="36"/>
  <c r="AK22" i="36"/>
  <c r="CE21" i="36"/>
  <c r="CD21" i="36"/>
  <c r="CC21" i="36"/>
  <c r="CB21" i="36"/>
  <c r="CA21" i="36"/>
  <c r="BZ21" i="36"/>
  <c r="BY21" i="36"/>
  <c r="BX21" i="36"/>
  <c r="BW21" i="36"/>
  <c r="BV21" i="36"/>
  <c r="BT21" i="36"/>
  <c r="BS21" i="36"/>
  <c r="BR21" i="36"/>
  <c r="BQ21" i="36"/>
  <c r="BP21" i="36"/>
  <c r="BO21" i="36"/>
  <c r="BN21" i="36"/>
  <c r="BM21" i="36"/>
  <c r="BL21" i="36"/>
  <c r="BK21" i="36"/>
  <c r="BJ21" i="36"/>
  <c r="BC21" i="36"/>
  <c r="AZ21" i="36"/>
  <c r="H132" i="36" s="1"/>
  <c r="AX21" i="36"/>
  <c r="AY21" i="36" s="1"/>
  <c r="AT21" i="36"/>
  <c r="AS21" i="36"/>
  <c r="AR21" i="36"/>
  <c r="AQ21" i="36"/>
  <c r="AP21" i="36"/>
  <c r="AO21" i="36"/>
  <c r="AN21" i="36"/>
  <c r="AM21" i="36"/>
  <c r="AL21" i="36"/>
  <c r="AK21" i="36"/>
  <c r="CE20" i="36"/>
  <c r="CD20" i="36"/>
  <c r="CC20" i="36"/>
  <c r="CB20" i="36"/>
  <c r="CA20" i="36"/>
  <c r="BZ20" i="36"/>
  <c r="BY20" i="36"/>
  <c r="BX20" i="36"/>
  <c r="BW20" i="36"/>
  <c r="BV20" i="36"/>
  <c r="BT20" i="36"/>
  <c r="BS20" i="36"/>
  <c r="BR20" i="36"/>
  <c r="BQ20" i="36"/>
  <c r="BP20" i="36"/>
  <c r="BO20" i="36"/>
  <c r="BN20" i="36"/>
  <c r="BM20" i="36"/>
  <c r="BL20" i="36"/>
  <c r="BK20" i="36"/>
  <c r="BJ20" i="36"/>
  <c r="BC20" i="36"/>
  <c r="BA20" i="36"/>
  <c r="AZ20" i="36"/>
  <c r="H131" i="36" s="1"/>
  <c r="AX20" i="36"/>
  <c r="I131" i="36" s="1"/>
  <c r="AT20" i="36"/>
  <c r="AS20" i="36"/>
  <c r="AR20" i="36"/>
  <c r="AQ20" i="36"/>
  <c r="AP20" i="36"/>
  <c r="AO20" i="36"/>
  <c r="AN20" i="36"/>
  <c r="AM20" i="36"/>
  <c r="AL20" i="36"/>
  <c r="AK20" i="36"/>
  <c r="CE19" i="36"/>
  <c r="CD19" i="36"/>
  <c r="CC19" i="36"/>
  <c r="CB19" i="36"/>
  <c r="CA19" i="36"/>
  <c r="BZ19" i="36"/>
  <c r="BY19" i="36"/>
  <c r="BX19" i="36"/>
  <c r="BW19" i="36"/>
  <c r="BV19" i="36"/>
  <c r="BT19" i="36"/>
  <c r="BS19" i="36"/>
  <c r="BR19" i="36"/>
  <c r="BQ19" i="36"/>
  <c r="BP19" i="36"/>
  <c r="BO19" i="36"/>
  <c r="BN19" i="36"/>
  <c r="BM19" i="36"/>
  <c r="BL19" i="36"/>
  <c r="BK19" i="36"/>
  <c r="BJ19" i="36"/>
  <c r="BC19" i="36"/>
  <c r="AZ19" i="36"/>
  <c r="BA19" i="36" s="1"/>
  <c r="AX19" i="36"/>
  <c r="I130" i="36" s="1"/>
  <c r="AT19" i="36"/>
  <c r="AS19" i="36"/>
  <c r="AR19" i="36"/>
  <c r="AQ19" i="36"/>
  <c r="AP19" i="36"/>
  <c r="AO19" i="36"/>
  <c r="AN19" i="36"/>
  <c r="AM19" i="36"/>
  <c r="AL19" i="36"/>
  <c r="AK19" i="36"/>
  <c r="CE18" i="36"/>
  <c r="CD18" i="36"/>
  <c r="CC18" i="36"/>
  <c r="CB18" i="36"/>
  <c r="CA18" i="36"/>
  <c r="BZ18" i="36"/>
  <c r="BY18" i="36"/>
  <c r="BX18" i="36"/>
  <c r="BW18" i="36"/>
  <c r="BV18" i="36"/>
  <c r="BT18" i="36"/>
  <c r="BS18" i="36"/>
  <c r="BR18" i="36"/>
  <c r="BQ18" i="36"/>
  <c r="BP18" i="36"/>
  <c r="BO18" i="36"/>
  <c r="BN18" i="36"/>
  <c r="BM18" i="36"/>
  <c r="BL18" i="36"/>
  <c r="BK18" i="36"/>
  <c r="BJ18" i="36"/>
  <c r="BC18" i="36"/>
  <c r="AZ18" i="36"/>
  <c r="H129" i="36" s="1"/>
  <c r="AY18" i="36"/>
  <c r="AX18" i="36"/>
  <c r="I129" i="36" s="1"/>
  <c r="AT18" i="36"/>
  <c r="AS18" i="36"/>
  <c r="AR18" i="36"/>
  <c r="AQ18" i="36"/>
  <c r="AP18" i="36"/>
  <c r="AO18" i="36"/>
  <c r="AN18" i="36"/>
  <c r="AM18" i="36"/>
  <c r="AL18" i="36"/>
  <c r="AK18" i="36"/>
  <c r="CE17" i="36"/>
  <c r="CD17" i="36"/>
  <c r="CC17" i="36"/>
  <c r="CB17" i="36"/>
  <c r="CA17" i="36"/>
  <c r="BZ17" i="36"/>
  <c r="BY17" i="36"/>
  <c r="BX17" i="36"/>
  <c r="BW17" i="36"/>
  <c r="BV17" i="36"/>
  <c r="BT17" i="36"/>
  <c r="BS17" i="36"/>
  <c r="BR17" i="36"/>
  <c r="BQ17" i="36"/>
  <c r="BP17" i="36"/>
  <c r="BO17" i="36"/>
  <c r="BN17" i="36"/>
  <c r="BM17" i="36"/>
  <c r="BL17" i="36"/>
  <c r="BK17" i="36"/>
  <c r="BJ17" i="36"/>
  <c r="BC17" i="36"/>
  <c r="AZ17" i="36"/>
  <c r="BA17" i="36" s="1"/>
  <c r="AX17" i="36"/>
  <c r="AY17" i="36" s="1"/>
  <c r="AT17" i="36"/>
  <c r="AS17" i="36"/>
  <c r="AR17" i="36"/>
  <c r="AQ17" i="36"/>
  <c r="AP17" i="36"/>
  <c r="AO17" i="36"/>
  <c r="AN17" i="36"/>
  <c r="AM17" i="36"/>
  <c r="AL17" i="36"/>
  <c r="AK17" i="36"/>
  <c r="CE16" i="36"/>
  <c r="CD16" i="36"/>
  <c r="CC16" i="36"/>
  <c r="CB16" i="36"/>
  <c r="CA16" i="36"/>
  <c r="BZ16" i="36"/>
  <c r="BY16" i="36"/>
  <c r="BX16" i="36"/>
  <c r="BW16" i="36"/>
  <c r="BV16" i="36"/>
  <c r="BT16" i="36"/>
  <c r="BS16" i="36"/>
  <c r="BR16" i="36"/>
  <c r="BQ16" i="36"/>
  <c r="BP16" i="36"/>
  <c r="BO16" i="36"/>
  <c r="BN16" i="36"/>
  <c r="BM16" i="36"/>
  <c r="BL16" i="36"/>
  <c r="BK16" i="36"/>
  <c r="BJ16" i="36"/>
  <c r="BC16" i="36"/>
  <c r="AZ16" i="36"/>
  <c r="H127" i="36" s="1"/>
  <c r="AX16" i="36"/>
  <c r="I127" i="36" s="1"/>
  <c r="AT16" i="36"/>
  <c r="AS16" i="36"/>
  <c r="AR16" i="36"/>
  <c r="AQ16" i="36"/>
  <c r="AP16" i="36"/>
  <c r="AO16" i="36"/>
  <c r="AN16" i="36"/>
  <c r="AM16" i="36"/>
  <c r="AL16" i="36"/>
  <c r="AK16" i="36"/>
  <c r="CE15" i="36"/>
  <c r="CD15" i="36"/>
  <c r="CC15" i="36"/>
  <c r="CB15" i="36"/>
  <c r="CA15" i="36"/>
  <c r="BZ15" i="36"/>
  <c r="BY15" i="36"/>
  <c r="BX15" i="36"/>
  <c r="BW15" i="36"/>
  <c r="BV15" i="36"/>
  <c r="BT15" i="36"/>
  <c r="BS15" i="36"/>
  <c r="BR15" i="36"/>
  <c r="BQ15" i="36"/>
  <c r="BP15" i="36"/>
  <c r="BO15" i="36"/>
  <c r="BN15" i="36"/>
  <c r="BM15" i="36"/>
  <c r="BL15" i="36"/>
  <c r="BK15" i="36"/>
  <c r="BJ15" i="36"/>
  <c r="BC15" i="36"/>
  <c r="AZ15" i="36"/>
  <c r="BA15" i="36" s="1"/>
  <c r="AX15" i="36"/>
  <c r="I126" i="36" s="1"/>
  <c r="AT15" i="36"/>
  <c r="AS15" i="36"/>
  <c r="AR15" i="36"/>
  <c r="AQ15" i="36"/>
  <c r="AP15" i="36"/>
  <c r="AO15" i="36"/>
  <c r="AN15" i="36"/>
  <c r="AM15" i="36"/>
  <c r="AL15" i="36"/>
  <c r="AK15" i="36"/>
  <c r="CE14" i="36"/>
  <c r="CD14" i="36"/>
  <c r="CC14" i="36"/>
  <c r="CB14" i="36"/>
  <c r="CA14" i="36"/>
  <c r="BZ14" i="36"/>
  <c r="BY14" i="36"/>
  <c r="BX14" i="36"/>
  <c r="BW14" i="36"/>
  <c r="BV14" i="36"/>
  <c r="BT14" i="36"/>
  <c r="BS14" i="36"/>
  <c r="BR14" i="36"/>
  <c r="BQ14" i="36"/>
  <c r="BP14" i="36"/>
  <c r="BO14" i="36"/>
  <c r="BN14" i="36"/>
  <c r="BM14" i="36"/>
  <c r="BL14" i="36"/>
  <c r="BK14" i="36"/>
  <c r="BJ14" i="36"/>
  <c r="BC14" i="36"/>
  <c r="AZ14" i="36"/>
  <c r="H125" i="36" s="1"/>
  <c r="AY14" i="36"/>
  <c r="AX14" i="36"/>
  <c r="I125" i="36" s="1"/>
  <c r="AT14" i="36"/>
  <c r="AS14" i="36"/>
  <c r="AR14" i="36"/>
  <c r="AQ14" i="36"/>
  <c r="AP14" i="36"/>
  <c r="AO14" i="36"/>
  <c r="AN14" i="36"/>
  <c r="AM14" i="36"/>
  <c r="AL14" i="36"/>
  <c r="AK14" i="36"/>
  <c r="BB14" i="36" s="1"/>
  <c r="J125" i="36" s="1"/>
  <c r="CE13" i="36"/>
  <c r="CD13" i="36"/>
  <c r="CC13" i="36"/>
  <c r="CB13" i="36"/>
  <c r="CA13" i="36"/>
  <c r="BZ13" i="36"/>
  <c r="BY13" i="36"/>
  <c r="BX13" i="36"/>
  <c r="BW13" i="36"/>
  <c r="BV13" i="36"/>
  <c r="BT13" i="36"/>
  <c r="BS13" i="36"/>
  <c r="BR13" i="36"/>
  <c r="BQ13" i="36"/>
  <c r="BP13" i="36"/>
  <c r="BO13" i="36"/>
  <c r="BN13" i="36"/>
  <c r="BM13" i="36"/>
  <c r="BL13" i="36"/>
  <c r="BK13" i="36"/>
  <c r="BJ13" i="36"/>
  <c r="BC13" i="36"/>
  <c r="AZ13" i="36"/>
  <c r="BA13" i="36" s="1"/>
  <c r="AX13" i="36"/>
  <c r="AY13" i="36" s="1"/>
  <c r="AT13" i="36"/>
  <c r="AS13" i="36"/>
  <c r="AR13" i="36"/>
  <c r="AQ13" i="36"/>
  <c r="AP13" i="36"/>
  <c r="AO13" i="36"/>
  <c r="AN13" i="36"/>
  <c r="AM13" i="36"/>
  <c r="AL13" i="36"/>
  <c r="AK13" i="36"/>
  <c r="CE12" i="36"/>
  <c r="CD12" i="36"/>
  <c r="CC12" i="36"/>
  <c r="CB12" i="36"/>
  <c r="CA12" i="36"/>
  <c r="BZ12" i="36"/>
  <c r="BY12" i="36"/>
  <c r="BX12" i="36"/>
  <c r="BW12" i="36"/>
  <c r="BV12" i="36"/>
  <c r="BT12" i="36"/>
  <c r="BS12" i="36"/>
  <c r="BR12" i="36"/>
  <c r="BQ12" i="36"/>
  <c r="BP12" i="36"/>
  <c r="BO12" i="36"/>
  <c r="BN12" i="36"/>
  <c r="BM12" i="36"/>
  <c r="BL12" i="36"/>
  <c r="BK12" i="36"/>
  <c r="BJ12" i="36"/>
  <c r="BC12" i="36"/>
  <c r="AZ12" i="36"/>
  <c r="H123" i="36" s="1"/>
  <c r="AX12" i="36"/>
  <c r="I123" i="36" s="1"/>
  <c r="AT12" i="36"/>
  <c r="AS12" i="36"/>
  <c r="AR12" i="36"/>
  <c r="AQ12" i="36"/>
  <c r="AP12" i="36"/>
  <c r="BB12" i="36" s="1"/>
  <c r="J123" i="36" s="1"/>
  <c r="AO12" i="36"/>
  <c r="AN12" i="36"/>
  <c r="AM12" i="36"/>
  <c r="AL12" i="36"/>
  <c r="AK12" i="36"/>
  <c r="CE11" i="36"/>
  <c r="CD11" i="36"/>
  <c r="CC11" i="36"/>
  <c r="CB11" i="36"/>
  <c r="CA11" i="36"/>
  <c r="BZ11" i="36"/>
  <c r="BY11" i="36"/>
  <c r="BX11" i="36"/>
  <c r="BW11" i="36"/>
  <c r="BV11" i="36"/>
  <c r="BT11" i="36"/>
  <c r="BS11" i="36"/>
  <c r="BR11" i="36"/>
  <c r="BQ11" i="36"/>
  <c r="BP11" i="36"/>
  <c r="BO11" i="36"/>
  <c r="BN11" i="36"/>
  <c r="BM11" i="36"/>
  <c r="BL11" i="36"/>
  <c r="BK11" i="36"/>
  <c r="BJ11" i="36"/>
  <c r="BC11" i="36"/>
  <c r="AZ11" i="36"/>
  <c r="BA11" i="36" s="1"/>
  <c r="AX11" i="36"/>
  <c r="I122" i="36" s="1"/>
  <c r="AT11" i="36"/>
  <c r="AS11" i="36"/>
  <c r="AR11" i="36"/>
  <c r="AQ11" i="36"/>
  <c r="AP11" i="36"/>
  <c r="AO11" i="36"/>
  <c r="AN11" i="36"/>
  <c r="AM11" i="36"/>
  <c r="AL11" i="36"/>
  <c r="AK11" i="36"/>
  <c r="CE10" i="36"/>
  <c r="CD10" i="36"/>
  <c r="CC10" i="36"/>
  <c r="CB10" i="36"/>
  <c r="CA10" i="36"/>
  <c r="BZ10" i="36"/>
  <c r="BY10" i="36"/>
  <c r="BX10" i="36"/>
  <c r="BW10" i="36"/>
  <c r="BV10" i="36"/>
  <c r="BT10" i="36"/>
  <c r="BS10" i="36"/>
  <c r="BR10" i="36"/>
  <c r="BQ10" i="36"/>
  <c r="BP10" i="36"/>
  <c r="BO10" i="36"/>
  <c r="BN10" i="36"/>
  <c r="BM10" i="36"/>
  <c r="BL10" i="36"/>
  <c r="BK10" i="36"/>
  <c r="BJ10" i="36"/>
  <c r="BC10" i="36"/>
  <c r="AZ10" i="36"/>
  <c r="H121" i="36" s="1"/>
  <c r="AX10" i="36"/>
  <c r="I121" i="36" s="1"/>
  <c r="AT10" i="36"/>
  <c r="AS10" i="36"/>
  <c r="AR10" i="36"/>
  <c r="AQ10" i="36"/>
  <c r="AP10" i="36"/>
  <c r="AO10" i="36"/>
  <c r="AN10" i="36"/>
  <c r="AM10" i="36"/>
  <c r="AL10" i="36"/>
  <c r="AK10" i="36"/>
  <c r="CE9" i="36"/>
  <c r="CD9" i="36"/>
  <c r="CC9" i="36"/>
  <c r="CB9" i="36"/>
  <c r="CA9" i="36"/>
  <c r="BZ9" i="36"/>
  <c r="BY9" i="36"/>
  <c r="BX9" i="36"/>
  <c r="BW9" i="36"/>
  <c r="BV9" i="36"/>
  <c r="BT9" i="36"/>
  <c r="BS9" i="36"/>
  <c r="BR9" i="36"/>
  <c r="BQ9" i="36"/>
  <c r="BQ36" i="36" s="1"/>
  <c r="U96" i="36" s="1"/>
  <c r="BP9" i="36"/>
  <c r="BO9" i="36"/>
  <c r="BN9" i="36"/>
  <c r="BM9" i="36"/>
  <c r="BL9" i="36"/>
  <c r="BK9" i="36"/>
  <c r="BJ9" i="36"/>
  <c r="BC9" i="36"/>
  <c r="AZ9" i="36"/>
  <c r="BA9" i="36" s="1"/>
  <c r="AX9" i="36"/>
  <c r="AY9" i="36" s="1"/>
  <c r="AT9" i="36"/>
  <c r="AS9" i="36"/>
  <c r="AR9" i="36"/>
  <c r="AQ9" i="36"/>
  <c r="AP9" i="36"/>
  <c r="AO9" i="36"/>
  <c r="BB9" i="36" s="1"/>
  <c r="J120" i="36" s="1"/>
  <c r="AN9" i="36"/>
  <c r="AM9" i="36"/>
  <c r="AL9" i="36"/>
  <c r="AK9" i="36"/>
  <c r="CE8" i="36"/>
  <c r="CD8" i="36"/>
  <c r="CC8" i="36"/>
  <c r="CB8" i="36"/>
  <c r="CA8" i="36"/>
  <c r="BZ8" i="36"/>
  <c r="BY8" i="36"/>
  <c r="BX8" i="36"/>
  <c r="BW8" i="36"/>
  <c r="BV8" i="36"/>
  <c r="BT8" i="36"/>
  <c r="BS8" i="36"/>
  <c r="BR8" i="36"/>
  <c r="BQ8" i="36"/>
  <c r="BP8" i="36"/>
  <c r="BO8" i="36"/>
  <c r="BN8" i="36"/>
  <c r="BM8" i="36"/>
  <c r="BL8" i="36"/>
  <c r="BK8" i="36"/>
  <c r="BJ8" i="36"/>
  <c r="BC8" i="36"/>
  <c r="BA8" i="36"/>
  <c r="AZ8" i="36"/>
  <c r="H119" i="36" s="1"/>
  <c r="AX8" i="36"/>
  <c r="I119" i="36" s="1"/>
  <c r="AT8" i="36"/>
  <c r="AS8" i="36"/>
  <c r="AR8" i="36"/>
  <c r="AQ8" i="36"/>
  <c r="AP8" i="36"/>
  <c r="AO8" i="36"/>
  <c r="AN8" i="36"/>
  <c r="AM8" i="36"/>
  <c r="AL8" i="36"/>
  <c r="AK8" i="36"/>
  <c r="CE7" i="36"/>
  <c r="CD7" i="36"/>
  <c r="CC7" i="36"/>
  <c r="CB7" i="36"/>
  <c r="CA7" i="36"/>
  <c r="BZ7" i="36"/>
  <c r="BY7" i="36"/>
  <c r="BX7" i="36"/>
  <c r="BW7" i="36"/>
  <c r="BV7" i="36"/>
  <c r="BT7" i="36"/>
  <c r="BS7" i="36"/>
  <c r="BR7" i="36"/>
  <c r="BQ7" i="36"/>
  <c r="BP7" i="36"/>
  <c r="BO7" i="36"/>
  <c r="BN7" i="36"/>
  <c r="BM7" i="36"/>
  <c r="BL7" i="36"/>
  <c r="BK7" i="36"/>
  <c r="BJ7" i="36"/>
  <c r="BC7" i="36"/>
  <c r="AZ7" i="36"/>
  <c r="BA7" i="36" s="1"/>
  <c r="AX7" i="36"/>
  <c r="I118" i="36" s="1"/>
  <c r="AT7" i="36"/>
  <c r="AS7" i="36"/>
  <c r="AR7" i="36"/>
  <c r="AQ7" i="36"/>
  <c r="AP7" i="36"/>
  <c r="AO7" i="36"/>
  <c r="AN7" i="36"/>
  <c r="AM7" i="36"/>
  <c r="AL7" i="36"/>
  <c r="AK7" i="36"/>
  <c r="CE6" i="36"/>
  <c r="CD6" i="36"/>
  <c r="CC6" i="36"/>
  <c r="CB6" i="36"/>
  <c r="CA6" i="36"/>
  <c r="BZ6" i="36"/>
  <c r="BY6" i="36"/>
  <c r="BX6" i="36"/>
  <c r="BW6" i="36"/>
  <c r="BV6" i="36"/>
  <c r="BT6" i="36"/>
  <c r="BS6" i="36"/>
  <c r="BR6" i="36"/>
  <c r="BQ6" i="36"/>
  <c r="BP6" i="36"/>
  <c r="BO6" i="36"/>
  <c r="BN6" i="36"/>
  <c r="BM6" i="36"/>
  <c r="BL6" i="36"/>
  <c r="BK6" i="36"/>
  <c r="BJ6" i="36"/>
  <c r="BC6" i="36"/>
  <c r="AZ6" i="36"/>
  <c r="H117" i="36" s="1"/>
  <c r="AX6" i="36"/>
  <c r="I117" i="36" s="1"/>
  <c r="AT6" i="36"/>
  <c r="AS6" i="36"/>
  <c r="AR6" i="36"/>
  <c r="AQ6" i="36"/>
  <c r="AP6" i="36"/>
  <c r="AO6" i="36"/>
  <c r="AN6" i="36"/>
  <c r="AM6" i="36"/>
  <c r="AL6" i="36"/>
  <c r="AK6" i="36"/>
  <c r="CE5" i="36"/>
  <c r="CD5" i="36"/>
  <c r="CC5" i="36"/>
  <c r="CB5" i="36"/>
  <c r="CA5" i="36"/>
  <c r="BZ5" i="36"/>
  <c r="BY5" i="36"/>
  <c r="BX5" i="36"/>
  <c r="BW5" i="36"/>
  <c r="BV5" i="36"/>
  <c r="BT5" i="36"/>
  <c r="BS5" i="36"/>
  <c r="BR5" i="36"/>
  <c r="BQ5" i="36"/>
  <c r="BP5" i="36"/>
  <c r="BO5" i="36"/>
  <c r="BN5" i="36"/>
  <c r="BM5" i="36"/>
  <c r="BL5" i="36"/>
  <c r="BK5" i="36"/>
  <c r="BJ5" i="36"/>
  <c r="BC5" i="36"/>
  <c r="AZ5" i="36"/>
  <c r="BA5" i="36" s="1"/>
  <c r="AX5" i="36"/>
  <c r="AY5" i="36" s="1"/>
  <c r="AT5" i="36"/>
  <c r="AS5" i="36"/>
  <c r="AR5" i="36"/>
  <c r="AQ5" i="36"/>
  <c r="AP5" i="36"/>
  <c r="AO5" i="36"/>
  <c r="AN5" i="36"/>
  <c r="AM5" i="36"/>
  <c r="AL5" i="36"/>
  <c r="AK5" i="36"/>
  <c r="CE4" i="36"/>
  <c r="CD4" i="36"/>
  <c r="CC4" i="36"/>
  <c r="CB4" i="36"/>
  <c r="CA4" i="36"/>
  <c r="BZ4" i="36"/>
  <c r="BY4" i="36"/>
  <c r="BX4" i="36"/>
  <c r="BW4" i="36"/>
  <c r="BV4" i="36"/>
  <c r="BT4" i="36"/>
  <c r="BS4" i="36"/>
  <c r="BR4" i="36"/>
  <c r="BQ4" i="36"/>
  <c r="BP4" i="36"/>
  <c r="BO4" i="36"/>
  <c r="BN4" i="36"/>
  <c r="BM4" i="36"/>
  <c r="BL4" i="36"/>
  <c r="BK4" i="36"/>
  <c r="BJ4" i="36"/>
  <c r="BC4" i="36"/>
  <c r="BA4" i="36"/>
  <c r="AZ4" i="36"/>
  <c r="H115" i="36" s="1"/>
  <c r="AX4" i="36"/>
  <c r="I115" i="36" s="1"/>
  <c r="AT4" i="36"/>
  <c r="AS4" i="36"/>
  <c r="AR4" i="36"/>
  <c r="AQ4" i="36"/>
  <c r="AP4" i="36"/>
  <c r="AO4" i="36"/>
  <c r="AN4" i="36"/>
  <c r="AM4" i="36"/>
  <c r="AL4" i="36"/>
  <c r="AK4" i="36"/>
  <c r="CE3" i="36"/>
  <c r="CD3" i="36"/>
  <c r="CC3" i="36"/>
  <c r="CB3" i="36"/>
  <c r="CA3" i="36"/>
  <c r="BZ3" i="36"/>
  <c r="BZ35" i="36" s="1"/>
  <c r="R94" i="36" s="1"/>
  <c r="K78" i="36" s="1"/>
  <c r="BY3" i="36"/>
  <c r="BY32" i="36" s="1"/>
  <c r="BX3" i="36"/>
  <c r="BW3" i="36"/>
  <c r="BV3" i="36"/>
  <c r="BT3" i="36"/>
  <c r="BS3" i="36"/>
  <c r="BR3" i="36"/>
  <c r="BQ3" i="36"/>
  <c r="BP3" i="36"/>
  <c r="BP32" i="36" s="1"/>
  <c r="BO3" i="36"/>
  <c r="BN3" i="36"/>
  <c r="BM3" i="36"/>
  <c r="BL3" i="36"/>
  <c r="BK3" i="36"/>
  <c r="BJ3" i="36"/>
  <c r="BC3" i="36"/>
  <c r="AZ3" i="36"/>
  <c r="BA3" i="36" s="1"/>
  <c r="AX3" i="36"/>
  <c r="I114" i="36" s="1"/>
  <c r="AT3" i="36"/>
  <c r="AS3" i="36"/>
  <c r="AR3" i="36"/>
  <c r="AQ3" i="36"/>
  <c r="AP3" i="36"/>
  <c r="AO3" i="36"/>
  <c r="AN3" i="36"/>
  <c r="AM3" i="36"/>
  <c r="AL3" i="36"/>
  <c r="AK3" i="36"/>
  <c r="B48" i="35"/>
  <c r="B47" i="35"/>
  <c r="B46" i="35"/>
  <c r="AH33" i="35"/>
  <c r="AG33" i="35"/>
  <c r="AF33" i="35"/>
  <c r="AE33" i="35"/>
  <c r="AD33" i="35"/>
  <c r="AC33" i="35"/>
  <c r="AB33" i="35"/>
  <c r="AA33" i="35"/>
  <c r="Z33" i="35"/>
  <c r="Y33" i="35"/>
  <c r="R33" i="35"/>
  <c r="Q33" i="35"/>
  <c r="P33" i="35"/>
  <c r="O33" i="35"/>
  <c r="N33" i="35"/>
  <c r="M33" i="35"/>
  <c r="L33" i="35"/>
  <c r="K33" i="35"/>
  <c r="J33" i="35"/>
  <c r="I33" i="35"/>
  <c r="H33" i="35"/>
  <c r="AH32" i="35"/>
  <c r="AG32" i="35"/>
  <c r="AF32" i="35"/>
  <c r="AE32" i="35"/>
  <c r="AD32" i="35"/>
  <c r="AC32" i="35"/>
  <c r="AB32" i="35"/>
  <c r="AA32" i="35"/>
  <c r="Z32" i="35"/>
  <c r="Y32" i="35"/>
  <c r="R32" i="35"/>
  <c r="Q32" i="35"/>
  <c r="P32" i="35"/>
  <c r="O32" i="35"/>
  <c r="N32" i="35"/>
  <c r="M32" i="35"/>
  <c r="L32" i="35"/>
  <c r="K32" i="35"/>
  <c r="J32" i="35"/>
  <c r="I32" i="35"/>
  <c r="H32" i="35"/>
  <c r="AH31" i="35"/>
  <c r="AG31" i="35"/>
  <c r="AF31" i="35"/>
  <c r="AE31" i="35"/>
  <c r="AD31" i="35"/>
  <c r="AC31" i="35"/>
  <c r="AB31" i="35"/>
  <c r="AA31" i="35"/>
  <c r="Z31" i="35"/>
  <c r="Y31" i="35"/>
  <c r="R31" i="35"/>
  <c r="Q31" i="35"/>
  <c r="P31" i="35"/>
  <c r="O31" i="35"/>
  <c r="N31" i="35"/>
  <c r="M31" i="35"/>
  <c r="L31" i="35"/>
  <c r="K31" i="35"/>
  <c r="J31" i="35"/>
  <c r="I31" i="35"/>
  <c r="H31" i="35"/>
  <c r="CE30" i="35"/>
  <c r="CD30" i="35"/>
  <c r="CC30" i="35"/>
  <c r="CB30" i="35"/>
  <c r="CA30" i="35"/>
  <c r="BZ30" i="35"/>
  <c r="BY30" i="35"/>
  <c r="BX30" i="35"/>
  <c r="BW30" i="35"/>
  <c r="BV30" i="35"/>
  <c r="BT30" i="35"/>
  <c r="BS30" i="35"/>
  <c r="BR30" i="35"/>
  <c r="BQ30" i="35"/>
  <c r="BP30" i="35"/>
  <c r="BO30" i="35"/>
  <c r="BN30" i="35"/>
  <c r="BM30" i="35"/>
  <c r="BL30" i="35"/>
  <c r="BK30" i="35"/>
  <c r="BJ30" i="35"/>
  <c r="BC30" i="35"/>
  <c r="AZ30" i="35"/>
  <c r="H141" i="35" s="1"/>
  <c r="AX30" i="35"/>
  <c r="I141" i="35" s="1"/>
  <c r="AT30" i="35"/>
  <c r="AS30" i="35"/>
  <c r="AR30" i="35"/>
  <c r="AQ30" i="35"/>
  <c r="AP30" i="35"/>
  <c r="AO30" i="35"/>
  <c r="AN30" i="35"/>
  <c r="AM30" i="35"/>
  <c r="AL30" i="35"/>
  <c r="AK30" i="35"/>
  <c r="CE29" i="35"/>
  <c r="CD29" i="35"/>
  <c r="CC29" i="35"/>
  <c r="CB29" i="35"/>
  <c r="CA29" i="35"/>
  <c r="BZ29" i="35"/>
  <c r="BY29" i="35"/>
  <c r="BX29" i="35"/>
  <c r="BW29" i="35"/>
  <c r="BV29" i="35"/>
  <c r="BT29" i="35"/>
  <c r="BS29" i="35"/>
  <c r="BR29" i="35"/>
  <c r="BQ29" i="35"/>
  <c r="BP29" i="35"/>
  <c r="BO29" i="35"/>
  <c r="BN29" i="35"/>
  <c r="BM29" i="35"/>
  <c r="BL29" i="35"/>
  <c r="BK29" i="35"/>
  <c r="BJ29" i="35"/>
  <c r="BC29" i="35"/>
  <c r="AZ29" i="35"/>
  <c r="H140" i="35" s="1"/>
  <c r="AY29" i="35"/>
  <c r="AX29" i="35"/>
  <c r="I140" i="35" s="1"/>
  <c r="AT29" i="35"/>
  <c r="AS29" i="35"/>
  <c r="AR29" i="35"/>
  <c r="AQ29" i="35"/>
  <c r="AP29" i="35"/>
  <c r="AO29" i="35"/>
  <c r="AN29" i="35"/>
  <c r="AM29" i="35"/>
  <c r="AL29" i="35"/>
  <c r="AK29" i="35"/>
  <c r="CE28" i="35"/>
  <c r="CD28" i="35"/>
  <c r="CC28" i="35"/>
  <c r="CB28" i="35"/>
  <c r="CA28" i="35"/>
  <c r="BZ28" i="35"/>
  <c r="BY28" i="35"/>
  <c r="BX28" i="35"/>
  <c r="BW28" i="35"/>
  <c r="BV28" i="35"/>
  <c r="BT28" i="35"/>
  <c r="BS28" i="35"/>
  <c r="BR28" i="35"/>
  <c r="BQ28" i="35"/>
  <c r="BP28" i="35"/>
  <c r="BO28" i="35"/>
  <c r="BN28" i="35"/>
  <c r="BM28" i="35"/>
  <c r="BL28" i="35"/>
  <c r="BK28" i="35"/>
  <c r="BJ28" i="35"/>
  <c r="BC28" i="35"/>
  <c r="BA28" i="35"/>
  <c r="AZ28" i="35"/>
  <c r="H139" i="35" s="1"/>
  <c r="AX28" i="35"/>
  <c r="I139" i="35" s="1"/>
  <c r="AT28" i="35"/>
  <c r="AS28" i="35"/>
  <c r="AR28" i="35"/>
  <c r="AQ28" i="35"/>
  <c r="AP28" i="35"/>
  <c r="AO28" i="35"/>
  <c r="AN28" i="35"/>
  <c r="AM28" i="35"/>
  <c r="AL28" i="35"/>
  <c r="AK28" i="35"/>
  <c r="CE27" i="35"/>
  <c r="CD27" i="35"/>
  <c r="CC27" i="35"/>
  <c r="CB27" i="35"/>
  <c r="CA27" i="35"/>
  <c r="BZ27" i="35"/>
  <c r="BY27" i="35"/>
  <c r="BX27" i="35"/>
  <c r="BW27" i="35"/>
  <c r="BV27" i="35"/>
  <c r="BT27" i="35"/>
  <c r="BS27" i="35"/>
  <c r="BR27" i="35"/>
  <c r="BQ27" i="35"/>
  <c r="BP27" i="35"/>
  <c r="BO27" i="35"/>
  <c r="BN27" i="35"/>
  <c r="BM27" i="35"/>
  <c r="BL27" i="35"/>
  <c r="BK27" i="35"/>
  <c r="BJ27" i="35"/>
  <c r="BC27" i="35"/>
  <c r="BA27" i="35"/>
  <c r="AZ27" i="35"/>
  <c r="H138" i="35" s="1"/>
  <c r="AY27" i="35"/>
  <c r="AX27" i="35"/>
  <c r="I138" i="35" s="1"/>
  <c r="AT27" i="35"/>
  <c r="AS27" i="35"/>
  <c r="AR27" i="35"/>
  <c r="AQ27" i="35"/>
  <c r="AP27" i="35"/>
  <c r="AO27" i="35"/>
  <c r="AN27" i="35"/>
  <c r="AM27" i="35"/>
  <c r="AL27" i="35"/>
  <c r="AK27" i="35"/>
  <c r="CE26" i="35"/>
  <c r="CD26" i="35"/>
  <c r="CC26" i="35"/>
  <c r="CB26" i="35"/>
  <c r="CA26" i="35"/>
  <c r="BZ26" i="35"/>
  <c r="BY26" i="35"/>
  <c r="BX26" i="35"/>
  <c r="BW26" i="35"/>
  <c r="BV26" i="35"/>
  <c r="BT26" i="35"/>
  <c r="BS26" i="35"/>
  <c r="BR26" i="35"/>
  <c r="BQ26" i="35"/>
  <c r="BP26" i="35"/>
  <c r="BO26" i="35"/>
  <c r="BN26" i="35"/>
  <c r="BM26" i="35"/>
  <c r="BL26" i="35"/>
  <c r="BK26" i="35"/>
  <c r="BJ26" i="35"/>
  <c r="BC26" i="35"/>
  <c r="AZ26" i="35"/>
  <c r="H137" i="35" s="1"/>
  <c r="AY26" i="35"/>
  <c r="AX26" i="35"/>
  <c r="I137" i="35" s="1"/>
  <c r="AT26" i="35"/>
  <c r="AS26" i="35"/>
  <c r="AR26" i="35"/>
  <c r="AQ26" i="35"/>
  <c r="AP26" i="35"/>
  <c r="AO26" i="35"/>
  <c r="AN26" i="35"/>
  <c r="AM26" i="35"/>
  <c r="AL26" i="35"/>
  <c r="AK26" i="35"/>
  <c r="CE25" i="35"/>
  <c r="CD25" i="35"/>
  <c r="CC25" i="35"/>
  <c r="CB25" i="35"/>
  <c r="CA25" i="35"/>
  <c r="BZ25" i="35"/>
  <c r="BY25" i="35"/>
  <c r="BX25" i="35"/>
  <c r="BW25" i="35"/>
  <c r="BV25" i="35"/>
  <c r="BT25" i="35"/>
  <c r="BS25" i="35"/>
  <c r="BR25" i="35"/>
  <c r="BQ25" i="35"/>
  <c r="BP25" i="35"/>
  <c r="BO25" i="35"/>
  <c r="BN25" i="35"/>
  <c r="BM25" i="35"/>
  <c r="BL25" i="35"/>
  <c r="BK25" i="35"/>
  <c r="BJ25" i="35"/>
  <c r="BC25" i="35"/>
  <c r="AZ25" i="35"/>
  <c r="BA25" i="35" s="1"/>
  <c r="AX25" i="35"/>
  <c r="I136" i="35" s="1"/>
  <c r="AT25" i="35"/>
  <c r="AS25" i="35"/>
  <c r="AR25" i="35"/>
  <c r="AQ25" i="35"/>
  <c r="AP25" i="35"/>
  <c r="AO25" i="35"/>
  <c r="AN25" i="35"/>
  <c r="AM25" i="35"/>
  <c r="AL25" i="35"/>
  <c r="AK25" i="35"/>
  <c r="CE24" i="35"/>
  <c r="CD24" i="35"/>
  <c r="CC24" i="35"/>
  <c r="CB24" i="35"/>
  <c r="CA24" i="35"/>
  <c r="BZ24" i="35"/>
  <c r="BY24" i="35"/>
  <c r="BX24" i="35"/>
  <c r="BW24" i="35"/>
  <c r="BV24" i="35"/>
  <c r="BT24" i="35"/>
  <c r="BS24" i="35"/>
  <c r="BR24" i="35"/>
  <c r="BQ24" i="35"/>
  <c r="BP24" i="35"/>
  <c r="BO24" i="35"/>
  <c r="BN24" i="35"/>
  <c r="BM24" i="35"/>
  <c r="BL24" i="35"/>
  <c r="BK24" i="35"/>
  <c r="BJ24" i="35"/>
  <c r="BC24" i="35"/>
  <c r="BA24" i="35"/>
  <c r="AZ24" i="35"/>
  <c r="H135" i="35" s="1"/>
  <c r="AX24" i="35"/>
  <c r="I135" i="35" s="1"/>
  <c r="AT24" i="35"/>
  <c r="AS24" i="35"/>
  <c r="AR24" i="35"/>
  <c r="AQ24" i="35"/>
  <c r="AP24" i="35"/>
  <c r="AO24" i="35"/>
  <c r="AN24" i="35"/>
  <c r="AM24" i="35"/>
  <c r="AL24" i="35"/>
  <c r="AK24" i="35"/>
  <c r="CE23" i="35"/>
  <c r="CD23" i="35"/>
  <c r="CC23" i="35"/>
  <c r="CB23" i="35"/>
  <c r="CA23" i="35"/>
  <c r="BZ23" i="35"/>
  <c r="BY23" i="35"/>
  <c r="BX23" i="35"/>
  <c r="BW23" i="35"/>
  <c r="BV23" i="35"/>
  <c r="BT23" i="35"/>
  <c r="BS23" i="35"/>
  <c r="BR23" i="35"/>
  <c r="BQ23" i="35"/>
  <c r="BP23" i="35"/>
  <c r="BO23" i="35"/>
  <c r="BN23" i="35"/>
  <c r="BM23" i="35"/>
  <c r="BL23" i="35"/>
  <c r="BK23" i="35"/>
  <c r="BJ23" i="35"/>
  <c r="BC23" i="35"/>
  <c r="AZ23" i="35"/>
  <c r="H134" i="35" s="1"/>
  <c r="AY23" i="35"/>
  <c r="AX23" i="35"/>
  <c r="I134" i="35" s="1"/>
  <c r="AT23" i="35"/>
  <c r="AS23" i="35"/>
  <c r="AR23" i="35"/>
  <c r="AQ23" i="35"/>
  <c r="AP23" i="35"/>
  <c r="AO23" i="35"/>
  <c r="AN23" i="35"/>
  <c r="AM23" i="35"/>
  <c r="AL23" i="35"/>
  <c r="AK23" i="35"/>
  <c r="CE22" i="35"/>
  <c r="CD22" i="35"/>
  <c r="CC22" i="35"/>
  <c r="CB22" i="35"/>
  <c r="CA22" i="35"/>
  <c r="BZ22" i="35"/>
  <c r="BY22" i="35"/>
  <c r="BX22" i="35"/>
  <c r="BW22" i="35"/>
  <c r="BV22" i="35"/>
  <c r="BT22" i="35"/>
  <c r="BS22" i="35"/>
  <c r="BR22" i="35"/>
  <c r="BQ22" i="35"/>
  <c r="BP22" i="35"/>
  <c r="BO22" i="35"/>
  <c r="BN22" i="35"/>
  <c r="BM22" i="35"/>
  <c r="BL22" i="35"/>
  <c r="BK22" i="35"/>
  <c r="BJ22" i="35"/>
  <c r="BC22" i="35"/>
  <c r="AZ22" i="35"/>
  <c r="H133" i="35" s="1"/>
  <c r="AY22" i="35"/>
  <c r="AX22" i="35"/>
  <c r="I133" i="35" s="1"/>
  <c r="AT22" i="35"/>
  <c r="AS22" i="35"/>
  <c r="AR22" i="35"/>
  <c r="AQ22" i="35"/>
  <c r="AP22" i="35"/>
  <c r="AO22" i="35"/>
  <c r="AN22" i="35"/>
  <c r="AM22" i="35"/>
  <c r="AL22" i="35"/>
  <c r="AK22" i="35"/>
  <c r="CE21" i="35"/>
  <c r="CD21" i="35"/>
  <c r="CC21" i="35"/>
  <c r="CB21" i="35"/>
  <c r="CA21" i="35"/>
  <c r="BZ21" i="35"/>
  <c r="BY21" i="35"/>
  <c r="BX21" i="35"/>
  <c r="BW21" i="35"/>
  <c r="BV21" i="35"/>
  <c r="BT21" i="35"/>
  <c r="BS21" i="35"/>
  <c r="BR21" i="35"/>
  <c r="BQ21" i="35"/>
  <c r="BP21" i="35"/>
  <c r="BO21" i="35"/>
  <c r="BN21" i="35"/>
  <c r="BM21" i="35"/>
  <c r="BL21" i="35"/>
  <c r="BK21" i="35"/>
  <c r="BJ21" i="35"/>
  <c r="BC21" i="35"/>
  <c r="BA21" i="35"/>
  <c r="AZ21" i="35"/>
  <c r="H132" i="35" s="1"/>
  <c r="AX21" i="35"/>
  <c r="I132" i="35" s="1"/>
  <c r="AT21" i="35"/>
  <c r="AS21" i="35"/>
  <c r="AR21" i="35"/>
  <c r="AQ21" i="35"/>
  <c r="AP21" i="35"/>
  <c r="AO21" i="35"/>
  <c r="AN21" i="35"/>
  <c r="AM21" i="35"/>
  <c r="AL21" i="35"/>
  <c r="AK21" i="35"/>
  <c r="CE20" i="35"/>
  <c r="CD20" i="35"/>
  <c r="CC20" i="35"/>
  <c r="CB20" i="35"/>
  <c r="CA20" i="35"/>
  <c r="BZ20" i="35"/>
  <c r="BY20" i="35"/>
  <c r="BX20" i="35"/>
  <c r="BW20" i="35"/>
  <c r="BV20" i="35"/>
  <c r="BT20" i="35"/>
  <c r="BS20" i="35"/>
  <c r="BR20" i="35"/>
  <c r="BQ20" i="35"/>
  <c r="BP20" i="35"/>
  <c r="BO20" i="35"/>
  <c r="BN20" i="35"/>
  <c r="BM20" i="35"/>
  <c r="BL20" i="35"/>
  <c r="BK20" i="35"/>
  <c r="BJ20" i="35"/>
  <c r="BC20" i="35"/>
  <c r="AZ20" i="35"/>
  <c r="H131" i="35" s="1"/>
  <c r="AX20" i="35"/>
  <c r="I131" i="35" s="1"/>
  <c r="AT20" i="35"/>
  <c r="AS20" i="35"/>
  <c r="AR20" i="35"/>
  <c r="AQ20" i="35"/>
  <c r="AP20" i="35"/>
  <c r="AO20" i="35"/>
  <c r="AN20" i="35"/>
  <c r="AM20" i="35"/>
  <c r="AL20" i="35"/>
  <c r="AK20" i="35"/>
  <c r="CE19" i="35"/>
  <c r="CD19" i="35"/>
  <c r="CC19" i="35"/>
  <c r="CB19" i="35"/>
  <c r="CA19" i="35"/>
  <c r="BZ19" i="35"/>
  <c r="BY19" i="35"/>
  <c r="BX19" i="35"/>
  <c r="BW19" i="35"/>
  <c r="BV19" i="35"/>
  <c r="BT19" i="35"/>
  <c r="BS19" i="35"/>
  <c r="BR19" i="35"/>
  <c r="BQ19" i="35"/>
  <c r="BP19" i="35"/>
  <c r="BO19" i="35"/>
  <c r="BN19" i="35"/>
  <c r="BM19" i="35"/>
  <c r="BL19" i="35"/>
  <c r="BK19" i="35"/>
  <c r="BJ19" i="35"/>
  <c r="BC19" i="35"/>
  <c r="AZ19" i="35"/>
  <c r="H130" i="35" s="1"/>
  <c r="AX19" i="35"/>
  <c r="I130" i="35" s="1"/>
  <c r="AT19" i="35"/>
  <c r="AS19" i="35"/>
  <c r="AR19" i="35"/>
  <c r="AQ19" i="35"/>
  <c r="AP19" i="35"/>
  <c r="AO19" i="35"/>
  <c r="AN19" i="35"/>
  <c r="AM19" i="35"/>
  <c r="AL19" i="35"/>
  <c r="AK19" i="35"/>
  <c r="CE18" i="35"/>
  <c r="CD18" i="35"/>
  <c r="CC18" i="35"/>
  <c r="CB18" i="35"/>
  <c r="CA18" i="35"/>
  <c r="BZ18" i="35"/>
  <c r="BY18" i="35"/>
  <c r="BX18" i="35"/>
  <c r="BW18" i="35"/>
  <c r="BV18" i="35"/>
  <c r="BT18" i="35"/>
  <c r="BS18" i="35"/>
  <c r="BR18" i="35"/>
  <c r="BQ18" i="35"/>
  <c r="BP18" i="35"/>
  <c r="BO18" i="35"/>
  <c r="BN18" i="35"/>
  <c r="BM18" i="35"/>
  <c r="BL18" i="35"/>
  <c r="BK18" i="35"/>
  <c r="BJ18" i="35"/>
  <c r="BC18" i="35"/>
  <c r="AZ18" i="35"/>
  <c r="AX18" i="35"/>
  <c r="I129" i="35" s="1"/>
  <c r="AT18" i="35"/>
  <c r="AS18" i="35"/>
  <c r="AR18" i="35"/>
  <c r="AQ18" i="35"/>
  <c r="AP18" i="35"/>
  <c r="AO18" i="35"/>
  <c r="AN18" i="35"/>
  <c r="AM18" i="35"/>
  <c r="AL18" i="35"/>
  <c r="AK18" i="35"/>
  <c r="CE17" i="35"/>
  <c r="CD17" i="35"/>
  <c r="CC17" i="35"/>
  <c r="CB17" i="35"/>
  <c r="CA17" i="35"/>
  <c r="BZ17" i="35"/>
  <c r="BY17" i="35"/>
  <c r="BX17" i="35"/>
  <c r="BW17" i="35"/>
  <c r="BV17" i="35"/>
  <c r="BT17" i="35"/>
  <c r="BS17" i="35"/>
  <c r="BR17" i="35"/>
  <c r="BQ17" i="35"/>
  <c r="BP17" i="35"/>
  <c r="BO17" i="35"/>
  <c r="BN17" i="35"/>
  <c r="BM17" i="35"/>
  <c r="BL17" i="35"/>
  <c r="BK17" i="35"/>
  <c r="BJ17" i="35"/>
  <c r="BC17" i="35"/>
  <c r="BA17" i="35"/>
  <c r="AZ17" i="35"/>
  <c r="H128" i="35" s="1"/>
  <c r="AY17" i="35"/>
  <c r="AX17" i="35"/>
  <c r="I128" i="35" s="1"/>
  <c r="AT17" i="35"/>
  <c r="AS17" i="35"/>
  <c r="AR17" i="35"/>
  <c r="AQ17" i="35"/>
  <c r="AP17" i="35"/>
  <c r="AO17" i="35"/>
  <c r="AN17" i="35"/>
  <c r="AM17" i="35"/>
  <c r="AL17" i="35"/>
  <c r="AK17" i="35"/>
  <c r="CE16" i="35"/>
  <c r="CD16" i="35"/>
  <c r="CC16" i="35"/>
  <c r="CB16" i="35"/>
  <c r="CA16" i="35"/>
  <c r="BZ16" i="35"/>
  <c r="BY16" i="35"/>
  <c r="BX16" i="35"/>
  <c r="BW16" i="35"/>
  <c r="BV16" i="35"/>
  <c r="BT16" i="35"/>
  <c r="BS16" i="35"/>
  <c r="BR16" i="35"/>
  <c r="BQ16" i="35"/>
  <c r="BP16" i="35"/>
  <c r="BO16" i="35"/>
  <c r="BN16" i="35"/>
  <c r="BM16" i="35"/>
  <c r="BL16" i="35"/>
  <c r="BK16" i="35"/>
  <c r="BJ16" i="35"/>
  <c r="BC16" i="35"/>
  <c r="BA16" i="35"/>
  <c r="AZ16" i="35"/>
  <c r="H127" i="35" s="1"/>
  <c r="AX16" i="35"/>
  <c r="AT16" i="35"/>
  <c r="AS16" i="35"/>
  <c r="AR16" i="35"/>
  <c r="AQ16" i="35"/>
  <c r="AP16" i="35"/>
  <c r="AO16" i="35"/>
  <c r="BB16" i="35" s="1"/>
  <c r="J127" i="35" s="1"/>
  <c r="AN16" i="35"/>
  <c r="AM16" i="35"/>
  <c r="AL16" i="35"/>
  <c r="AK16" i="35"/>
  <c r="CE15" i="35"/>
  <c r="CD15" i="35"/>
  <c r="CC15" i="35"/>
  <c r="CB15" i="35"/>
  <c r="CA15" i="35"/>
  <c r="BZ15" i="35"/>
  <c r="BY15" i="35"/>
  <c r="BX15" i="35"/>
  <c r="BW15" i="35"/>
  <c r="BV15" i="35"/>
  <c r="BT15" i="35"/>
  <c r="BS15" i="35"/>
  <c r="BR15" i="35"/>
  <c r="BQ15" i="35"/>
  <c r="BP15" i="35"/>
  <c r="BO15" i="35"/>
  <c r="BN15" i="35"/>
  <c r="BM15" i="35"/>
  <c r="BL15" i="35"/>
  <c r="BK15" i="35"/>
  <c r="BJ15" i="35"/>
  <c r="BC15" i="35"/>
  <c r="BA15" i="35"/>
  <c r="AZ15" i="35"/>
  <c r="H126" i="35" s="1"/>
  <c r="AY15" i="35"/>
  <c r="AX15" i="35"/>
  <c r="I126" i="35" s="1"/>
  <c r="AT15" i="35"/>
  <c r="AS15" i="35"/>
  <c r="AR15" i="35"/>
  <c r="AQ15" i="35"/>
  <c r="AP15" i="35"/>
  <c r="AO15" i="35"/>
  <c r="AN15" i="35"/>
  <c r="AM15" i="35"/>
  <c r="AL15" i="35"/>
  <c r="AK15" i="35"/>
  <c r="CE14" i="35"/>
  <c r="CD14" i="35"/>
  <c r="CC14" i="35"/>
  <c r="CB14" i="35"/>
  <c r="CA14" i="35"/>
  <c r="BZ14" i="35"/>
  <c r="BY14" i="35"/>
  <c r="BX14" i="35"/>
  <c r="BW14" i="35"/>
  <c r="BV14" i="35"/>
  <c r="BT14" i="35"/>
  <c r="BS14" i="35"/>
  <c r="BR14" i="35"/>
  <c r="BQ14" i="35"/>
  <c r="BP14" i="35"/>
  <c r="BO14" i="35"/>
  <c r="BN14" i="35"/>
  <c r="BM14" i="35"/>
  <c r="BL14" i="35"/>
  <c r="BK14" i="35"/>
  <c r="BJ14" i="35"/>
  <c r="BC14" i="35"/>
  <c r="AZ14" i="35"/>
  <c r="AY14" i="35"/>
  <c r="AX14" i="35"/>
  <c r="I125" i="35" s="1"/>
  <c r="AT14" i="35"/>
  <c r="AS14" i="35"/>
  <c r="AR14" i="35"/>
  <c r="AQ14" i="35"/>
  <c r="AP14" i="35"/>
  <c r="AO14" i="35"/>
  <c r="AN14" i="35"/>
  <c r="AM14" i="35"/>
  <c r="AL14" i="35"/>
  <c r="AK14" i="35"/>
  <c r="CE13" i="35"/>
  <c r="CD13" i="35"/>
  <c r="CC13" i="35"/>
  <c r="CB13" i="35"/>
  <c r="CA13" i="35"/>
  <c r="BZ13" i="35"/>
  <c r="BY13" i="35"/>
  <c r="BX13" i="35"/>
  <c r="BW13" i="35"/>
  <c r="BV13" i="35"/>
  <c r="BT13" i="35"/>
  <c r="BS13" i="35"/>
  <c r="BR13" i="35"/>
  <c r="BQ13" i="35"/>
  <c r="BP13" i="35"/>
  <c r="BO13" i="35"/>
  <c r="BN13" i="35"/>
  <c r="BM13" i="35"/>
  <c r="BL13" i="35"/>
  <c r="BK13" i="35"/>
  <c r="BJ13" i="35"/>
  <c r="BC13" i="35"/>
  <c r="BA13" i="35"/>
  <c r="AZ13" i="35"/>
  <c r="H124" i="35" s="1"/>
  <c r="AX13" i="35"/>
  <c r="I124" i="35" s="1"/>
  <c r="AT13" i="35"/>
  <c r="AS13" i="35"/>
  <c r="AR13" i="35"/>
  <c r="AQ13" i="35"/>
  <c r="AP13" i="35"/>
  <c r="AO13" i="35"/>
  <c r="AN13" i="35"/>
  <c r="AM13" i="35"/>
  <c r="AL13" i="35"/>
  <c r="AK13" i="35"/>
  <c r="CE12" i="35"/>
  <c r="CD12" i="35"/>
  <c r="CC12" i="35"/>
  <c r="CB12" i="35"/>
  <c r="CA12" i="35"/>
  <c r="BZ12" i="35"/>
  <c r="BY12" i="35"/>
  <c r="BX12" i="35"/>
  <c r="BW12" i="35"/>
  <c r="BV12" i="35"/>
  <c r="BT12" i="35"/>
  <c r="BS12" i="35"/>
  <c r="BR12" i="35"/>
  <c r="BQ12" i="35"/>
  <c r="BP12" i="35"/>
  <c r="BO12" i="35"/>
  <c r="BN12" i="35"/>
  <c r="BM12" i="35"/>
  <c r="BL12" i="35"/>
  <c r="BK12" i="35"/>
  <c r="BJ12" i="35"/>
  <c r="BC12" i="35"/>
  <c r="AZ12" i="35"/>
  <c r="H123" i="35" s="1"/>
  <c r="AX12" i="35"/>
  <c r="AT12" i="35"/>
  <c r="AS12" i="35"/>
  <c r="AR12" i="35"/>
  <c r="AQ12" i="35"/>
  <c r="AP12" i="35"/>
  <c r="AO12" i="35"/>
  <c r="BB12" i="35" s="1"/>
  <c r="J123" i="35" s="1"/>
  <c r="AN12" i="35"/>
  <c r="AM12" i="35"/>
  <c r="AL12" i="35"/>
  <c r="AK12" i="35"/>
  <c r="CE11" i="35"/>
  <c r="CD11" i="35"/>
  <c r="CC11" i="35"/>
  <c r="CB11" i="35"/>
  <c r="CA11" i="35"/>
  <c r="BZ11" i="35"/>
  <c r="BY11" i="35"/>
  <c r="BX11" i="35"/>
  <c r="BW11" i="35"/>
  <c r="BV11" i="35"/>
  <c r="BT11" i="35"/>
  <c r="BS11" i="35"/>
  <c r="BR11" i="35"/>
  <c r="BQ11" i="35"/>
  <c r="BP11" i="35"/>
  <c r="BO11" i="35"/>
  <c r="BN11" i="35"/>
  <c r="BM11" i="35"/>
  <c r="BL11" i="35"/>
  <c r="BK11" i="35"/>
  <c r="BJ11" i="35"/>
  <c r="BC11" i="35"/>
  <c r="AZ11" i="35"/>
  <c r="H122" i="35" s="1"/>
  <c r="AY11" i="35"/>
  <c r="AX11" i="35"/>
  <c r="I122" i="35" s="1"/>
  <c r="AT11" i="35"/>
  <c r="AS11" i="35"/>
  <c r="AR11" i="35"/>
  <c r="AQ11" i="35"/>
  <c r="AP11" i="35"/>
  <c r="AO11" i="35"/>
  <c r="AN11" i="35"/>
  <c r="AM11" i="35"/>
  <c r="AL11" i="35"/>
  <c r="AK11" i="35"/>
  <c r="CE10" i="35"/>
  <c r="CD10" i="35"/>
  <c r="CC10" i="35"/>
  <c r="CB10" i="35"/>
  <c r="CA10" i="35"/>
  <c r="BZ10" i="35"/>
  <c r="BY10" i="35"/>
  <c r="BX10" i="35"/>
  <c r="BW10" i="35"/>
  <c r="BV10" i="35"/>
  <c r="BT10" i="35"/>
  <c r="BS10" i="35"/>
  <c r="BR10" i="35"/>
  <c r="BQ10" i="35"/>
  <c r="BP10" i="35"/>
  <c r="BO10" i="35"/>
  <c r="BN10" i="35"/>
  <c r="BM10" i="35"/>
  <c r="BL10" i="35"/>
  <c r="BK10" i="35"/>
  <c r="BJ10" i="35"/>
  <c r="BC10" i="35"/>
  <c r="AZ10" i="35"/>
  <c r="AX10" i="35"/>
  <c r="I121" i="35" s="1"/>
  <c r="AT10" i="35"/>
  <c r="AS10" i="35"/>
  <c r="AR10" i="35"/>
  <c r="AQ10" i="35"/>
  <c r="AP10" i="35"/>
  <c r="AO10" i="35"/>
  <c r="AN10" i="35"/>
  <c r="AM10" i="35"/>
  <c r="AL10" i="35"/>
  <c r="AK10" i="35"/>
  <c r="CE9" i="35"/>
  <c r="CD9" i="35"/>
  <c r="CC9" i="35"/>
  <c r="CB9" i="35"/>
  <c r="CA9" i="35"/>
  <c r="BZ9" i="35"/>
  <c r="BY9" i="35"/>
  <c r="BX9" i="35"/>
  <c r="BW9" i="35"/>
  <c r="BV9" i="35"/>
  <c r="BT9" i="35"/>
  <c r="BS9" i="35"/>
  <c r="BR9" i="35"/>
  <c r="BQ9" i="35"/>
  <c r="BP9" i="35"/>
  <c r="BO9" i="35"/>
  <c r="BN9" i="35"/>
  <c r="BM9" i="35"/>
  <c r="BL9" i="35"/>
  <c r="BK9" i="35"/>
  <c r="BJ9" i="35"/>
  <c r="BC9" i="35"/>
  <c r="BA9" i="35"/>
  <c r="AZ9" i="35"/>
  <c r="H120" i="35" s="1"/>
  <c r="AY9" i="35"/>
  <c r="AX9" i="35"/>
  <c r="I120" i="35" s="1"/>
  <c r="AT9" i="35"/>
  <c r="AS9" i="35"/>
  <c r="AR9" i="35"/>
  <c r="AQ9" i="35"/>
  <c r="AP9" i="35"/>
  <c r="AO9" i="35"/>
  <c r="AN9" i="35"/>
  <c r="AM9" i="35"/>
  <c r="AL9" i="35"/>
  <c r="AK9" i="35"/>
  <c r="CE8" i="35"/>
  <c r="CD8" i="35"/>
  <c r="CC8" i="35"/>
  <c r="CB8" i="35"/>
  <c r="CA8" i="35"/>
  <c r="BZ8" i="35"/>
  <c r="BY8" i="35"/>
  <c r="BX8" i="35"/>
  <c r="BW8" i="35"/>
  <c r="BV8" i="35"/>
  <c r="BT8" i="35"/>
  <c r="BS8" i="35"/>
  <c r="BR8" i="35"/>
  <c r="BQ8" i="35"/>
  <c r="BP8" i="35"/>
  <c r="BO8" i="35"/>
  <c r="BN8" i="35"/>
  <c r="BM8" i="35"/>
  <c r="BL8" i="35"/>
  <c r="BK8" i="35"/>
  <c r="BJ8" i="35"/>
  <c r="BC8" i="35"/>
  <c r="AZ8" i="35"/>
  <c r="H119" i="35" s="1"/>
  <c r="AX8" i="35"/>
  <c r="AT8" i="35"/>
  <c r="AS8" i="35"/>
  <c r="AR8" i="35"/>
  <c r="AQ8" i="35"/>
  <c r="AP8" i="35"/>
  <c r="AO8" i="35"/>
  <c r="AN8" i="35"/>
  <c r="AM8" i="35"/>
  <c r="AL8" i="35"/>
  <c r="AK8" i="35"/>
  <c r="CE7" i="35"/>
  <c r="CD7" i="35"/>
  <c r="CC7" i="35"/>
  <c r="CB7" i="35"/>
  <c r="CA7" i="35"/>
  <c r="BZ7" i="35"/>
  <c r="BY7" i="35"/>
  <c r="BX7" i="35"/>
  <c r="BW7" i="35"/>
  <c r="BV7" i="35"/>
  <c r="BT7" i="35"/>
  <c r="BS7" i="35"/>
  <c r="BR7" i="35"/>
  <c r="BQ7" i="35"/>
  <c r="BP7" i="35"/>
  <c r="BO7" i="35"/>
  <c r="BN7" i="35"/>
  <c r="BM7" i="35"/>
  <c r="BL7" i="35"/>
  <c r="BK7" i="35"/>
  <c r="BJ7" i="35"/>
  <c r="BC7" i="35"/>
  <c r="AZ7" i="35"/>
  <c r="H118" i="35" s="1"/>
  <c r="AY7" i="35"/>
  <c r="AX7" i="35"/>
  <c r="I118" i="35" s="1"/>
  <c r="AT7" i="35"/>
  <c r="AS7" i="35"/>
  <c r="AR7" i="35"/>
  <c r="AQ7" i="35"/>
  <c r="AP7" i="35"/>
  <c r="AO7" i="35"/>
  <c r="AN7" i="35"/>
  <c r="AM7" i="35"/>
  <c r="AL7" i="35"/>
  <c r="AK7" i="35"/>
  <c r="CE6" i="35"/>
  <c r="CD6" i="35"/>
  <c r="CC6" i="35"/>
  <c r="CB6" i="35"/>
  <c r="CA6" i="35"/>
  <c r="BZ6" i="35"/>
  <c r="BY6" i="35"/>
  <c r="BX6" i="35"/>
  <c r="BW6" i="35"/>
  <c r="BV6" i="35"/>
  <c r="BT6" i="35"/>
  <c r="BS6" i="35"/>
  <c r="BR6" i="35"/>
  <c r="BQ6" i="35"/>
  <c r="BP6" i="35"/>
  <c r="BO6" i="35"/>
  <c r="BN6" i="35"/>
  <c r="BM6" i="35"/>
  <c r="BL6" i="35"/>
  <c r="BK6" i="35"/>
  <c r="BJ6" i="35"/>
  <c r="BC6" i="35"/>
  <c r="AZ6" i="35"/>
  <c r="AY6" i="35"/>
  <c r="AX6" i="35"/>
  <c r="I117" i="35" s="1"/>
  <c r="AT6" i="35"/>
  <c r="AS6" i="35"/>
  <c r="AR6" i="35"/>
  <c r="AQ6" i="35"/>
  <c r="AP6" i="35"/>
  <c r="AO6" i="35"/>
  <c r="AN6" i="35"/>
  <c r="AM6" i="35"/>
  <c r="AL6" i="35"/>
  <c r="AK6" i="35"/>
  <c r="CE5" i="35"/>
  <c r="CD5" i="35"/>
  <c r="CC5" i="35"/>
  <c r="CB5" i="35"/>
  <c r="CA5" i="35"/>
  <c r="BZ5" i="35"/>
  <c r="BY5" i="35"/>
  <c r="BX5" i="35"/>
  <c r="BW5" i="35"/>
  <c r="BV5" i="35"/>
  <c r="BT5" i="35"/>
  <c r="BS5" i="35"/>
  <c r="BR5" i="35"/>
  <c r="BQ5" i="35"/>
  <c r="BP5" i="35"/>
  <c r="BO5" i="35"/>
  <c r="BN5" i="35"/>
  <c r="BM5" i="35"/>
  <c r="BL5" i="35"/>
  <c r="BK5" i="35"/>
  <c r="BJ5" i="35"/>
  <c r="BC5" i="35"/>
  <c r="BA5" i="35"/>
  <c r="AZ5" i="35"/>
  <c r="H116" i="35" s="1"/>
  <c r="AX5" i="35"/>
  <c r="I116" i="35" s="1"/>
  <c r="AT5" i="35"/>
  <c r="AS5" i="35"/>
  <c r="AR5" i="35"/>
  <c r="AQ5" i="35"/>
  <c r="AP5" i="35"/>
  <c r="AO5" i="35"/>
  <c r="AN5" i="35"/>
  <c r="AM5" i="35"/>
  <c r="AL5" i="35"/>
  <c r="AK5" i="35"/>
  <c r="CE4" i="35"/>
  <c r="CD4" i="35"/>
  <c r="CC4" i="35"/>
  <c r="CB4" i="35"/>
  <c r="CA4" i="35"/>
  <c r="BZ4" i="35"/>
  <c r="BY4" i="35"/>
  <c r="BX4" i="35"/>
  <c r="BW4" i="35"/>
  <c r="BV4" i="35"/>
  <c r="BT4" i="35"/>
  <c r="BS4" i="35"/>
  <c r="BR4" i="35"/>
  <c r="BQ4" i="35"/>
  <c r="BP4" i="35"/>
  <c r="BO4" i="35"/>
  <c r="BN4" i="35"/>
  <c r="BM4" i="35"/>
  <c r="BL4" i="35"/>
  <c r="BK4" i="35"/>
  <c r="BJ4" i="35"/>
  <c r="BC4" i="35"/>
  <c r="BA4" i="35"/>
  <c r="AZ4" i="35"/>
  <c r="H115" i="35" s="1"/>
  <c r="AX4" i="35"/>
  <c r="AT4" i="35"/>
  <c r="AS4" i="35"/>
  <c r="AR4" i="35"/>
  <c r="AQ4" i="35"/>
  <c r="AP4" i="35"/>
  <c r="AO4" i="35"/>
  <c r="BB4" i="35" s="1"/>
  <c r="J115" i="35" s="1"/>
  <c r="AN4" i="35"/>
  <c r="AM4" i="35"/>
  <c r="AL4" i="35"/>
  <c r="AK4" i="35"/>
  <c r="CE3" i="35"/>
  <c r="CD3" i="35"/>
  <c r="CC3" i="35"/>
  <c r="CB3" i="35"/>
  <c r="CA3" i="35"/>
  <c r="BZ3" i="35"/>
  <c r="BY3" i="35"/>
  <c r="BX3" i="35"/>
  <c r="BW3" i="35"/>
  <c r="BV3" i="35"/>
  <c r="BT3" i="35"/>
  <c r="BS3" i="35"/>
  <c r="BR3" i="35"/>
  <c r="BQ3" i="35"/>
  <c r="BP3" i="35"/>
  <c r="BO3" i="35"/>
  <c r="BN3" i="35"/>
  <c r="BM3" i="35"/>
  <c r="BL3" i="35"/>
  <c r="BK3" i="35"/>
  <c r="BJ3" i="35"/>
  <c r="BC3" i="35"/>
  <c r="AZ3" i="35"/>
  <c r="H114" i="35" s="1"/>
  <c r="AX3" i="35"/>
  <c r="I114" i="35" s="1"/>
  <c r="AT3" i="35"/>
  <c r="AS3" i="35"/>
  <c r="AR3" i="35"/>
  <c r="AQ3" i="35"/>
  <c r="AP3" i="35"/>
  <c r="AO3" i="35"/>
  <c r="AN3" i="35"/>
  <c r="AM3" i="35"/>
  <c r="AL3" i="35"/>
  <c r="AK3" i="35"/>
  <c r="AH33" i="29"/>
  <c r="AG33" i="29"/>
  <c r="AF33" i="29"/>
  <c r="AE33" i="29"/>
  <c r="AD33" i="29"/>
  <c r="AC33" i="29"/>
  <c r="AB33" i="29"/>
  <c r="AA33" i="29"/>
  <c r="Z33" i="29"/>
  <c r="Y33" i="29"/>
  <c r="R33" i="29"/>
  <c r="Q33" i="29"/>
  <c r="P33" i="29"/>
  <c r="O33" i="29"/>
  <c r="N33" i="29"/>
  <c r="M33" i="29"/>
  <c r="L33" i="29"/>
  <c r="K33" i="29"/>
  <c r="J33" i="29"/>
  <c r="I33" i="29"/>
  <c r="H33" i="29"/>
  <c r="AH32" i="29"/>
  <c r="AG32" i="29"/>
  <c r="AF32" i="29"/>
  <c r="AE32" i="29"/>
  <c r="AD32" i="29"/>
  <c r="AC32" i="29"/>
  <c r="AB32" i="29"/>
  <c r="AA32" i="29"/>
  <c r="Z32" i="29"/>
  <c r="Y32" i="29"/>
  <c r="R32" i="29"/>
  <c r="Q32" i="29"/>
  <c r="P32" i="29"/>
  <c r="O32" i="29"/>
  <c r="N32" i="29"/>
  <c r="M32" i="29"/>
  <c r="L32" i="29"/>
  <c r="K32" i="29"/>
  <c r="J32" i="29"/>
  <c r="I32" i="29"/>
  <c r="H32" i="29"/>
  <c r="AH31" i="29"/>
  <c r="AG31" i="29"/>
  <c r="AF31" i="29"/>
  <c r="AE31" i="29"/>
  <c r="AD31" i="29"/>
  <c r="AC31" i="29"/>
  <c r="AB31" i="29"/>
  <c r="AA31" i="29"/>
  <c r="Z31" i="29"/>
  <c r="Y31" i="29"/>
  <c r="R31" i="29"/>
  <c r="Q31" i="29"/>
  <c r="P31" i="29"/>
  <c r="O31" i="29"/>
  <c r="N31" i="29"/>
  <c r="M31" i="29"/>
  <c r="L31" i="29"/>
  <c r="K31" i="29"/>
  <c r="J31" i="29"/>
  <c r="I31" i="29"/>
  <c r="H31" i="29"/>
  <c r="CE30" i="29"/>
  <c r="CD30" i="29"/>
  <c r="CC30" i="29"/>
  <c r="CB30" i="29"/>
  <c r="CA30" i="29"/>
  <c r="BZ30" i="29"/>
  <c r="BY30" i="29"/>
  <c r="BX30" i="29"/>
  <c r="BW30" i="29"/>
  <c r="AL30" i="29" s="1"/>
  <c r="BV30" i="29"/>
  <c r="BT30" i="29"/>
  <c r="BS30" i="29"/>
  <c r="BR30" i="29"/>
  <c r="BQ30" i="29"/>
  <c r="BP30" i="29"/>
  <c r="BO30" i="29"/>
  <c r="BN30" i="29"/>
  <c r="BM30" i="29"/>
  <c r="BL30" i="29"/>
  <c r="BK30" i="29"/>
  <c r="BJ30" i="29"/>
  <c r="BC30" i="29"/>
  <c r="AZ30" i="29"/>
  <c r="H141" i="29" s="1"/>
  <c r="AX30" i="29"/>
  <c r="AT30" i="29"/>
  <c r="AS30" i="29"/>
  <c r="AR30" i="29"/>
  <c r="AQ30" i="29"/>
  <c r="AP30" i="29"/>
  <c r="AO30" i="29"/>
  <c r="AN30" i="29"/>
  <c r="AM30" i="29"/>
  <c r="CE29" i="29"/>
  <c r="CD29" i="29"/>
  <c r="CC29" i="29"/>
  <c r="CB29" i="29"/>
  <c r="CA29" i="29"/>
  <c r="BZ29" i="29"/>
  <c r="BY29" i="29"/>
  <c r="BX29" i="29"/>
  <c r="BW29" i="29"/>
  <c r="BV29" i="29"/>
  <c r="BT29" i="29"/>
  <c r="BS29" i="29"/>
  <c r="BR29" i="29"/>
  <c r="BQ29" i="29"/>
  <c r="BP29" i="29"/>
  <c r="BO29" i="29"/>
  <c r="BN29" i="29"/>
  <c r="BM29" i="29"/>
  <c r="BL29" i="29"/>
  <c r="AL29" i="29" s="1"/>
  <c r="BK29" i="29"/>
  <c r="BJ29" i="29"/>
  <c r="BC29" i="29"/>
  <c r="AZ29" i="29"/>
  <c r="BA29" i="29" s="1"/>
  <c r="AX29" i="29"/>
  <c r="I140" i="29" s="1"/>
  <c r="AT29" i="29"/>
  <c r="AS29" i="29"/>
  <c r="AR29" i="29"/>
  <c r="AQ29" i="29"/>
  <c r="AP29" i="29"/>
  <c r="AO29" i="29"/>
  <c r="AN29" i="29"/>
  <c r="AM29" i="29"/>
  <c r="AK29" i="29"/>
  <c r="CE28" i="29"/>
  <c r="CD28" i="29"/>
  <c r="CC28" i="29"/>
  <c r="CB28" i="29"/>
  <c r="CA28" i="29"/>
  <c r="BZ28" i="29"/>
  <c r="BY28" i="29"/>
  <c r="BX28" i="29"/>
  <c r="BW28" i="29"/>
  <c r="BV28" i="29"/>
  <c r="BT28" i="29"/>
  <c r="BS28" i="29"/>
  <c r="BR28" i="29"/>
  <c r="BQ28" i="29"/>
  <c r="BP28" i="29"/>
  <c r="BO28" i="29"/>
  <c r="BN28" i="29"/>
  <c r="BM28" i="29"/>
  <c r="BL28" i="29"/>
  <c r="AL28" i="29" s="1"/>
  <c r="BK28" i="29"/>
  <c r="AK28" i="29" s="1"/>
  <c r="BJ28" i="29"/>
  <c r="BC28" i="29"/>
  <c r="AZ28" i="29"/>
  <c r="AX28" i="29"/>
  <c r="I139" i="29" s="1"/>
  <c r="AT28" i="29"/>
  <c r="AS28" i="29"/>
  <c r="AR28" i="29"/>
  <c r="AQ28" i="29"/>
  <c r="AP28" i="29"/>
  <c r="AO28" i="29"/>
  <c r="AN28" i="29"/>
  <c r="AM28" i="29"/>
  <c r="CE27" i="29"/>
  <c r="CD27" i="29"/>
  <c r="CC27" i="29"/>
  <c r="CB27" i="29"/>
  <c r="CA27" i="29"/>
  <c r="BZ27" i="29"/>
  <c r="BY27" i="29"/>
  <c r="BX27" i="29"/>
  <c r="BW27" i="29"/>
  <c r="AL27" i="29" s="1"/>
  <c r="BV27" i="29"/>
  <c r="BT27" i="29"/>
  <c r="BS27" i="29"/>
  <c r="BR27" i="29"/>
  <c r="BQ27" i="29"/>
  <c r="BP27" i="29"/>
  <c r="BO27" i="29"/>
  <c r="BN27" i="29"/>
  <c r="BM27" i="29"/>
  <c r="BL27" i="29"/>
  <c r="BK27" i="29"/>
  <c r="AK27" i="29" s="1"/>
  <c r="BJ27" i="29"/>
  <c r="BC27" i="29"/>
  <c r="BA27" i="29"/>
  <c r="AZ27" i="29"/>
  <c r="H138" i="29" s="1"/>
  <c r="AX27" i="29"/>
  <c r="I138" i="29" s="1"/>
  <c r="AT27" i="29"/>
  <c r="AS27" i="29"/>
  <c r="AR27" i="29"/>
  <c r="AQ27" i="29"/>
  <c r="AP27" i="29"/>
  <c r="AO27" i="29"/>
  <c r="AN27" i="29"/>
  <c r="AM27" i="29"/>
  <c r="CE26" i="29"/>
  <c r="CD26" i="29"/>
  <c r="CC26" i="29"/>
  <c r="CB26" i="29"/>
  <c r="CA26" i="29"/>
  <c r="BZ26" i="29"/>
  <c r="BY26" i="29"/>
  <c r="BX26" i="29"/>
  <c r="BW26" i="29"/>
  <c r="AL26" i="29" s="1"/>
  <c r="BV26" i="29"/>
  <c r="BT26" i="29"/>
  <c r="BS26" i="29"/>
  <c r="BR26" i="29"/>
  <c r="BQ26" i="29"/>
  <c r="BP26" i="29"/>
  <c r="BO26" i="29"/>
  <c r="BN26" i="29"/>
  <c r="BM26" i="29"/>
  <c r="BL26" i="29"/>
  <c r="BK26" i="29"/>
  <c r="AK26" i="29" s="1"/>
  <c r="BJ26" i="29"/>
  <c r="BC26" i="29"/>
  <c r="AZ26" i="29"/>
  <c r="H137" i="29" s="1"/>
  <c r="AX26" i="29"/>
  <c r="AT26" i="29"/>
  <c r="AS26" i="29"/>
  <c r="AR26" i="29"/>
  <c r="AQ26" i="29"/>
  <c r="AP26" i="29"/>
  <c r="AO26" i="29"/>
  <c r="AN26" i="29"/>
  <c r="AM26" i="29"/>
  <c r="CE25" i="29"/>
  <c r="CD25" i="29"/>
  <c r="CC25" i="29"/>
  <c r="CB25" i="29"/>
  <c r="CA25" i="29"/>
  <c r="BZ25" i="29"/>
  <c r="BY25" i="29"/>
  <c r="BX25" i="29"/>
  <c r="BW25" i="29"/>
  <c r="AL25" i="29" s="1"/>
  <c r="BV25" i="29"/>
  <c r="BT25" i="29"/>
  <c r="BS25" i="29"/>
  <c r="BR25" i="29"/>
  <c r="BQ25" i="29"/>
  <c r="BP25" i="29"/>
  <c r="BP37" i="29" s="1"/>
  <c r="W95" i="29" s="1"/>
  <c r="BO25" i="29"/>
  <c r="BN25" i="29"/>
  <c r="BM25" i="29"/>
  <c r="BL25" i="29"/>
  <c r="BK25" i="29"/>
  <c r="BJ25" i="29"/>
  <c r="BC25" i="29"/>
  <c r="AZ25" i="29"/>
  <c r="BA25" i="29" s="1"/>
  <c r="AX25" i="29"/>
  <c r="I136" i="29" s="1"/>
  <c r="AT25" i="29"/>
  <c r="AS25" i="29"/>
  <c r="AR25" i="29"/>
  <c r="AQ25" i="29"/>
  <c r="AP25" i="29"/>
  <c r="AO25" i="29"/>
  <c r="AN25" i="29"/>
  <c r="AM25" i="29"/>
  <c r="AK25" i="29"/>
  <c r="CE24" i="29"/>
  <c r="CD24" i="29"/>
  <c r="CC24" i="29"/>
  <c r="CB24" i="29"/>
  <c r="CA24" i="29"/>
  <c r="BZ24" i="29"/>
  <c r="BY24" i="29"/>
  <c r="BX24" i="29"/>
  <c r="BW24" i="29"/>
  <c r="BV24" i="29"/>
  <c r="BT24" i="29"/>
  <c r="BS24" i="29"/>
  <c r="BR24" i="29"/>
  <c r="BQ24" i="29"/>
  <c r="BP24" i="29"/>
  <c r="BO24" i="29"/>
  <c r="BN24" i="29"/>
  <c r="BM24" i="29"/>
  <c r="BL24" i="29"/>
  <c r="AL24" i="29" s="1"/>
  <c r="BK24" i="29"/>
  <c r="AK24" i="29" s="1"/>
  <c r="BJ24" i="29"/>
  <c r="BC24" i="29"/>
  <c r="AZ24" i="29"/>
  <c r="AX24" i="29"/>
  <c r="I135" i="29" s="1"/>
  <c r="AT24" i="29"/>
  <c r="AS24" i="29"/>
  <c r="AR24" i="29"/>
  <c r="AQ24" i="29"/>
  <c r="AP24" i="29"/>
  <c r="AO24" i="29"/>
  <c r="AN24" i="29"/>
  <c r="AM24" i="29"/>
  <c r="CE23" i="29"/>
  <c r="CD23" i="29"/>
  <c r="CC23" i="29"/>
  <c r="CB23" i="29"/>
  <c r="CA23" i="29"/>
  <c r="BZ23" i="29"/>
  <c r="BY23" i="29"/>
  <c r="BX23" i="29"/>
  <c r="BW23" i="29"/>
  <c r="BV23" i="29"/>
  <c r="BT23" i="29"/>
  <c r="BS23" i="29"/>
  <c r="BR23" i="29"/>
  <c r="BQ23" i="29"/>
  <c r="BP23" i="29"/>
  <c r="BO23" i="29"/>
  <c r="BN23" i="29"/>
  <c r="BM23" i="29"/>
  <c r="BL23" i="29"/>
  <c r="AL23" i="29" s="1"/>
  <c r="BK23" i="29"/>
  <c r="AK23" i="29" s="1"/>
  <c r="BJ23" i="29"/>
  <c r="BC23" i="29"/>
  <c r="AZ23" i="29"/>
  <c r="H134" i="29" s="1"/>
  <c r="AX23" i="29"/>
  <c r="AY23" i="29" s="1"/>
  <c r="AT23" i="29"/>
  <c r="AS23" i="29"/>
  <c r="AR23" i="29"/>
  <c r="AQ23" i="29"/>
  <c r="AP23" i="29"/>
  <c r="AO23" i="29"/>
  <c r="AN23" i="29"/>
  <c r="AM23" i="29"/>
  <c r="CE22" i="29"/>
  <c r="CD22" i="29"/>
  <c r="CC22" i="29"/>
  <c r="CB22" i="29"/>
  <c r="CA22" i="29"/>
  <c r="BZ22" i="29"/>
  <c r="BY22" i="29"/>
  <c r="BX22" i="29"/>
  <c r="BW22" i="29"/>
  <c r="BV22" i="29"/>
  <c r="BT22" i="29"/>
  <c r="BS22" i="29"/>
  <c r="BR22" i="29"/>
  <c r="BQ22" i="29"/>
  <c r="BP22" i="29"/>
  <c r="BO22" i="29"/>
  <c r="BN22" i="29"/>
  <c r="BM22" i="29"/>
  <c r="BL22" i="29"/>
  <c r="AL22" i="29" s="1"/>
  <c r="BK22" i="29"/>
  <c r="BJ22" i="29"/>
  <c r="BC22" i="29"/>
  <c r="AZ22" i="29"/>
  <c r="H133" i="29" s="1"/>
  <c r="AX22" i="29"/>
  <c r="AT22" i="29"/>
  <c r="AS22" i="29"/>
  <c r="AR22" i="29"/>
  <c r="AQ22" i="29"/>
  <c r="AP22" i="29"/>
  <c r="AO22" i="29"/>
  <c r="AN22" i="29"/>
  <c r="AM22" i="29"/>
  <c r="CE21" i="29"/>
  <c r="CD21" i="29"/>
  <c r="CC21" i="29"/>
  <c r="CB21" i="29"/>
  <c r="CA21" i="29"/>
  <c r="BZ21" i="29"/>
  <c r="BY21" i="29"/>
  <c r="BX21" i="29"/>
  <c r="BW21" i="29"/>
  <c r="BV21" i="29"/>
  <c r="BT21" i="29"/>
  <c r="BS21" i="29"/>
  <c r="BR21" i="29"/>
  <c r="BQ21" i="29"/>
  <c r="BP21" i="29"/>
  <c r="BO21" i="29"/>
  <c r="BN21" i="29"/>
  <c r="BM21" i="29"/>
  <c r="BL21" i="29"/>
  <c r="BK21" i="29"/>
  <c r="BJ21" i="29"/>
  <c r="BC21" i="29"/>
  <c r="AZ21" i="29"/>
  <c r="BA21" i="29" s="1"/>
  <c r="AX21" i="29"/>
  <c r="I132" i="29" s="1"/>
  <c r="AT21" i="29"/>
  <c r="AS21" i="29"/>
  <c r="AR21" i="29"/>
  <c r="AQ21" i="29"/>
  <c r="AP21" i="29"/>
  <c r="AO21" i="29"/>
  <c r="AN21" i="29"/>
  <c r="AM21" i="29"/>
  <c r="AL21" i="29"/>
  <c r="CE20" i="29"/>
  <c r="CD20" i="29"/>
  <c r="CC20" i="29"/>
  <c r="CB20" i="29"/>
  <c r="CA20" i="29"/>
  <c r="BZ20" i="29"/>
  <c r="BY20" i="29"/>
  <c r="BX20" i="29"/>
  <c r="BW20" i="29"/>
  <c r="BV20" i="29"/>
  <c r="BT20" i="29"/>
  <c r="BS20" i="29"/>
  <c r="BR20" i="29"/>
  <c r="BQ20" i="29"/>
  <c r="BP20" i="29"/>
  <c r="BO20" i="29"/>
  <c r="BN20" i="29"/>
  <c r="BM20" i="29"/>
  <c r="BL20" i="29"/>
  <c r="BK20" i="29"/>
  <c r="BJ20" i="29"/>
  <c r="BC20" i="29"/>
  <c r="AZ20" i="29"/>
  <c r="AX20" i="29"/>
  <c r="I131" i="29" s="1"/>
  <c r="AT20" i="29"/>
  <c r="AS20" i="29"/>
  <c r="AR20" i="29"/>
  <c r="AQ20" i="29"/>
  <c r="AP20" i="29"/>
  <c r="AO20" i="29"/>
  <c r="AN20" i="29"/>
  <c r="AM20" i="29"/>
  <c r="AL20" i="29"/>
  <c r="CE19" i="29"/>
  <c r="CD19" i="29"/>
  <c r="CC19" i="29"/>
  <c r="CB19" i="29"/>
  <c r="CA19" i="29"/>
  <c r="BZ19" i="29"/>
  <c r="BY19" i="29"/>
  <c r="BX19" i="29"/>
  <c r="BW19" i="29"/>
  <c r="BV19" i="29"/>
  <c r="BT19" i="29"/>
  <c r="BS19" i="29"/>
  <c r="BR19" i="29"/>
  <c r="BQ19" i="29"/>
  <c r="BP19" i="29"/>
  <c r="BO19" i="29"/>
  <c r="BN19" i="29"/>
  <c r="BM19" i="29"/>
  <c r="BL19" i="29"/>
  <c r="AL19" i="29" s="1"/>
  <c r="BK19" i="29"/>
  <c r="BJ19" i="29"/>
  <c r="BC19" i="29"/>
  <c r="AZ19" i="29"/>
  <c r="H130" i="29" s="1"/>
  <c r="AX19" i="29"/>
  <c r="AY19" i="29" s="1"/>
  <c r="AT19" i="29"/>
  <c r="AS19" i="29"/>
  <c r="AR19" i="29"/>
  <c r="AQ19" i="29"/>
  <c r="AP19" i="29"/>
  <c r="AO19" i="29"/>
  <c r="AN19" i="29"/>
  <c r="AM19" i="29"/>
  <c r="CE18" i="29"/>
  <c r="CD18" i="29"/>
  <c r="CC18" i="29"/>
  <c r="CB18" i="29"/>
  <c r="CA18" i="29"/>
  <c r="BZ18" i="29"/>
  <c r="BY18" i="29"/>
  <c r="BY36" i="29" s="1"/>
  <c r="BX18" i="29"/>
  <c r="BW18" i="29"/>
  <c r="BV18" i="29"/>
  <c r="BT18" i="29"/>
  <c r="BS18" i="29"/>
  <c r="BR18" i="29"/>
  <c r="BQ18" i="29"/>
  <c r="BP18" i="29"/>
  <c r="BP36" i="29" s="1"/>
  <c r="BO18" i="29"/>
  <c r="BN18" i="29"/>
  <c r="BM18" i="29"/>
  <c r="BL18" i="29"/>
  <c r="BK18" i="29"/>
  <c r="AK18" i="29" s="1"/>
  <c r="BJ18" i="29"/>
  <c r="BC18" i="29"/>
  <c r="AZ18" i="29"/>
  <c r="H129" i="29" s="1"/>
  <c r="AX18" i="29"/>
  <c r="AT18" i="29"/>
  <c r="AS18" i="29"/>
  <c r="AR18" i="29"/>
  <c r="AQ18" i="29"/>
  <c r="AP18" i="29"/>
  <c r="AO18" i="29"/>
  <c r="AN18" i="29"/>
  <c r="AM18" i="29"/>
  <c r="AL18" i="29"/>
  <c r="CE17" i="29"/>
  <c r="CD17" i="29"/>
  <c r="CC17" i="29"/>
  <c r="CB17" i="29"/>
  <c r="CA17" i="29"/>
  <c r="BZ17" i="29"/>
  <c r="BY17" i="29"/>
  <c r="BX17" i="29"/>
  <c r="BW17" i="29"/>
  <c r="BV17" i="29"/>
  <c r="BT17" i="29"/>
  <c r="BS17" i="29"/>
  <c r="BR17" i="29"/>
  <c r="BQ17" i="29"/>
  <c r="BP17" i="29"/>
  <c r="BO17" i="29"/>
  <c r="BN17" i="29"/>
  <c r="BM17" i="29"/>
  <c r="BL17" i="29"/>
  <c r="AL17" i="29" s="1"/>
  <c r="BK17" i="29"/>
  <c r="AK17" i="29" s="1"/>
  <c r="BJ17" i="29"/>
  <c r="BC17" i="29"/>
  <c r="AZ17" i="29"/>
  <c r="BA17" i="29" s="1"/>
  <c r="AX17" i="29"/>
  <c r="I128" i="29" s="1"/>
  <c r="AT17" i="29"/>
  <c r="AS17" i="29"/>
  <c r="AR17" i="29"/>
  <c r="AQ17" i="29"/>
  <c r="AP17" i="29"/>
  <c r="AO17" i="29"/>
  <c r="AN17" i="29"/>
  <c r="AM17" i="29"/>
  <c r="CE16" i="29"/>
  <c r="CD16" i="29"/>
  <c r="CC16" i="29"/>
  <c r="CB16" i="29"/>
  <c r="CA16" i="29"/>
  <c r="BZ16" i="29"/>
  <c r="BY16" i="29"/>
  <c r="BX16" i="29"/>
  <c r="BW16" i="29"/>
  <c r="BV16" i="29"/>
  <c r="BT16" i="29"/>
  <c r="BS16" i="29"/>
  <c r="BR16" i="29"/>
  <c r="BQ16" i="29"/>
  <c r="BP16" i="29"/>
  <c r="BO16" i="29"/>
  <c r="BN16" i="29"/>
  <c r="BM16" i="29"/>
  <c r="BL16" i="29"/>
  <c r="AL16" i="29" s="1"/>
  <c r="BK16" i="29"/>
  <c r="AK16" i="29" s="1"/>
  <c r="BJ16" i="29"/>
  <c r="BC16" i="29"/>
  <c r="AZ16" i="29"/>
  <c r="H127" i="29" s="1"/>
  <c r="AX16" i="29"/>
  <c r="I127" i="29" s="1"/>
  <c r="AT16" i="29"/>
  <c r="AS16" i="29"/>
  <c r="AR16" i="29"/>
  <c r="AQ16" i="29"/>
  <c r="AP16" i="29"/>
  <c r="AO16" i="29"/>
  <c r="AN16" i="29"/>
  <c r="AM16" i="29"/>
  <c r="CE15" i="29"/>
  <c r="CD15" i="29"/>
  <c r="CC15" i="29"/>
  <c r="CB15" i="29"/>
  <c r="CA15" i="29"/>
  <c r="BZ15" i="29"/>
  <c r="BY15" i="29"/>
  <c r="BX15" i="29"/>
  <c r="BW15" i="29"/>
  <c r="BV15" i="29"/>
  <c r="BT15" i="29"/>
  <c r="BS15" i="29"/>
  <c r="BR15" i="29"/>
  <c r="BQ15" i="29"/>
  <c r="BP15" i="29"/>
  <c r="BO15" i="29"/>
  <c r="BN15" i="29"/>
  <c r="BM15" i="29"/>
  <c r="BL15" i="29"/>
  <c r="BK15" i="29"/>
  <c r="AK15" i="29" s="1"/>
  <c r="BJ15" i="29"/>
  <c r="BC15" i="29"/>
  <c r="AZ15" i="29"/>
  <c r="H126" i="29" s="1"/>
  <c r="AX15" i="29"/>
  <c r="I126" i="29" s="1"/>
  <c r="AT15" i="29"/>
  <c r="AS15" i="29"/>
  <c r="AR15" i="29"/>
  <c r="AQ15" i="29"/>
  <c r="AP15" i="29"/>
  <c r="AO15" i="29"/>
  <c r="AN15" i="29"/>
  <c r="AM15" i="29"/>
  <c r="CE14" i="29"/>
  <c r="CD14" i="29"/>
  <c r="CC14" i="29"/>
  <c r="CB14" i="29"/>
  <c r="CA14" i="29"/>
  <c r="BZ14" i="29"/>
  <c r="BZ36" i="29" s="1"/>
  <c r="BY14" i="29"/>
  <c r="BX14" i="29"/>
  <c r="BW14" i="29"/>
  <c r="BV14" i="29"/>
  <c r="BT14" i="29"/>
  <c r="BS14" i="29"/>
  <c r="BR14" i="29"/>
  <c r="BQ14" i="29"/>
  <c r="BQ36" i="29" s="1"/>
  <c r="BP14" i="29"/>
  <c r="BO14" i="29"/>
  <c r="BN14" i="29"/>
  <c r="BM14" i="29"/>
  <c r="BL14" i="29"/>
  <c r="AL14" i="29" s="1"/>
  <c r="BK14" i="29"/>
  <c r="BJ14" i="29"/>
  <c r="BC14" i="29"/>
  <c r="AZ14" i="29"/>
  <c r="H125" i="29" s="1"/>
  <c r="AX14" i="29"/>
  <c r="I125" i="29" s="1"/>
  <c r="AT14" i="29"/>
  <c r="AS14" i="29"/>
  <c r="AR14" i="29"/>
  <c r="AQ14" i="29"/>
  <c r="AP14" i="29"/>
  <c r="AO14" i="29"/>
  <c r="AN14" i="29"/>
  <c r="AM14" i="29"/>
  <c r="CE13" i="29"/>
  <c r="CD13" i="29"/>
  <c r="CC13" i="29"/>
  <c r="CB13" i="29"/>
  <c r="CA13" i="29"/>
  <c r="BZ13" i="29"/>
  <c r="BY13" i="29"/>
  <c r="BX13" i="29"/>
  <c r="BW13" i="29"/>
  <c r="BV13" i="29"/>
  <c r="BT13" i="29"/>
  <c r="BS13" i="29"/>
  <c r="BR13" i="29"/>
  <c r="BQ13" i="29"/>
  <c r="BP13" i="29"/>
  <c r="BO13" i="29"/>
  <c r="BN13" i="29"/>
  <c r="BM13" i="29"/>
  <c r="BL13" i="29"/>
  <c r="AL13" i="29" s="1"/>
  <c r="BK13" i="29"/>
  <c r="BJ13" i="29"/>
  <c r="BC13" i="29"/>
  <c r="AZ13" i="29"/>
  <c r="H124" i="29" s="1"/>
  <c r="AX13" i="29"/>
  <c r="I124" i="29" s="1"/>
  <c r="AT13" i="29"/>
  <c r="AS13" i="29"/>
  <c r="AR13" i="29"/>
  <c r="AQ13" i="29"/>
  <c r="AP13" i="29"/>
  <c r="AO13" i="29"/>
  <c r="AN13" i="29"/>
  <c r="AM13" i="29"/>
  <c r="CE12" i="29"/>
  <c r="CD12" i="29"/>
  <c r="CC12" i="29"/>
  <c r="CB12" i="29"/>
  <c r="CA12" i="29"/>
  <c r="BZ12" i="29"/>
  <c r="BY12" i="29"/>
  <c r="BX12" i="29"/>
  <c r="BW12" i="29"/>
  <c r="AL12" i="29" s="1"/>
  <c r="BV12" i="29"/>
  <c r="BT12" i="29"/>
  <c r="BS12" i="29"/>
  <c r="BR12" i="29"/>
  <c r="BQ12" i="29"/>
  <c r="BP12" i="29"/>
  <c r="BO12" i="29"/>
  <c r="BN12" i="29"/>
  <c r="BM12" i="29"/>
  <c r="BL12" i="29"/>
  <c r="BK12" i="29"/>
  <c r="BJ12" i="29"/>
  <c r="BC12" i="29"/>
  <c r="AZ12" i="29"/>
  <c r="H123" i="29" s="1"/>
  <c r="AX12" i="29"/>
  <c r="I123" i="29" s="1"/>
  <c r="AT12" i="29"/>
  <c r="AS12" i="29"/>
  <c r="AR12" i="29"/>
  <c r="AQ12" i="29"/>
  <c r="AP12" i="29"/>
  <c r="AO12" i="29"/>
  <c r="AN12" i="29"/>
  <c r="AM12" i="29"/>
  <c r="CE11" i="29"/>
  <c r="CD11" i="29"/>
  <c r="CC11" i="29"/>
  <c r="CB11" i="29"/>
  <c r="CA11" i="29"/>
  <c r="BZ11" i="29"/>
  <c r="BY11" i="29"/>
  <c r="BX11" i="29"/>
  <c r="BW11" i="29"/>
  <c r="AL11" i="29" s="1"/>
  <c r="BB11" i="29" s="1"/>
  <c r="J122" i="29" s="1"/>
  <c r="BV11" i="29"/>
  <c r="BT11" i="29"/>
  <c r="BS11" i="29"/>
  <c r="BR11" i="29"/>
  <c r="BQ11" i="29"/>
  <c r="BP11" i="29"/>
  <c r="BO11" i="29"/>
  <c r="BN11" i="29"/>
  <c r="BM11" i="29"/>
  <c r="BL11" i="29"/>
  <c r="BK11" i="29"/>
  <c r="BJ11" i="29"/>
  <c r="BC11" i="29"/>
  <c r="AZ11" i="29"/>
  <c r="H122" i="29" s="1"/>
  <c r="AX11" i="29"/>
  <c r="I122" i="29" s="1"/>
  <c r="AT11" i="29"/>
  <c r="AS11" i="29"/>
  <c r="AR11" i="29"/>
  <c r="AQ11" i="29"/>
  <c r="AP11" i="29"/>
  <c r="AO11" i="29"/>
  <c r="AN11" i="29"/>
  <c r="AM11" i="29"/>
  <c r="CE10" i="29"/>
  <c r="CE36" i="29" s="1"/>
  <c r="CD10" i="29"/>
  <c r="CC10" i="29"/>
  <c r="CB10" i="29"/>
  <c r="CB36" i="29" s="1"/>
  <c r="CA10" i="29"/>
  <c r="BZ10" i="29"/>
  <c r="BY10" i="29"/>
  <c r="BX10" i="29"/>
  <c r="BW10" i="29"/>
  <c r="AL10" i="29" s="1"/>
  <c r="BV10" i="29"/>
  <c r="BT10" i="29"/>
  <c r="BS10" i="29"/>
  <c r="BS36" i="29" s="1"/>
  <c r="BR10" i="29"/>
  <c r="BQ10" i="29"/>
  <c r="BP10" i="29"/>
  <c r="BO10" i="29"/>
  <c r="BN10" i="29"/>
  <c r="BN36" i="29" s="1"/>
  <c r="BM10" i="29"/>
  <c r="BL10" i="29"/>
  <c r="BK10" i="29"/>
  <c r="AK10" i="29" s="1"/>
  <c r="BJ10" i="29"/>
  <c r="BC10" i="29"/>
  <c r="AZ10" i="29"/>
  <c r="H121" i="29" s="1"/>
  <c r="AX10" i="29"/>
  <c r="I121" i="29" s="1"/>
  <c r="AT10" i="29"/>
  <c r="AS10" i="29"/>
  <c r="AR10" i="29"/>
  <c r="AQ10" i="29"/>
  <c r="AP10" i="29"/>
  <c r="AO10" i="29"/>
  <c r="AN10" i="29"/>
  <c r="AM10" i="29"/>
  <c r="CE9" i="29"/>
  <c r="CD9" i="29"/>
  <c r="CD36" i="29" s="1"/>
  <c r="CC9" i="29"/>
  <c r="CC36" i="29" s="1"/>
  <c r="CB9" i="29"/>
  <c r="CA9" i="29"/>
  <c r="CA36" i="29" s="1"/>
  <c r="BZ9" i="29"/>
  <c r="BY9" i="29"/>
  <c r="BX9" i="29"/>
  <c r="BX36" i="29" s="1"/>
  <c r="BW9" i="29"/>
  <c r="BV9" i="29"/>
  <c r="BV36" i="29" s="1"/>
  <c r="BT9" i="29"/>
  <c r="BT36" i="29" s="1"/>
  <c r="BS9" i="29"/>
  <c r="BR9" i="29"/>
  <c r="BR36" i="29" s="1"/>
  <c r="BQ9" i="29"/>
  <c r="BP9" i="29"/>
  <c r="BO9" i="29"/>
  <c r="BO36" i="29" s="1"/>
  <c r="BN9" i="29"/>
  <c r="BM9" i="29"/>
  <c r="BM36" i="29" s="1"/>
  <c r="BL9" i="29"/>
  <c r="BL36" i="29" s="1"/>
  <c r="BK9" i="29"/>
  <c r="BJ9" i="29"/>
  <c r="BJ36" i="29" s="1"/>
  <c r="BC9" i="29"/>
  <c r="AZ9" i="29"/>
  <c r="BA9" i="29" s="1"/>
  <c r="AX9" i="29"/>
  <c r="I120" i="29" s="1"/>
  <c r="AT9" i="29"/>
  <c r="AS9" i="29"/>
  <c r="AR9" i="29"/>
  <c r="AQ9" i="29"/>
  <c r="AP9" i="29"/>
  <c r="AO9" i="29"/>
  <c r="AN9" i="29"/>
  <c r="AM9" i="29"/>
  <c r="CE8" i="29"/>
  <c r="CD8" i="29"/>
  <c r="CC8" i="29"/>
  <c r="CB8" i="29"/>
  <c r="CA8" i="29"/>
  <c r="BZ8" i="29"/>
  <c r="BY8" i="29"/>
  <c r="BX8" i="29"/>
  <c r="BW8" i="29"/>
  <c r="AL8" i="29" s="1"/>
  <c r="BV8" i="29"/>
  <c r="BT8" i="29"/>
  <c r="BS8" i="29"/>
  <c r="BR8" i="29"/>
  <c r="BQ8" i="29"/>
  <c r="BP8" i="29"/>
  <c r="BO8" i="29"/>
  <c r="BN8" i="29"/>
  <c r="BM8" i="29"/>
  <c r="BL8" i="29"/>
  <c r="BK8" i="29"/>
  <c r="BJ8" i="29"/>
  <c r="BC8" i="29"/>
  <c r="AZ8" i="29"/>
  <c r="H119" i="29" s="1"/>
  <c r="AX8" i="29"/>
  <c r="I119" i="29" s="1"/>
  <c r="AT8" i="29"/>
  <c r="AS8" i="29"/>
  <c r="AR8" i="29"/>
  <c r="AQ8" i="29"/>
  <c r="AP8" i="29"/>
  <c r="AO8" i="29"/>
  <c r="AN8" i="29"/>
  <c r="AM8" i="29"/>
  <c r="AK8" i="29"/>
  <c r="CE7" i="29"/>
  <c r="CD7" i="29"/>
  <c r="CC7" i="29"/>
  <c r="CB7" i="29"/>
  <c r="CA7" i="29"/>
  <c r="BZ7" i="29"/>
  <c r="BY7" i="29"/>
  <c r="BX7" i="29"/>
  <c r="BW7" i="29"/>
  <c r="BV7" i="29"/>
  <c r="BT7" i="29"/>
  <c r="BS7" i="29"/>
  <c r="BR7" i="29"/>
  <c r="BQ7" i="29"/>
  <c r="BP7" i="29"/>
  <c r="BO7" i="29"/>
  <c r="BN7" i="29"/>
  <c r="BM7" i="29"/>
  <c r="BL7" i="29"/>
  <c r="BK7" i="29"/>
  <c r="BJ7" i="29"/>
  <c r="BC7" i="29"/>
  <c r="AZ7" i="29"/>
  <c r="H118" i="29" s="1"/>
  <c r="AX7" i="29"/>
  <c r="I118" i="29" s="1"/>
  <c r="AT7" i="29"/>
  <c r="AS7" i="29"/>
  <c r="AR7" i="29"/>
  <c r="AQ7" i="29"/>
  <c r="AP7" i="29"/>
  <c r="AO7" i="29"/>
  <c r="AN7" i="29"/>
  <c r="AM7" i="29"/>
  <c r="AL7" i="29"/>
  <c r="CE6" i="29"/>
  <c r="CD6" i="29"/>
  <c r="CC6" i="29"/>
  <c r="CB6" i="29"/>
  <c r="CA6" i="29"/>
  <c r="BZ6" i="29"/>
  <c r="BY6" i="29"/>
  <c r="BX6" i="29"/>
  <c r="BW6" i="29"/>
  <c r="BV6" i="29"/>
  <c r="AK6" i="29" s="1"/>
  <c r="BT6" i="29"/>
  <c r="BS6" i="29"/>
  <c r="BR6" i="29"/>
  <c r="BQ6" i="29"/>
  <c r="BP6" i="29"/>
  <c r="BO6" i="29"/>
  <c r="BN6" i="29"/>
  <c r="BM6" i="29"/>
  <c r="BL6" i="29"/>
  <c r="BK6" i="29"/>
  <c r="BJ6" i="29"/>
  <c r="BC6" i="29"/>
  <c r="AZ6" i="29"/>
  <c r="H117" i="29" s="1"/>
  <c r="AY6" i="29"/>
  <c r="AX6" i="29"/>
  <c r="I117" i="29" s="1"/>
  <c r="AT6" i="29"/>
  <c r="AS6" i="29"/>
  <c r="AR6" i="29"/>
  <c r="AQ6" i="29"/>
  <c r="AP6" i="29"/>
  <c r="AO6" i="29"/>
  <c r="AN6" i="29"/>
  <c r="AM6" i="29"/>
  <c r="AL6" i="29"/>
  <c r="CE5" i="29"/>
  <c r="CD5" i="29"/>
  <c r="CC5" i="29"/>
  <c r="CB5" i="29"/>
  <c r="CA5" i="29"/>
  <c r="BZ5" i="29"/>
  <c r="BY5" i="29"/>
  <c r="BX5" i="29"/>
  <c r="BW5" i="29"/>
  <c r="BV5" i="29"/>
  <c r="AK5" i="29" s="1"/>
  <c r="BT5" i="29"/>
  <c r="BS5" i="29"/>
  <c r="BR5" i="29"/>
  <c r="BQ5" i="29"/>
  <c r="BP5" i="29"/>
  <c r="BO5" i="29"/>
  <c r="BN5" i="29"/>
  <c r="BM5" i="29"/>
  <c r="BL5" i="29"/>
  <c r="BK5" i="29"/>
  <c r="BJ5" i="29"/>
  <c r="BC5" i="29"/>
  <c r="AZ5" i="29"/>
  <c r="H116" i="29" s="1"/>
  <c r="AX5" i="29"/>
  <c r="I116" i="29" s="1"/>
  <c r="AT5" i="29"/>
  <c r="AS5" i="29"/>
  <c r="AR5" i="29"/>
  <c r="AQ5" i="29"/>
  <c r="AP5" i="29"/>
  <c r="AO5" i="29"/>
  <c r="AN5" i="29"/>
  <c r="AM5" i="29"/>
  <c r="AL5" i="29"/>
  <c r="CE4" i="29"/>
  <c r="CD4" i="29"/>
  <c r="CC4" i="29"/>
  <c r="CB4" i="29"/>
  <c r="CA4" i="29"/>
  <c r="BZ4" i="29"/>
  <c r="BY4" i="29"/>
  <c r="BX4" i="29"/>
  <c r="BW4" i="29"/>
  <c r="AL4" i="29" s="1"/>
  <c r="BV4" i="29"/>
  <c r="AK4" i="29" s="1"/>
  <c r="BT4" i="29"/>
  <c r="BS4" i="29"/>
  <c r="BR4" i="29"/>
  <c r="BQ4" i="29"/>
  <c r="BP4" i="29"/>
  <c r="BO4" i="29"/>
  <c r="BN4" i="29"/>
  <c r="BM4" i="29"/>
  <c r="BL4" i="29"/>
  <c r="BK4" i="29"/>
  <c r="BJ4" i="29"/>
  <c r="BC4" i="29"/>
  <c r="AZ4" i="29"/>
  <c r="H115" i="29" s="1"/>
  <c r="AX4" i="29"/>
  <c r="I115" i="29" s="1"/>
  <c r="AT4" i="29"/>
  <c r="AS4" i="29"/>
  <c r="AR4" i="29"/>
  <c r="AQ4" i="29"/>
  <c r="AP4" i="29"/>
  <c r="AO4" i="29"/>
  <c r="AN4" i="29"/>
  <c r="AM4" i="29"/>
  <c r="CE3" i="29"/>
  <c r="CD3" i="29"/>
  <c r="CC3" i="29"/>
  <c r="CB3" i="29"/>
  <c r="CA3" i="29"/>
  <c r="BZ3" i="29"/>
  <c r="BZ32" i="29" s="1"/>
  <c r="BY3" i="29"/>
  <c r="BX3" i="29"/>
  <c r="BW3" i="29"/>
  <c r="BV3" i="29"/>
  <c r="BT3" i="29"/>
  <c r="BS3" i="29"/>
  <c r="BR3" i="29"/>
  <c r="BQ3" i="29"/>
  <c r="BP3" i="29"/>
  <c r="BO3" i="29"/>
  <c r="BN3" i="29"/>
  <c r="BM3" i="29"/>
  <c r="BL3" i="29"/>
  <c r="BK3" i="29"/>
  <c r="BJ3" i="29"/>
  <c r="BC3" i="29"/>
  <c r="AZ3" i="29"/>
  <c r="H114" i="29" s="1"/>
  <c r="AX3" i="29"/>
  <c r="I114" i="29" s="1"/>
  <c r="AT3" i="29"/>
  <c r="AS3" i="29"/>
  <c r="AR3" i="29"/>
  <c r="AQ3" i="29"/>
  <c r="AP3" i="29"/>
  <c r="AO3" i="29"/>
  <c r="AN3" i="29"/>
  <c r="AM3" i="29"/>
  <c r="AL3" i="29"/>
  <c r="BO33" i="29" l="1"/>
  <c r="AK21" i="29"/>
  <c r="BW36" i="29"/>
  <c r="BS32" i="35"/>
  <c r="BB5" i="35"/>
  <c r="J116" i="35" s="1"/>
  <c r="BB8" i="35"/>
  <c r="J119" i="35" s="1"/>
  <c r="BB15" i="35"/>
  <c r="J126" i="35" s="1"/>
  <c r="BB22" i="35"/>
  <c r="J133" i="35" s="1"/>
  <c r="BB30" i="35"/>
  <c r="J141" i="35" s="1"/>
  <c r="BK31" i="36"/>
  <c r="BS31" i="36"/>
  <c r="CB31" i="36"/>
  <c r="BB5" i="36"/>
  <c r="J116" i="36" s="1"/>
  <c r="BB8" i="36"/>
  <c r="J119" i="36" s="1"/>
  <c r="BB10" i="36"/>
  <c r="J121" i="36" s="1"/>
  <c r="M34" i="36"/>
  <c r="AA34" i="36"/>
  <c r="BB21" i="36"/>
  <c r="J132" i="36" s="1"/>
  <c r="BJ37" i="36"/>
  <c r="W89" i="36" s="1"/>
  <c r="F81" i="36" s="1"/>
  <c r="BR37" i="36"/>
  <c r="W97" i="36" s="1"/>
  <c r="CA37" i="36"/>
  <c r="V95" i="36" s="1"/>
  <c r="BB29" i="36"/>
  <c r="J140" i="36" s="1"/>
  <c r="H140" i="36"/>
  <c r="BK32" i="37"/>
  <c r="CB32" i="37"/>
  <c r="BQ36" i="37"/>
  <c r="U96" i="37" s="1"/>
  <c r="BZ36" i="37"/>
  <c r="T94" i="37" s="1"/>
  <c r="K80" i="37" s="1"/>
  <c r="BL37" i="37"/>
  <c r="W91" i="37" s="1"/>
  <c r="H81" i="37" s="1"/>
  <c r="BT37" i="37"/>
  <c r="W99" i="37" s="1"/>
  <c r="CC37" i="37"/>
  <c r="V97" i="37" s="1"/>
  <c r="J34" i="37"/>
  <c r="R34" i="37"/>
  <c r="AF34" i="37"/>
  <c r="BB6" i="38"/>
  <c r="J117" i="38" s="1"/>
  <c r="BB8" i="38"/>
  <c r="J119" i="38" s="1"/>
  <c r="BQ36" i="38"/>
  <c r="U96" i="38" s="1"/>
  <c r="BZ36" i="38"/>
  <c r="T94" i="38" s="1"/>
  <c r="K80" i="38" s="1"/>
  <c r="BB14" i="38"/>
  <c r="J125" i="38" s="1"/>
  <c r="BB16" i="38"/>
  <c r="J127" i="38" s="1"/>
  <c r="BB22" i="38"/>
  <c r="J133" i="38" s="1"/>
  <c r="AY12" i="39"/>
  <c r="AY17" i="39"/>
  <c r="BA19" i="39"/>
  <c r="BB21" i="39"/>
  <c r="J132" i="39" s="1"/>
  <c r="BB24" i="39"/>
  <c r="J135" i="39" s="1"/>
  <c r="BB26" i="39"/>
  <c r="J137" i="39" s="1"/>
  <c r="AK12" i="29"/>
  <c r="BK32" i="35"/>
  <c r="CB32" i="35"/>
  <c r="BB21" i="35"/>
  <c r="J132" i="35" s="1"/>
  <c r="BQ37" i="35"/>
  <c r="W96" i="35" s="1"/>
  <c r="BZ37" i="35"/>
  <c r="V94" i="35" s="1"/>
  <c r="K82" i="35" s="1"/>
  <c r="BP35" i="29"/>
  <c r="S95" i="29" s="1"/>
  <c r="AL9" i="29"/>
  <c r="BB9" i="29" s="1"/>
  <c r="J120" i="29" s="1"/>
  <c r="AK22" i="29"/>
  <c r="AK30" i="29"/>
  <c r="BL33" i="35"/>
  <c r="BT33" i="35"/>
  <c r="CC33" i="35"/>
  <c r="BB10" i="35"/>
  <c r="J121" i="35" s="1"/>
  <c r="AY18" i="35"/>
  <c r="BA20" i="35"/>
  <c r="AY25" i="35"/>
  <c r="BA29" i="35"/>
  <c r="BO31" i="36"/>
  <c r="BX31" i="36"/>
  <c r="AY6" i="36"/>
  <c r="BB11" i="36"/>
  <c r="J122" i="36" s="1"/>
  <c r="BA12" i="36"/>
  <c r="BB19" i="36"/>
  <c r="J130" i="36" s="1"/>
  <c r="AY22" i="36"/>
  <c r="BA25" i="36"/>
  <c r="BP37" i="36"/>
  <c r="W95" i="36" s="1"/>
  <c r="BY37" i="36"/>
  <c r="V93" i="36" s="1"/>
  <c r="J82" i="36" s="1"/>
  <c r="BB30" i="36"/>
  <c r="J141" i="36" s="1"/>
  <c r="I116" i="36"/>
  <c r="BB4" i="37"/>
  <c r="J115" i="37" s="1"/>
  <c r="BA7" i="37"/>
  <c r="BJ36" i="37"/>
  <c r="U89" i="37" s="1"/>
  <c r="F79" i="37" s="1"/>
  <c r="BR36" i="37"/>
  <c r="U97" i="37" s="1"/>
  <c r="CA36" i="37"/>
  <c r="T95" i="37" s="1"/>
  <c r="AY10" i="37"/>
  <c r="BB12" i="37"/>
  <c r="J123" i="37" s="1"/>
  <c r="BA15" i="37"/>
  <c r="AY18" i="37"/>
  <c r="BB22" i="37"/>
  <c r="J133" i="37" s="1"/>
  <c r="BB23" i="37"/>
  <c r="J134" i="37" s="1"/>
  <c r="BB7" i="38"/>
  <c r="J118" i="38" s="1"/>
  <c r="BA7" i="38"/>
  <c r="BB9" i="38"/>
  <c r="J120" i="38" s="1"/>
  <c r="BB15" i="38"/>
  <c r="J126" i="38" s="1"/>
  <c r="BA15" i="38"/>
  <c r="BB17" i="38"/>
  <c r="J128" i="38" s="1"/>
  <c r="BA23" i="38"/>
  <c r="BT37" i="38"/>
  <c r="W99" i="38" s="1"/>
  <c r="BB29" i="38"/>
  <c r="J140" i="38" s="1"/>
  <c r="BB7" i="39"/>
  <c r="J118" i="39" s="1"/>
  <c r="BA7" i="39"/>
  <c r="BB9" i="39"/>
  <c r="J120" i="39" s="1"/>
  <c r="BJ36" i="39"/>
  <c r="U89" i="39" s="1"/>
  <c r="F79" i="39" s="1"/>
  <c r="BR36" i="39"/>
  <c r="U97" i="39" s="1"/>
  <c r="BB11" i="39"/>
  <c r="J122" i="39" s="1"/>
  <c r="BB14" i="39"/>
  <c r="J125" i="39" s="1"/>
  <c r="AY15" i="39"/>
  <c r="BA22" i="39"/>
  <c r="AY5" i="39"/>
  <c r="BA10" i="39"/>
  <c r="BB16" i="39"/>
  <c r="J127" i="39" s="1"/>
  <c r="AY20" i="39"/>
  <c r="BA28" i="39"/>
  <c r="BQ36" i="35"/>
  <c r="U96" i="35" s="1"/>
  <c r="BB13" i="35"/>
  <c r="J124" i="35" s="1"/>
  <c r="BT37" i="35"/>
  <c r="W99" i="35" s="1"/>
  <c r="AY30" i="35"/>
  <c r="BB7" i="36"/>
  <c r="J118" i="36" s="1"/>
  <c r="CA34" i="36"/>
  <c r="P95" i="36" s="1"/>
  <c r="AY10" i="36"/>
  <c r="BB15" i="36"/>
  <c r="J126" i="36" s="1"/>
  <c r="BA16" i="36"/>
  <c r="CD34" i="36"/>
  <c r="P98" i="36" s="1"/>
  <c r="BB25" i="36"/>
  <c r="J136" i="36" s="1"/>
  <c r="I124" i="36"/>
  <c r="BB7" i="37"/>
  <c r="J118" i="37" s="1"/>
  <c r="BB9" i="37"/>
  <c r="J120" i="37" s="1"/>
  <c r="BB15" i="37"/>
  <c r="J126" i="37" s="1"/>
  <c r="BB17" i="37"/>
  <c r="J128" i="37" s="1"/>
  <c r="BB21" i="37"/>
  <c r="J132" i="37" s="1"/>
  <c r="BX34" i="37"/>
  <c r="P92" i="37" s="1"/>
  <c r="I84" i="37" s="1"/>
  <c r="BB28" i="37"/>
  <c r="J139" i="37" s="1"/>
  <c r="AY8" i="38"/>
  <c r="AY16" i="38"/>
  <c r="AY24" i="38"/>
  <c r="BA26" i="38"/>
  <c r="BL36" i="39"/>
  <c r="U91" i="39" s="1"/>
  <c r="H79" i="39" s="1"/>
  <c r="BT36" i="39"/>
  <c r="U99" i="39" s="1"/>
  <c r="CC36" i="39"/>
  <c r="T97" i="39" s="1"/>
  <c r="BB17" i="39"/>
  <c r="J128" i="39" s="1"/>
  <c r="BB19" i="39"/>
  <c r="J130" i="39" s="1"/>
  <c r="AY5" i="35"/>
  <c r="BZ36" i="35"/>
  <c r="T94" i="35" s="1"/>
  <c r="K80" i="35" s="1"/>
  <c r="CC37" i="35"/>
  <c r="V97" i="35" s="1"/>
  <c r="BJ36" i="36"/>
  <c r="U89" i="36" s="1"/>
  <c r="F79" i="36" s="1"/>
  <c r="BS33" i="29"/>
  <c r="AY5" i="29"/>
  <c r="U96" i="29"/>
  <c r="AY3" i="35"/>
  <c r="BO32" i="35"/>
  <c r="BX32" i="35"/>
  <c r="BB6" i="35"/>
  <c r="J117" i="35" s="1"/>
  <c r="AY10" i="35"/>
  <c r="AX37" i="35" s="1"/>
  <c r="H46" i="35" s="1"/>
  <c r="AY19" i="35"/>
  <c r="BA23" i="35"/>
  <c r="BB29" i="35"/>
  <c r="J140" i="35" s="1"/>
  <c r="BO33" i="36"/>
  <c r="BX33" i="36"/>
  <c r="BB13" i="36"/>
  <c r="J124" i="36" s="1"/>
  <c r="BB16" i="36"/>
  <c r="J127" i="36" s="1"/>
  <c r="BB18" i="36"/>
  <c r="J129" i="36" s="1"/>
  <c r="BN37" i="36"/>
  <c r="W93" i="36" s="1"/>
  <c r="J81" i="36" s="1"/>
  <c r="BW37" i="36"/>
  <c r="V91" i="36" s="1"/>
  <c r="H82" i="36" s="1"/>
  <c r="CE37" i="36"/>
  <c r="V99" i="36" s="1"/>
  <c r="BA26" i="36"/>
  <c r="I128" i="36"/>
  <c r="BX32" i="37"/>
  <c r="BA8" i="37"/>
  <c r="BA16" i="37"/>
  <c r="AY22" i="37"/>
  <c r="BA24" i="37"/>
  <c r="N34" i="37"/>
  <c r="AB34" i="37"/>
  <c r="BB4" i="38"/>
  <c r="J115" i="38" s="1"/>
  <c r="BM36" i="38"/>
  <c r="U92" i="38" s="1"/>
  <c r="I79" i="38" s="1"/>
  <c r="BV36" i="38"/>
  <c r="T90" i="38" s="1"/>
  <c r="G80" i="38" s="1"/>
  <c r="CD36" i="38"/>
  <c r="T98" i="38" s="1"/>
  <c r="BB10" i="38"/>
  <c r="J121" i="38" s="1"/>
  <c r="BB12" i="38"/>
  <c r="J123" i="38" s="1"/>
  <c r="BB18" i="38"/>
  <c r="J129" i="38" s="1"/>
  <c r="BB20" i="38"/>
  <c r="J131" i="38" s="1"/>
  <c r="AY29" i="38"/>
  <c r="AY38" i="38" s="1"/>
  <c r="BB4" i="39"/>
  <c r="J115" i="39" s="1"/>
  <c r="BM36" i="39"/>
  <c r="U92" i="39" s="1"/>
  <c r="I79" i="39" s="1"/>
  <c r="BV36" i="39"/>
  <c r="T90" i="39" s="1"/>
  <c r="G80" i="39" s="1"/>
  <c r="CD36" i="39"/>
  <c r="T98" i="39" s="1"/>
  <c r="BB10" i="39"/>
  <c r="J121" i="39" s="1"/>
  <c r="BA18" i="39"/>
  <c r="BB28" i="39"/>
  <c r="J139" i="39" s="1"/>
  <c r="BB30" i="39"/>
  <c r="J141" i="39" s="1"/>
  <c r="BK36" i="29"/>
  <c r="BP33" i="35"/>
  <c r="BY33" i="35"/>
  <c r="BB7" i="35"/>
  <c r="J118" i="35" s="1"/>
  <c r="BB9" i="35"/>
  <c r="J120" i="35" s="1"/>
  <c r="BB23" i="35"/>
  <c r="J134" i="35" s="1"/>
  <c r="BB24" i="35"/>
  <c r="J135" i="35" s="1"/>
  <c r="H136" i="35"/>
  <c r="BB3" i="36"/>
  <c r="J114" i="36" s="1"/>
  <c r="BN32" i="36"/>
  <c r="BW32" i="36"/>
  <c r="CE32" i="36"/>
  <c r="BZ36" i="36"/>
  <c r="T94" i="36" s="1"/>
  <c r="K80" i="36" s="1"/>
  <c r="BB26" i="36"/>
  <c r="J137" i="36" s="1"/>
  <c r="BB8" i="37"/>
  <c r="J119" i="37" s="1"/>
  <c r="BN36" i="37"/>
  <c r="U93" i="37" s="1"/>
  <c r="J79" i="37" s="1"/>
  <c r="BW36" i="37"/>
  <c r="T91" i="37" s="1"/>
  <c r="H80" i="37" s="1"/>
  <c r="CE36" i="37"/>
  <c r="T99" i="37" s="1"/>
  <c r="BB16" i="37"/>
  <c r="J127" i="37" s="1"/>
  <c r="BB19" i="37"/>
  <c r="J130" i="37" s="1"/>
  <c r="BB3" i="38"/>
  <c r="J114" i="38" s="1"/>
  <c r="BB5" i="38"/>
  <c r="J116" i="38" s="1"/>
  <c r="BB11" i="38"/>
  <c r="J122" i="38" s="1"/>
  <c r="BB13" i="38"/>
  <c r="J124" i="38" s="1"/>
  <c r="BB19" i="38"/>
  <c r="J130" i="38" s="1"/>
  <c r="BB21" i="38"/>
  <c r="J132" i="38" s="1"/>
  <c r="BP37" i="38"/>
  <c r="W95" i="38" s="1"/>
  <c r="BY37" i="38"/>
  <c r="V93" i="38" s="1"/>
  <c r="J82" i="38" s="1"/>
  <c r="BB26" i="38"/>
  <c r="J137" i="38" s="1"/>
  <c r="BB28" i="38"/>
  <c r="J139" i="38" s="1"/>
  <c r="BB3" i="39"/>
  <c r="J114" i="39" s="1"/>
  <c r="BB5" i="39"/>
  <c r="J116" i="39" s="1"/>
  <c r="BN36" i="39"/>
  <c r="U93" i="39" s="1"/>
  <c r="J79" i="39" s="1"/>
  <c r="BW36" i="39"/>
  <c r="T91" i="39" s="1"/>
  <c r="H80" i="39" s="1"/>
  <c r="BB12" i="39"/>
  <c r="J123" i="39" s="1"/>
  <c r="BA29" i="39"/>
  <c r="BA12" i="35"/>
  <c r="AY21" i="35"/>
  <c r="BL37" i="35"/>
  <c r="W91" i="35" s="1"/>
  <c r="H81" i="35" s="1"/>
  <c r="BB27" i="35"/>
  <c r="J138" i="35" s="1"/>
  <c r="BR36" i="36"/>
  <c r="U97" i="36" s="1"/>
  <c r="AL15" i="29"/>
  <c r="AK7" i="29"/>
  <c r="AK9" i="29"/>
  <c r="AK19" i="29"/>
  <c r="BA8" i="35"/>
  <c r="AY13" i="35"/>
  <c r="BA19" i="35"/>
  <c r="BB25" i="35"/>
  <c r="J136" i="35" s="1"/>
  <c r="BB26" i="35"/>
  <c r="J137" i="35" s="1"/>
  <c r="BL32" i="36"/>
  <c r="BT32" i="36"/>
  <c r="CC32" i="36"/>
  <c r="BB4" i="36"/>
  <c r="J115" i="36" s="1"/>
  <c r="BB6" i="36"/>
  <c r="J117" i="36" s="1"/>
  <c r="BB17" i="36"/>
  <c r="J128" i="36" s="1"/>
  <c r="BB20" i="36"/>
  <c r="J131" i="36" s="1"/>
  <c r="BB22" i="36"/>
  <c r="J133" i="36" s="1"/>
  <c r="AY27" i="36"/>
  <c r="BB6" i="37"/>
  <c r="J117" i="37" s="1"/>
  <c r="AY9" i="37"/>
  <c r="BO36" i="37"/>
  <c r="U94" i="37" s="1"/>
  <c r="K79" i="37" s="1"/>
  <c r="BX36" i="37"/>
  <c r="T92" i="37" s="1"/>
  <c r="I80" i="37" s="1"/>
  <c r="BB14" i="37"/>
  <c r="J125" i="37" s="1"/>
  <c r="AY17" i="37"/>
  <c r="AY20" i="37"/>
  <c r="BA22" i="37"/>
  <c r="AY28" i="37"/>
  <c r="BA30" i="37"/>
  <c r="BA6" i="38"/>
  <c r="AY9" i="38"/>
  <c r="BA14" i="38"/>
  <c r="AY17" i="38"/>
  <c r="BA22" i="38"/>
  <c r="BA27" i="38"/>
  <c r="BA6" i="39"/>
  <c r="AY9" i="39"/>
  <c r="BA42" i="39" s="1"/>
  <c r="BA11" i="39"/>
  <c r="BB13" i="39"/>
  <c r="J124" i="39" s="1"/>
  <c r="BB15" i="39"/>
  <c r="J126" i="39" s="1"/>
  <c r="BB18" i="39"/>
  <c r="J129" i="39" s="1"/>
  <c r="L34" i="29"/>
  <c r="AH34" i="29"/>
  <c r="BM36" i="35"/>
  <c r="U92" i="35" s="1"/>
  <c r="I79" i="35" s="1"/>
  <c r="BV36" i="35"/>
  <c r="T90" i="35" s="1"/>
  <c r="G80" i="35" s="1"/>
  <c r="CD36" i="35"/>
  <c r="T98" i="35" s="1"/>
  <c r="BB19" i="35"/>
  <c r="J130" i="35" s="1"/>
  <c r="BB20" i="35"/>
  <c r="J131" i="35" s="1"/>
  <c r="BM37" i="35"/>
  <c r="W92" i="35" s="1"/>
  <c r="I81" i="35" s="1"/>
  <c r="BV37" i="35"/>
  <c r="V90" i="35" s="1"/>
  <c r="G82" i="35" s="1"/>
  <c r="CD37" i="35"/>
  <c r="V98" i="35" s="1"/>
  <c r="BB28" i="35"/>
  <c r="J139" i="35" s="1"/>
  <c r="BM35" i="36"/>
  <c r="S92" i="36" s="1"/>
  <c r="I77" i="36" s="1"/>
  <c r="BV32" i="36"/>
  <c r="CD35" i="36"/>
  <c r="R98" i="36" s="1"/>
  <c r="BN36" i="36"/>
  <c r="U93" i="36" s="1"/>
  <c r="J79" i="36" s="1"/>
  <c r="BW36" i="36"/>
  <c r="T91" i="36" s="1"/>
  <c r="H80" i="36" s="1"/>
  <c r="CE36" i="36"/>
  <c r="T99" i="36" s="1"/>
  <c r="BB23" i="36"/>
  <c r="J134" i="36" s="1"/>
  <c r="BQ37" i="36"/>
  <c r="W96" i="36" s="1"/>
  <c r="BZ37" i="36"/>
  <c r="V94" i="36" s="1"/>
  <c r="K82" i="36" s="1"/>
  <c r="I34" i="36"/>
  <c r="Q34" i="36"/>
  <c r="AE34" i="36"/>
  <c r="BB3" i="37"/>
  <c r="J114" i="37" s="1"/>
  <c r="BR35" i="37"/>
  <c r="S97" i="37" s="1"/>
  <c r="BB5" i="37"/>
  <c r="J116" i="37" s="1"/>
  <c r="BB11" i="37"/>
  <c r="J122" i="37" s="1"/>
  <c r="BB13" i="37"/>
  <c r="J124" i="37" s="1"/>
  <c r="BK34" i="37"/>
  <c r="Q90" i="37" s="1"/>
  <c r="G83" i="37" s="1"/>
  <c r="CB34" i="37"/>
  <c r="P96" i="37" s="1"/>
  <c r="BB27" i="37"/>
  <c r="J138" i="37" s="1"/>
  <c r="BB27" i="38"/>
  <c r="J138" i="38" s="1"/>
  <c r="BB27" i="39"/>
  <c r="J138" i="39" s="1"/>
  <c r="AY30" i="39"/>
  <c r="BL33" i="39"/>
  <c r="BL31" i="39"/>
  <c r="BL35" i="39"/>
  <c r="S91" i="39" s="1"/>
  <c r="H77" i="39" s="1"/>
  <c r="BL32" i="39"/>
  <c r="BP33" i="39"/>
  <c r="BP31" i="39"/>
  <c r="BP35" i="39"/>
  <c r="S95" i="39" s="1"/>
  <c r="BP32" i="39"/>
  <c r="BT33" i="39"/>
  <c r="BT31" i="39"/>
  <c r="BT35" i="39"/>
  <c r="S99" i="39" s="1"/>
  <c r="BT32" i="39"/>
  <c r="BY33" i="39"/>
  <c r="BY31" i="39"/>
  <c r="BY35" i="39"/>
  <c r="R93" i="39" s="1"/>
  <c r="J78" i="39" s="1"/>
  <c r="BY32" i="39"/>
  <c r="CC33" i="39"/>
  <c r="CC31" i="39"/>
  <c r="CC35" i="39"/>
  <c r="R97" i="39" s="1"/>
  <c r="CC32" i="39"/>
  <c r="BA4" i="39"/>
  <c r="AZ42" i="39" s="1"/>
  <c r="AY6" i="39"/>
  <c r="BA8" i="39"/>
  <c r="CA36" i="39"/>
  <c r="T95" i="39" s="1"/>
  <c r="CE36" i="39"/>
  <c r="T99" i="39" s="1"/>
  <c r="AY10" i="39"/>
  <c r="AY37" i="39" s="1"/>
  <c r="BA12" i="39"/>
  <c r="AY14" i="39"/>
  <c r="BA16" i="39"/>
  <c r="AY18" i="39"/>
  <c r="BA20" i="39"/>
  <c r="AY22" i="39"/>
  <c r="AZ37" i="39" s="1"/>
  <c r="AY23" i="39"/>
  <c r="I34" i="39"/>
  <c r="M34" i="39"/>
  <c r="Q34" i="39"/>
  <c r="AA34" i="39"/>
  <c r="AE34" i="39"/>
  <c r="AY3" i="39"/>
  <c r="BM33" i="39"/>
  <c r="BM31" i="39"/>
  <c r="BM35" i="39"/>
  <c r="S92" i="39" s="1"/>
  <c r="I77" i="39" s="1"/>
  <c r="BM32" i="39"/>
  <c r="BQ33" i="39"/>
  <c r="BQ31" i="39"/>
  <c r="BQ35" i="39"/>
  <c r="S96" i="39" s="1"/>
  <c r="BQ32" i="39"/>
  <c r="BV33" i="39"/>
  <c r="BV31" i="39"/>
  <c r="BV35" i="39"/>
  <c r="R90" i="39" s="1"/>
  <c r="G78" i="39" s="1"/>
  <c r="BV32" i="39"/>
  <c r="BZ33" i="39"/>
  <c r="BZ31" i="39"/>
  <c r="BZ35" i="39"/>
  <c r="R94" i="39" s="1"/>
  <c r="K78" i="39" s="1"/>
  <c r="BZ32" i="39"/>
  <c r="CD33" i="39"/>
  <c r="CD31" i="39"/>
  <c r="CD35" i="39"/>
  <c r="R98" i="39" s="1"/>
  <c r="CD32" i="39"/>
  <c r="BA5" i="39"/>
  <c r="AY7" i="39"/>
  <c r="BA9" i="39"/>
  <c r="BK36" i="39"/>
  <c r="U90" i="39" s="1"/>
  <c r="G79" i="39" s="1"/>
  <c r="BO36" i="39"/>
  <c r="U94" i="39" s="1"/>
  <c r="K79" i="39" s="1"/>
  <c r="BS36" i="39"/>
  <c r="U98" i="39" s="1"/>
  <c r="BX36" i="39"/>
  <c r="T92" i="39" s="1"/>
  <c r="I80" i="39" s="1"/>
  <c r="CB36" i="39"/>
  <c r="T96" i="39" s="1"/>
  <c r="BA13" i="39"/>
  <c r="BA17" i="39"/>
  <c r="BA21" i="39"/>
  <c r="BB22" i="39"/>
  <c r="J133" i="39" s="1"/>
  <c r="BB23" i="39"/>
  <c r="J134" i="39" s="1"/>
  <c r="H134" i="39"/>
  <c r="BA23" i="39"/>
  <c r="BL37" i="39"/>
  <c r="W91" i="39" s="1"/>
  <c r="H81" i="39" s="1"/>
  <c r="J34" i="39"/>
  <c r="BL34" i="39"/>
  <c r="Q91" i="39" s="1"/>
  <c r="H83" i="39" s="1"/>
  <c r="N34" i="39"/>
  <c r="BP37" i="39"/>
  <c r="W95" i="39" s="1"/>
  <c r="BP34" i="39"/>
  <c r="Q95" i="39" s="1"/>
  <c r="BT37" i="39"/>
  <c r="W99" i="39" s="1"/>
  <c r="R34" i="39"/>
  <c r="BT34" i="39"/>
  <c r="Q99" i="39" s="1"/>
  <c r="AB34" i="39"/>
  <c r="BY37" i="39"/>
  <c r="V93" i="39" s="1"/>
  <c r="J82" i="39" s="1"/>
  <c r="BY34" i="39"/>
  <c r="P93" i="39" s="1"/>
  <c r="J84" i="39" s="1"/>
  <c r="CC37" i="39"/>
  <c r="V97" i="39" s="1"/>
  <c r="AF34" i="39"/>
  <c r="CC34" i="39"/>
  <c r="P97" i="39" s="1"/>
  <c r="BJ35" i="39"/>
  <c r="S89" i="39" s="1"/>
  <c r="F77" i="39" s="1"/>
  <c r="BJ32" i="39"/>
  <c r="BJ33" i="39"/>
  <c r="BJ31" i="39"/>
  <c r="BN35" i="39"/>
  <c r="S93" i="39" s="1"/>
  <c r="J77" i="39" s="1"/>
  <c r="BN32" i="39"/>
  <c r="BN33" i="39"/>
  <c r="BN31" i="39"/>
  <c r="BR35" i="39"/>
  <c r="S97" i="39" s="1"/>
  <c r="BR32" i="39"/>
  <c r="BR33" i="39"/>
  <c r="BR31" i="39"/>
  <c r="BW35" i="39"/>
  <c r="R91" i="39" s="1"/>
  <c r="H78" i="39" s="1"/>
  <c r="BW32" i="39"/>
  <c r="BW33" i="39"/>
  <c r="BW31" i="39"/>
  <c r="CA35" i="39"/>
  <c r="R95" i="39" s="1"/>
  <c r="CA32" i="39"/>
  <c r="CA33" i="39"/>
  <c r="CA31" i="39"/>
  <c r="CE35" i="39"/>
  <c r="R99" i="39" s="1"/>
  <c r="CE32" i="39"/>
  <c r="CE33" i="39"/>
  <c r="CE31" i="39"/>
  <c r="I135" i="39"/>
  <c r="AY24" i="39"/>
  <c r="BM34" i="39"/>
  <c r="Q92" i="39" s="1"/>
  <c r="I83" i="39" s="1"/>
  <c r="BV34" i="39"/>
  <c r="P90" i="39" s="1"/>
  <c r="G84" i="39" s="1"/>
  <c r="CD34" i="39"/>
  <c r="P98" i="39" s="1"/>
  <c r="BK32" i="39"/>
  <c r="BK33" i="39"/>
  <c r="BK31" i="39"/>
  <c r="BK35" i="39"/>
  <c r="S90" i="39" s="1"/>
  <c r="G77" i="39" s="1"/>
  <c r="BO32" i="39"/>
  <c r="BO33" i="39"/>
  <c r="BO31" i="39"/>
  <c r="BO35" i="39"/>
  <c r="S94" i="39" s="1"/>
  <c r="K77" i="39" s="1"/>
  <c r="BS32" i="39"/>
  <c r="BS33" i="39"/>
  <c r="BS31" i="39"/>
  <c r="BS35" i="39"/>
  <c r="S98" i="39" s="1"/>
  <c r="BX32" i="39"/>
  <c r="BX33" i="39"/>
  <c r="BX31" i="39"/>
  <c r="BX35" i="39"/>
  <c r="R92" i="39" s="1"/>
  <c r="I78" i="39" s="1"/>
  <c r="CB32" i="39"/>
  <c r="CB33" i="39"/>
  <c r="CB31" i="39"/>
  <c r="CB35" i="39"/>
  <c r="R96" i="39" s="1"/>
  <c r="AX37" i="39"/>
  <c r="L34" i="39"/>
  <c r="P34" i="39"/>
  <c r="Z34" i="39"/>
  <c r="AD34" i="39"/>
  <c r="AH34" i="39"/>
  <c r="K34" i="39"/>
  <c r="O34" i="39"/>
  <c r="Y34" i="39"/>
  <c r="AC34" i="39"/>
  <c r="AG34" i="39"/>
  <c r="BM37" i="39"/>
  <c r="W92" i="39" s="1"/>
  <c r="I81" i="39" s="1"/>
  <c r="BV37" i="39"/>
  <c r="V90" i="39" s="1"/>
  <c r="G82" i="39" s="1"/>
  <c r="CD37" i="39"/>
  <c r="V98" i="39" s="1"/>
  <c r="BA46" i="39"/>
  <c r="H145" i="39" s="1"/>
  <c r="BA26" i="39"/>
  <c r="AY28" i="39"/>
  <c r="BA30" i="39"/>
  <c r="H34" i="39"/>
  <c r="BQ34" i="39"/>
  <c r="Q96" i="39" s="1"/>
  <c r="BZ34" i="39"/>
  <c r="P94" i="39" s="1"/>
  <c r="K84" i="39" s="1"/>
  <c r="BN37" i="39"/>
  <c r="W93" i="39" s="1"/>
  <c r="J81" i="39" s="1"/>
  <c r="BR37" i="39"/>
  <c r="W97" i="39" s="1"/>
  <c r="BW37" i="39"/>
  <c r="V91" i="39" s="1"/>
  <c r="H82" i="39" s="1"/>
  <c r="CA37" i="39"/>
  <c r="V95" i="39" s="1"/>
  <c r="CE37" i="39"/>
  <c r="V99" i="39" s="1"/>
  <c r="AY25" i="39"/>
  <c r="BA27" i="39"/>
  <c r="BA44" i="39" s="1"/>
  <c r="AY29" i="39"/>
  <c r="BJ34" i="39"/>
  <c r="Q89" i="39" s="1"/>
  <c r="F83" i="39" s="1"/>
  <c r="BN34" i="39"/>
  <c r="Q93" i="39" s="1"/>
  <c r="J83" i="39" s="1"/>
  <c r="BR34" i="39"/>
  <c r="Q97" i="39" s="1"/>
  <c r="BW34" i="39"/>
  <c r="P91" i="39" s="1"/>
  <c r="H84" i="39" s="1"/>
  <c r="CA34" i="39"/>
  <c r="P95" i="39" s="1"/>
  <c r="CE34" i="39"/>
  <c r="P99" i="39" s="1"/>
  <c r="BK37" i="39"/>
  <c r="W90" i="39" s="1"/>
  <c r="G81" i="39" s="1"/>
  <c r="BO37" i="39"/>
  <c r="W94" i="39" s="1"/>
  <c r="K81" i="39" s="1"/>
  <c r="BS37" i="39"/>
  <c r="W98" i="39" s="1"/>
  <c r="BX37" i="39"/>
  <c r="V92" i="39" s="1"/>
  <c r="I82" i="39" s="1"/>
  <c r="CB37" i="39"/>
  <c r="V96" i="39" s="1"/>
  <c r="BK34" i="39"/>
  <c r="Q90" i="39" s="1"/>
  <c r="G83" i="39" s="1"/>
  <c r="BO34" i="39"/>
  <c r="Q94" i="39" s="1"/>
  <c r="K83" i="39" s="1"/>
  <c r="BS34" i="39"/>
  <c r="Q98" i="39" s="1"/>
  <c r="BX34" i="39"/>
  <c r="P92" i="39" s="1"/>
  <c r="I84" i="39" s="1"/>
  <c r="CB34" i="39"/>
  <c r="P96" i="39" s="1"/>
  <c r="BJ32" i="38"/>
  <c r="BJ33" i="38"/>
  <c r="BJ31" i="38"/>
  <c r="BJ35" i="38"/>
  <c r="S89" i="38" s="1"/>
  <c r="F77" i="38" s="1"/>
  <c r="BN32" i="38"/>
  <c r="BN33" i="38"/>
  <c r="BN31" i="38"/>
  <c r="BN35" i="38"/>
  <c r="S93" i="38" s="1"/>
  <c r="J77" i="38" s="1"/>
  <c r="BR32" i="38"/>
  <c r="BR33" i="38"/>
  <c r="BR31" i="38"/>
  <c r="BR35" i="38"/>
  <c r="S97" i="38" s="1"/>
  <c r="BW32" i="38"/>
  <c r="BW33" i="38"/>
  <c r="BW31" i="38"/>
  <c r="BW35" i="38"/>
  <c r="R91" i="38" s="1"/>
  <c r="H78" i="38" s="1"/>
  <c r="CA32" i="38"/>
  <c r="CA33" i="38"/>
  <c r="CA31" i="38"/>
  <c r="CA35" i="38"/>
  <c r="R95" i="38" s="1"/>
  <c r="CE32" i="38"/>
  <c r="CE33" i="38"/>
  <c r="CE31" i="38"/>
  <c r="CE35" i="38"/>
  <c r="R99" i="38" s="1"/>
  <c r="BL36" i="38"/>
  <c r="U91" i="38" s="1"/>
  <c r="H79" i="38" s="1"/>
  <c r="BP36" i="38"/>
  <c r="U95" i="38" s="1"/>
  <c r="BT36" i="38"/>
  <c r="U99" i="38" s="1"/>
  <c r="BY36" i="38"/>
  <c r="T93" i="38" s="1"/>
  <c r="J80" i="38" s="1"/>
  <c r="CC36" i="38"/>
  <c r="T97" i="38" s="1"/>
  <c r="BB24" i="38"/>
  <c r="J135" i="38" s="1"/>
  <c r="BK37" i="38"/>
  <c r="W90" i="38" s="1"/>
  <c r="G81" i="38" s="1"/>
  <c r="I34" i="38"/>
  <c r="BK34" i="38"/>
  <c r="Q90" i="38" s="1"/>
  <c r="G83" i="38" s="1"/>
  <c r="M34" i="38"/>
  <c r="BO37" i="38"/>
  <c r="W94" i="38" s="1"/>
  <c r="K81" i="38" s="1"/>
  <c r="BO34" i="38"/>
  <c r="Q94" i="38" s="1"/>
  <c r="K83" i="38" s="1"/>
  <c r="Q34" i="38"/>
  <c r="BS37" i="38"/>
  <c r="W98" i="38" s="1"/>
  <c r="BS34" i="38"/>
  <c r="Q98" i="38" s="1"/>
  <c r="AA34" i="38"/>
  <c r="BX37" i="38"/>
  <c r="V92" i="38" s="1"/>
  <c r="I82" i="38" s="1"/>
  <c r="BX34" i="38"/>
  <c r="P92" i="38" s="1"/>
  <c r="I84" i="38" s="1"/>
  <c r="CB37" i="38"/>
  <c r="V96" i="38" s="1"/>
  <c r="AE34" i="38"/>
  <c r="CB34" i="38"/>
  <c r="P96" i="38" s="1"/>
  <c r="BB25" i="38"/>
  <c r="J136" i="38" s="1"/>
  <c r="BA25" i="38"/>
  <c r="H136" i="38"/>
  <c r="BK33" i="38"/>
  <c r="BK31" i="38"/>
  <c r="BK35" i="38"/>
  <c r="S90" i="38" s="1"/>
  <c r="G77" i="38" s="1"/>
  <c r="BK32" i="38"/>
  <c r="BO33" i="38"/>
  <c r="BO31" i="38"/>
  <c r="BO35" i="38"/>
  <c r="S94" i="38" s="1"/>
  <c r="K77" i="38" s="1"/>
  <c r="BO32" i="38"/>
  <c r="BS33" i="38"/>
  <c r="BS31" i="38"/>
  <c r="BS35" i="38"/>
  <c r="S98" i="38" s="1"/>
  <c r="BS32" i="38"/>
  <c r="BX33" i="38"/>
  <c r="BX31" i="38"/>
  <c r="BX35" i="38"/>
  <c r="R92" i="38" s="1"/>
  <c r="I78" i="38" s="1"/>
  <c r="BX32" i="38"/>
  <c r="CB33" i="38"/>
  <c r="CB31" i="38"/>
  <c r="CB35" i="38"/>
  <c r="R96" i="38" s="1"/>
  <c r="CB32" i="38"/>
  <c r="BA46" i="38"/>
  <c r="H145" i="38" s="1"/>
  <c r="BL34" i="38"/>
  <c r="Q91" i="38" s="1"/>
  <c r="H83" i="38" s="1"/>
  <c r="CC34" i="38"/>
  <c r="P97" i="38" s="1"/>
  <c r="BL33" i="38"/>
  <c r="BL31" i="38"/>
  <c r="BL35" i="38"/>
  <c r="S91" i="38" s="1"/>
  <c r="H77" i="38" s="1"/>
  <c r="BL32" i="38"/>
  <c r="BP33" i="38"/>
  <c r="BP31" i="38"/>
  <c r="BP35" i="38"/>
  <c r="S95" i="38" s="1"/>
  <c r="BP32" i="38"/>
  <c r="BT33" i="38"/>
  <c r="BT31" i="38"/>
  <c r="BT35" i="38"/>
  <c r="S99" i="38" s="1"/>
  <c r="BT32" i="38"/>
  <c r="BY33" i="38"/>
  <c r="BY31" i="38"/>
  <c r="BY35" i="38"/>
  <c r="R93" i="38" s="1"/>
  <c r="J78" i="38" s="1"/>
  <c r="BY32" i="38"/>
  <c r="CC33" i="38"/>
  <c r="CC31" i="38"/>
  <c r="CC35" i="38"/>
  <c r="R97" i="38" s="1"/>
  <c r="CC32" i="38"/>
  <c r="BA4" i="38"/>
  <c r="AY6" i="38"/>
  <c r="BA8" i="38"/>
  <c r="BJ36" i="38"/>
  <c r="U89" i="38" s="1"/>
  <c r="F79" i="38" s="1"/>
  <c r="BN36" i="38"/>
  <c r="U93" i="38" s="1"/>
  <c r="J79" i="38" s="1"/>
  <c r="BR36" i="38"/>
  <c r="U97" i="38" s="1"/>
  <c r="BW36" i="38"/>
  <c r="T91" i="38" s="1"/>
  <c r="H80" i="38" s="1"/>
  <c r="CA36" i="38"/>
  <c r="T95" i="38" s="1"/>
  <c r="CE36" i="38"/>
  <c r="T99" i="38" s="1"/>
  <c r="AY10" i="38"/>
  <c r="BA12" i="38"/>
  <c r="AY14" i="38"/>
  <c r="BA16" i="38"/>
  <c r="AY18" i="38"/>
  <c r="BA20" i="38"/>
  <c r="AY22" i="38"/>
  <c r="I134" i="38"/>
  <c r="AY23" i="38"/>
  <c r="BM34" i="38"/>
  <c r="Q92" i="38" s="1"/>
  <c r="I83" i="38" s="1"/>
  <c r="BQ34" i="38"/>
  <c r="Q96" i="38" s="1"/>
  <c r="BV37" i="38"/>
  <c r="V90" i="38" s="1"/>
  <c r="G82" i="38" s="1"/>
  <c r="BZ37" i="38"/>
  <c r="V94" i="38" s="1"/>
  <c r="K82" i="38" s="1"/>
  <c r="CD34" i="38"/>
  <c r="P98" i="38" s="1"/>
  <c r="AY26" i="38"/>
  <c r="I138" i="38"/>
  <c r="AY27" i="38"/>
  <c r="AY3" i="38"/>
  <c r="BM35" i="38"/>
  <c r="S92" i="38" s="1"/>
  <c r="I77" i="38" s="1"/>
  <c r="BM32" i="38"/>
  <c r="BM33" i="38"/>
  <c r="BM31" i="38"/>
  <c r="BQ35" i="38"/>
  <c r="S96" i="38" s="1"/>
  <c r="BQ32" i="38"/>
  <c r="BQ33" i="38"/>
  <c r="BQ31" i="38"/>
  <c r="BV35" i="38"/>
  <c r="R90" i="38" s="1"/>
  <c r="G78" i="38" s="1"/>
  <c r="BV32" i="38"/>
  <c r="BV33" i="38"/>
  <c r="BV31" i="38"/>
  <c r="BZ35" i="38"/>
  <c r="R94" i="38" s="1"/>
  <c r="K78" i="38" s="1"/>
  <c r="BZ32" i="38"/>
  <c r="BZ33" i="38"/>
  <c r="BZ31" i="38"/>
  <c r="CD35" i="38"/>
  <c r="R98" i="38" s="1"/>
  <c r="CD32" i="38"/>
  <c r="CD33" i="38"/>
  <c r="CD31" i="38"/>
  <c r="BA5" i="38"/>
  <c r="AY7" i="38"/>
  <c r="BA9" i="38"/>
  <c r="BK36" i="38"/>
  <c r="U90" i="38" s="1"/>
  <c r="G79" i="38" s="1"/>
  <c r="BO36" i="38"/>
  <c r="U94" i="38" s="1"/>
  <c r="K79" i="38" s="1"/>
  <c r="BS36" i="38"/>
  <c r="U98" i="38" s="1"/>
  <c r="BX36" i="38"/>
  <c r="T92" i="38" s="1"/>
  <c r="I80" i="38" s="1"/>
  <c r="CB36" i="38"/>
  <c r="T96" i="38" s="1"/>
  <c r="AY11" i="38"/>
  <c r="BA13" i="38"/>
  <c r="AY15" i="38"/>
  <c r="BA17" i="38"/>
  <c r="AY19" i="38"/>
  <c r="BA21" i="38"/>
  <c r="BA40" i="38"/>
  <c r="I145" i="38" s="1"/>
  <c r="BJ37" i="38"/>
  <c r="W89" i="38" s="1"/>
  <c r="F81" i="38" s="1"/>
  <c r="BJ34" i="38"/>
  <c r="Q89" i="38" s="1"/>
  <c r="F83" i="38" s="1"/>
  <c r="H34" i="38"/>
  <c r="BN37" i="38"/>
  <c r="W93" i="38" s="1"/>
  <c r="J81" i="38" s="1"/>
  <c r="BN34" i="38"/>
  <c r="Q93" i="38" s="1"/>
  <c r="J83" i="38" s="1"/>
  <c r="L34" i="38"/>
  <c r="BR37" i="38"/>
  <c r="W97" i="38" s="1"/>
  <c r="BR34" i="38"/>
  <c r="Q97" i="38" s="1"/>
  <c r="P34" i="38"/>
  <c r="BW37" i="38"/>
  <c r="V91" i="38" s="1"/>
  <c r="H82" i="38" s="1"/>
  <c r="BW34" i="38"/>
  <c r="P91" i="38" s="1"/>
  <c r="H84" i="38" s="1"/>
  <c r="Z34" i="38"/>
  <c r="CA37" i="38"/>
  <c r="V95" i="38" s="1"/>
  <c r="CA34" i="38"/>
  <c r="P95" i="38" s="1"/>
  <c r="AD34" i="38"/>
  <c r="CE37" i="38"/>
  <c r="V99" i="38" s="1"/>
  <c r="CE34" i="38"/>
  <c r="P99" i="38" s="1"/>
  <c r="AH34" i="38"/>
  <c r="J34" i="38"/>
  <c r="N34" i="38"/>
  <c r="R34" i="38"/>
  <c r="AB34" i="38"/>
  <c r="AF34" i="38"/>
  <c r="BL37" i="38"/>
  <c r="W91" i="38" s="1"/>
  <c r="H81" i="38" s="1"/>
  <c r="BQ37" i="38"/>
  <c r="W96" i="38" s="1"/>
  <c r="CC37" i="38"/>
  <c r="V97" i="38" s="1"/>
  <c r="H140" i="38"/>
  <c r="K34" i="38"/>
  <c r="O34" i="38"/>
  <c r="Y34" i="38"/>
  <c r="AC34" i="38"/>
  <c r="AG34" i="38"/>
  <c r="BP34" i="38"/>
  <c r="Q95" i="38" s="1"/>
  <c r="BT34" i="38"/>
  <c r="Q99" i="38" s="1"/>
  <c r="BY34" i="38"/>
  <c r="P93" i="38" s="1"/>
  <c r="J84" i="38" s="1"/>
  <c r="BM37" i="38"/>
  <c r="W92" i="38" s="1"/>
  <c r="I81" i="38" s="1"/>
  <c r="CD37" i="38"/>
  <c r="V98" i="38" s="1"/>
  <c r="BA30" i="38"/>
  <c r="BV34" i="38"/>
  <c r="P90" i="38" s="1"/>
  <c r="G84" i="38" s="1"/>
  <c r="BZ34" i="38"/>
  <c r="P94" i="38" s="1"/>
  <c r="K84" i="38" s="1"/>
  <c r="BP33" i="37"/>
  <c r="BP31" i="37"/>
  <c r="BP35" i="37"/>
  <c r="S95" i="37" s="1"/>
  <c r="BP32" i="37"/>
  <c r="AY3" i="37"/>
  <c r="BQ35" i="37"/>
  <c r="S96" i="37" s="1"/>
  <c r="BQ32" i="37"/>
  <c r="BZ35" i="37"/>
  <c r="R94" i="37" s="1"/>
  <c r="K78" i="37" s="1"/>
  <c r="BZ32" i="37"/>
  <c r="AY7" i="37"/>
  <c r="BA9" i="37"/>
  <c r="AY11" i="37"/>
  <c r="BA13" i="37"/>
  <c r="AY15" i="37"/>
  <c r="BA17" i="37"/>
  <c r="BB20" i="37"/>
  <c r="J131" i="37" s="1"/>
  <c r="BM37" i="37"/>
  <c r="W92" i="37" s="1"/>
  <c r="I81" i="37" s="1"/>
  <c r="BM34" i="37"/>
  <c r="Q92" i="37" s="1"/>
  <c r="I83" i="37" s="1"/>
  <c r="K34" i="37"/>
  <c r="BQ34" i="37"/>
  <c r="Q96" i="37" s="1"/>
  <c r="BQ37" i="37"/>
  <c r="W96" i="37" s="1"/>
  <c r="O34" i="37"/>
  <c r="BV37" i="37"/>
  <c r="V90" i="37" s="1"/>
  <c r="G82" i="37" s="1"/>
  <c r="BV34" i="37"/>
  <c r="P90" i="37" s="1"/>
  <c r="G84" i="37" s="1"/>
  <c r="Y34" i="37"/>
  <c r="BZ34" i="37"/>
  <c r="P94" i="37" s="1"/>
  <c r="K84" i="37" s="1"/>
  <c r="BZ37" i="37"/>
  <c r="V94" i="37" s="1"/>
  <c r="K82" i="37" s="1"/>
  <c r="AC34" i="37"/>
  <c r="CD37" i="37"/>
  <c r="V98" i="37" s="1"/>
  <c r="CD34" i="37"/>
  <c r="P98" i="37" s="1"/>
  <c r="AG34" i="37"/>
  <c r="BB26" i="37"/>
  <c r="J137" i="37" s="1"/>
  <c r="BQ31" i="37"/>
  <c r="BQ33" i="37"/>
  <c r="BP37" i="37"/>
  <c r="W95" i="37" s="1"/>
  <c r="BY33" i="37"/>
  <c r="BY31" i="37"/>
  <c r="BY35" i="37"/>
  <c r="R93" i="37" s="1"/>
  <c r="J78" i="37" s="1"/>
  <c r="BY32" i="37"/>
  <c r="BM35" i="37"/>
  <c r="S92" i="37" s="1"/>
  <c r="I77" i="37" s="1"/>
  <c r="BM32" i="37"/>
  <c r="BV35" i="37"/>
  <c r="R90" i="37" s="1"/>
  <c r="G78" i="37" s="1"/>
  <c r="BV32" i="37"/>
  <c r="CD35" i="37"/>
  <c r="R98" i="37" s="1"/>
  <c r="CD32" i="37"/>
  <c r="BA5" i="37"/>
  <c r="BJ32" i="37"/>
  <c r="BJ33" i="37"/>
  <c r="BJ31" i="37"/>
  <c r="BN32" i="37"/>
  <c r="BN33" i="37"/>
  <c r="BN31" i="37"/>
  <c r="BR32" i="37"/>
  <c r="BR33" i="37"/>
  <c r="BR31" i="37"/>
  <c r="BW32" i="37"/>
  <c r="BW33" i="37"/>
  <c r="BW31" i="37"/>
  <c r="CA32" i="37"/>
  <c r="CA33" i="37"/>
  <c r="CA31" i="37"/>
  <c r="CE32" i="37"/>
  <c r="CE33" i="37"/>
  <c r="CE31" i="37"/>
  <c r="AY4" i="37"/>
  <c r="BA6" i="37"/>
  <c r="AX42" i="37" s="1"/>
  <c r="AY8" i="37"/>
  <c r="BL36" i="37"/>
  <c r="U91" i="37" s="1"/>
  <c r="H79" i="37" s="1"/>
  <c r="BP36" i="37"/>
  <c r="U95" i="37" s="1"/>
  <c r="BT36" i="37"/>
  <c r="U99" i="37" s="1"/>
  <c r="BY36" i="37"/>
  <c r="T93" i="37" s="1"/>
  <c r="J80" i="37" s="1"/>
  <c r="CC36" i="37"/>
  <c r="T97" i="37" s="1"/>
  <c r="BA10" i="37"/>
  <c r="AY12" i="37"/>
  <c r="BA42" i="37" s="1"/>
  <c r="BA14" i="37"/>
  <c r="AY16" i="37"/>
  <c r="BA18" i="37"/>
  <c r="I134" i="37"/>
  <c r="AY23" i="37"/>
  <c r="BA40" i="37"/>
  <c r="I145" i="37" s="1"/>
  <c r="H34" i="37"/>
  <c r="L34" i="37"/>
  <c r="P34" i="37"/>
  <c r="Z34" i="37"/>
  <c r="AD34" i="37"/>
  <c r="AH34" i="37"/>
  <c r="BB30" i="37"/>
  <c r="J141" i="37" s="1"/>
  <c r="BV31" i="37"/>
  <c r="BV33" i="37"/>
  <c r="BW35" i="37"/>
  <c r="R91" i="37" s="1"/>
  <c r="H78" i="37" s="1"/>
  <c r="BY37" i="37"/>
  <c r="V93" i="37" s="1"/>
  <c r="J82" i="37" s="1"/>
  <c r="H130" i="37"/>
  <c r="BL33" i="37"/>
  <c r="BL31" i="37"/>
  <c r="BL35" i="37"/>
  <c r="S91" i="37" s="1"/>
  <c r="H77" i="37" s="1"/>
  <c r="BL32" i="37"/>
  <c r="CC33" i="37"/>
  <c r="CC31" i="37"/>
  <c r="CC35" i="37"/>
  <c r="R97" i="37" s="1"/>
  <c r="CC32" i="37"/>
  <c r="BK33" i="37"/>
  <c r="BK31" i="37"/>
  <c r="BK35" i="37"/>
  <c r="S90" i="37" s="1"/>
  <c r="G77" i="37" s="1"/>
  <c r="BO33" i="37"/>
  <c r="BO31" i="37"/>
  <c r="BO35" i="37"/>
  <c r="S94" i="37" s="1"/>
  <c r="K77" i="37" s="1"/>
  <c r="BS33" i="37"/>
  <c r="BS31" i="37"/>
  <c r="BS35" i="37"/>
  <c r="S98" i="37" s="1"/>
  <c r="BX33" i="37"/>
  <c r="BX31" i="37"/>
  <c r="BX35" i="37"/>
  <c r="R92" i="37" s="1"/>
  <c r="I78" i="37" s="1"/>
  <c r="CB33" i="37"/>
  <c r="CB31" i="37"/>
  <c r="CB35" i="37"/>
  <c r="R96" i="37" s="1"/>
  <c r="BM36" i="37"/>
  <c r="U92" i="37" s="1"/>
  <c r="I79" i="37" s="1"/>
  <c r="BV36" i="37"/>
  <c r="T90" i="37" s="1"/>
  <c r="G80" i="37" s="1"/>
  <c r="CD36" i="37"/>
  <c r="T98" i="37" s="1"/>
  <c r="AY21" i="37"/>
  <c r="AZ37" i="37" s="1"/>
  <c r="I132" i="37"/>
  <c r="BB24" i="37"/>
  <c r="J135" i="37" s="1"/>
  <c r="BK37" i="37"/>
  <c r="W90" i="37" s="1"/>
  <c r="G81" i="37" s="1"/>
  <c r="I34" i="37"/>
  <c r="BO37" i="37"/>
  <c r="W94" i="37" s="1"/>
  <c r="K81" i="37" s="1"/>
  <c r="M34" i="37"/>
  <c r="BS37" i="37"/>
  <c r="W98" i="37" s="1"/>
  <c r="Q34" i="37"/>
  <c r="BX37" i="37"/>
  <c r="V92" i="37" s="1"/>
  <c r="I82" i="37" s="1"/>
  <c r="AA34" i="37"/>
  <c r="CB37" i="37"/>
  <c r="V96" i="37" s="1"/>
  <c r="AE34" i="37"/>
  <c r="BB25" i="37"/>
  <c r="J136" i="37" s="1"/>
  <c r="I138" i="37"/>
  <c r="AY27" i="37"/>
  <c r="AX38" i="37" s="1"/>
  <c r="BZ31" i="37"/>
  <c r="BO32" i="37"/>
  <c r="BZ33" i="37"/>
  <c r="BO34" i="37"/>
  <c r="Q94" i="37" s="1"/>
  <c r="K83" i="37" s="1"/>
  <c r="BJ35" i="37"/>
  <c r="S89" i="37" s="1"/>
  <c r="F77" i="37" s="1"/>
  <c r="CA35" i="37"/>
  <c r="R95" i="37" s="1"/>
  <c r="AY38" i="37"/>
  <c r="H132" i="37"/>
  <c r="H140" i="37"/>
  <c r="BT33" i="37"/>
  <c r="BT31" i="37"/>
  <c r="BT35" i="37"/>
  <c r="S99" i="37" s="1"/>
  <c r="BT32" i="37"/>
  <c r="I130" i="37"/>
  <c r="AY19" i="37"/>
  <c r="AZ44" i="37"/>
  <c r="AY44" i="37"/>
  <c r="BA46" i="37"/>
  <c r="H145" i="37" s="1"/>
  <c r="BA44" i="37"/>
  <c r="AX44" i="37"/>
  <c r="BP34" i="37"/>
  <c r="Q95" i="37" s="1"/>
  <c r="BY34" i="37"/>
  <c r="P93" i="37" s="1"/>
  <c r="J84" i="37" s="1"/>
  <c r="BB29" i="37"/>
  <c r="J140" i="37" s="1"/>
  <c r="BM31" i="37"/>
  <c r="CD31" i="37"/>
  <c r="BS32" i="37"/>
  <c r="BM33" i="37"/>
  <c r="CD33" i="37"/>
  <c r="BS34" i="37"/>
  <c r="Q98" i="37" s="1"/>
  <c r="BN35" i="37"/>
  <c r="S93" i="37" s="1"/>
  <c r="J77" i="37" s="1"/>
  <c r="CE35" i="37"/>
  <c r="R99" i="37" s="1"/>
  <c r="H134" i="37"/>
  <c r="BL34" i="37"/>
  <c r="Q91" i="37" s="1"/>
  <c r="H83" i="37" s="1"/>
  <c r="BT34" i="37"/>
  <c r="Q99" i="37" s="1"/>
  <c r="CC34" i="37"/>
  <c r="P97" i="37" s="1"/>
  <c r="I136" i="37"/>
  <c r="I140" i="37"/>
  <c r="BJ37" i="37"/>
  <c r="W89" i="37" s="1"/>
  <c r="F81" i="37" s="1"/>
  <c r="BN37" i="37"/>
  <c r="W93" i="37" s="1"/>
  <c r="J81" i="37" s="1"/>
  <c r="BR37" i="37"/>
  <c r="W97" i="37" s="1"/>
  <c r="BW37" i="37"/>
  <c r="V91" i="37" s="1"/>
  <c r="H82" i="37" s="1"/>
  <c r="CA37" i="37"/>
  <c r="V95" i="37" s="1"/>
  <c r="CE37" i="37"/>
  <c r="V99" i="37" s="1"/>
  <c r="BJ34" i="37"/>
  <c r="Q89" i="37" s="1"/>
  <c r="F83" i="37" s="1"/>
  <c r="BN34" i="37"/>
  <c r="Q93" i="37" s="1"/>
  <c r="J83" i="37" s="1"/>
  <c r="BR34" i="37"/>
  <c r="Q97" i="37" s="1"/>
  <c r="BW34" i="37"/>
  <c r="P91" i="37" s="1"/>
  <c r="H84" i="37" s="1"/>
  <c r="CA34" i="37"/>
  <c r="P95" i="37" s="1"/>
  <c r="CE34" i="37"/>
  <c r="P99" i="37" s="1"/>
  <c r="BA42" i="36"/>
  <c r="BM37" i="36"/>
  <c r="W92" i="36" s="1"/>
  <c r="I81" i="36" s="1"/>
  <c r="K34" i="36"/>
  <c r="BV37" i="36"/>
  <c r="V90" i="36" s="1"/>
  <c r="G82" i="36" s="1"/>
  <c r="Y34" i="36"/>
  <c r="I141" i="36"/>
  <c r="AY30" i="36"/>
  <c r="BT33" i="36"/>
  <c r="BJ34" i="36"/>
  <c r="Q89" i="36" s="1"/>
  <c r="F83" i="36" s="1"/>
  <c r="H116" i="36"/>
  <c r="H128" i="36"/>
  <c r="AC34" i="36"/>
  <c r="BM32" i="36"/>
  <c r="CC33" i="36"/>
  <c r="BR34" i="36"/>
  <c r="Q97" i="36" s="1"/>
  <c r="BV35" i="36"/>
  <c r="R90" i="36" s="1"/>
  <c r="G78" i="36" s="1"/>
  <c r="H120" i="36"/>
  <c r="H124" i="36"/>
  <c r="AY3" i="36"/>
  <c r="BQ33" i="36"/>
  <c r="BQ31" i="36"/>
  <c r="BV33" i="36"/>
  <c r="BV31" i="36"/>
  <c r="BK36" i="36"/>
  <c r="U90" i="36" s="1"/>
  <c r="G79" i="36" s="1"/>
  <c r="BO36" i="36"/>
  <c r="U94" i="36" s="1"/>
  <c r="K79" i="36" s="1"/>
  <c r="BX36" i="36"/>
  <c r="T92" i="36" s="1"/>
  <c r="I80" i="36" s="1"/>
  <c r="AY19" i="36"/>
  <c r="BA21" i="36"/>
  <c r="I137" i="36"/>
  <c r="AY26" i="36"/>
  <c r="BL31" i="36"/>
  <c r="CC31" i="36"/>
  <c r="P34" i="36"/>
  <c r="AD34" i="36"/>
  <c r="I136" i="36"/>
  <c r="BJ33" i="36"/>
  <c r="BJ31" i="36"/>
  <c r="BJ35" i="36"/>
  <c r="S89" i="36" s="1"/>
  <c r="F77" i="36" s="1"/>
  <c r="BN33" i="36"/>
  <c r="BN31" i="36"/>
  <c r="BN35" i="36"/>
  <c r="S93" i="36" s="1"/>
  <c r="J77" i="36" s="1"/>
  <c r="BR33" i="36"/>
  <c r="BR31" i="36"/>
  <c r="BR35" i="36"/>
  <c r="S97" i="36" s="1"/>
  <c r="BW33" i="36"/>
  <c r="BW31" i="36"/>
  <c r="BW35" i="36"/>
  <c r="R91" i="36" s="1"/>
  <c r="H78" i="36" s="1"/>
  <c r="CA33" i="36"/>
  <c r="CA31" i="36"/>
  <c r="CA35" i="36"/>
  <c r="R95" i="36" s="1"/>
  <c r="CE33" i="36"/>
  <c r="CE31" i="36"/>
  <c r="CE35" i="36"/>
  <c r="R99" i="36" s="1"/>
  <c r="AY4" i="36"/>
  <c r="BA6" i="36"/>
  <c r="AZ42" i="36" s="1"/>
  <c r="AY8" i="36"/>
  <c r="BL36" i="36"/>
  <c r="U91" i="36" s="1"/>
  <c r="H79" i="36" s="1"/>
  <c r="BP36" i="36"/>
  <c r="U95" i="36" s="1"/>
  <c r="BT36" i="36"/>
  <c r="U99" i="36" s="1"/>
  <c r="BY36" i="36"/>
  <c r="T93" i="36" s="1"/>
  <c r="J80" i="36" s="1"/>
  <c r="CC36" i="36"/>
  <c r="T97" i="36" s="1"/>
  <c r="BA10" i="36"/>
  <c r="AZ43" i="36" s="1"/>
  <c r="AY12" i="36"/>
  <c r="BA14" i="36"/>
  <c r="AY16" i="36"/>
  <c r="BA37" i="36" s="1"/>
  <c r="BA18" i="36"/>
  <c r="AY20" i="36"/>
  <c r="BA22" i="36"/>
  <c r="AY24" i="36"/>
  <c r="BQ32" i="36"/>
  <c r="BZ32" i="36"/>
  <c r="BP33" i="36"/>
  <c r="BY33" i="36"/>
  <c r="BN34" i="36"/>
  <c r="Q93" i="36" s="1"/>
  <c r="J83" i="36" s="1"/>
  <c r="BW34" i="36"/>
  <c r="P91" i="36" s="1"/>
  <c r="H84" i="36" s="1"/>
  <c r="CE34" i="36"/>
  <c r="P99" i="36" s="1"/>
  <c r="BQ35" i="36"/>
  <c r="S96" i="36" s="1"/>
  <c r="CA36" i="36"/>
  <c r="T95" i="36" s="1"/>
  <c r="H114" i="36"/>
  <c r="H118" i="36"/>
  <c r="H122" i="36"/>
  <c r="H126" i="36"/>
  <c r="H130" i="36"/>
  <c r="H134" i="36"/>
  <c r="O34" i="36"/>
  <c r="CD37" i="36"/>
  <c r="V98" i="36" s="1"/>
  <c r="AG34" i="36"/>
  <c r="CD32" i="36"/>
  <c r="BL33" i="36"/>
  <c r="BM33" i="36"/>
  <c r="BM31" i="36"/>
  <c r="BZ33" i="36"/>
  <c r="BZ31" i="36"/>
  <c r="CD33" i="36"/>
  <c r="CD31" i="36"/>
  <c r="AY7" i="36"/>
  <c r="BS36" i="36"/>
  <c r="U98" i="36" s="1"/>
  <c r="CB36" i="36"/>
  <c r="T96" i="36" s="1"/>
  <c r="AY11" i="36"/>
  <c r="AY15" i="36"/>
  <c r="AY23" i="36"/>
  <c r="AY29" i="36"/>
  <c r="BT31" i="36"/>
  <c r="H34" i="36"/>
  <c r="BM34" i="36"/>
  <c r="Q92" i="36" s="1"/>
  <c r="I83" i="36" s="1"/>
  <c r="BV34" i="36"/>
  <c r="P90" i="36" s="1"/>
  <c r="G84" i="36" s="1"/>
  <c r="BP35" i="36"/>
  <c r="S95" i="36" s="1"/>
  <c r="BY35" i="36"/>
  <c r="R93" i="36" s="1"/>
  <c r="J78" i="36" s="1"/>
  <c r="BK35" i="36"/>
  <c r="S90" i="36" s="1"/>
  <c r="G77" i="36" s="1"/>
  <c r="BK32" i="36"/>
  <c r="BO35" i="36"/>
  <c r="S94" i="36" s="1"/>
  <c r="K77" i="36" s="1"/>
  <c r="BO32" i="36"/>
  <c r="BS35" i="36"/>
  <c r="S98" i="36" s="1"/>
  <c r="BS32" i="36"/>
  <c r="BX35" i="36"/>
  <c r="R92" i="36" s="1"/>
  <c r="I78" i="36" s="1"/>
  <c r="BX32" i="36"/>
  <c r="CB35" i="36"/>
  <c r="R96" i="36" s="1"/>
  <c r="CB32" i="36"/>
  <c r="BM36" i="36"/>
  <c r="U92" i="36" s="1"/>
  <c r="I79" i="36" s="1"/>
  <c r="BV36" i="36"/>
  <c r="T90" i="36" s="1"/>
  <c r="G80" i="36" s="1"/>
  <c r="CD36" i="36"/>
  <c r="T98" i="36" s="1"/>
  <c r="BB24" i="36"/>
  <c r="J135" i="36" s="1"/>
  <c r="H135" i="36"/>
  <c r="BA24" i="36"/>
  <c r="BL34" i="36"/>
  <c r="Q91" i="36" s="1"/>
  <c r="H83" i="36" s="1"/>
  <c r="BP34" i="36"/>
  <c r="Q95" i="36" s="1"/>
  <c r="BT34" i="36"/>
  <c r="Q99" i="36" s="1"/>
  <c r="BY34" i="36"/>
  <c r="P93" i="36" s="1"/>
  <c r="J84" i="36" s="1"/>
  <c r="CC34" i="36"/>
  <c r="P97" i="36" s="1"/>
  <c r="BB27" i="36"/>
  <c r="J138" i="36" s="1"/>
  <c r="BB28" i="36"/>
  <c r="J139" i="36" s="1"/>
  <c r="H139" i="36"/>
  <c r="BA28" i="36"/>
  <c r="BP31" i="36"/>
  <c r="BY31" i="36"/>
  <c r="BJ32" i="36"/>
  <c r="BR32" i="36"/>
  <c r="CA32" i="36"/>
  <c r="BK33" i="36"/>
  <c r="BS33" i="36"/>
  <c r="CB33" i="36"/>
  <c r="L34" i="36"/>
  <c r="Z34" i="36"/>
  <c r="AH34" i="36"/>
  <c r="BQ34" i="36"/>
  <c r="Q96" i="36" s="1"/>
  <c r="BZ34" i="36"/>
  <c r="P94" i="36" s="1"/>
  <c r="K84" i="36" s="1"/>
  <c r="BL35" i="36"/>
  <c r="S91" i="36" s="1"/>
  <c r="H77" i="36" s="1"/>
  <c r="BT35" i="36"/>
  <c r="S99" i="36" s="1"/>
  <c r="CC35" i="36"/>
  <c r="R97" i="36" s="1"/>
  <c r="BK37" i="36"/>
  <c r="W90" i="36" s="1"/>
  <c r="G81" i="36" s="1"/>
  <c r="BO37" i="36"/>
  <c r="W94" i="36" s="1"/>
  <c r="K81" i="36" s="1"/>
  <c r="BS37" i="36"/>
  <c r="W98" i="36" s="1"/>
  <c r="BX37" i="36"/>
  <c r="V92" i="36" s="1"/>
  <c r="I82" i="36" s="1"/>
  <c r="CB37" i="36"/>
  <c r="V96" i="36" s="1"/>
  <c r="J34" i="36"/>
  <c r="N34" i="36"/>
  <c r="R34" i="36"/>
  <c r="AB34" i="36"/>
  <c r="AF34" i="36"/>
  <c r="BK34" i="36"/>
  <c r="Q90" i="36" s="1"/>
  <c r="G83" i="36" s="1"/>
  <c r="BO34" i="36"/>
  <c r="Q94" i="36" s="1"/>
  <c r="K83" i="36" s="1"/>
  <c r="BS34" i="36"/>
  <c r="Q98" i="36" s="1"/>
  <c r="BX34" i="36"/>
  <c r="P92" i="36" s="1"/>
  <c r="I84" i="36" s="1"/>
  <c r="CB34" i="36"/>
  <c r="P96" i="36" s="1"/>
  <c r="BL37" i="36"/>
  <c r="W91" i="36" s="1"/>
  <c r="H81" i="36" s="1"/>
  <c r="BT37" i="36"/>
  <c r="W99" i="36" s="1"/>
  <c r="CC37" i="36"/>
  <c r="V97" i="36" s="1"/>
  <c r="I119" i="35"/>
  <c r="AY8" i="35"/>
  <c r="BB14" i="35"/>
  <c r="J125" i="35" s="1"/>
  <c r="H125" i="35"/>
  <c r="BA14" i="35"/>
  <c r="N34" i="35"/>
  <c r="AB34" i="35"/>
  <c r="O34" i="35"/>
  <c r="AC34" i="35"/>
  <c r="H117" i="35"/>
  <c r="BA6" i="35"/>
  <c r="BJ36" i="35"/>
  <c r="U89" i="35" s="1"/>
  <c r="F79" i="35" s="1"/>
  <c r="BN36" i="35"/>
  <c r="U93" i="35" s="1"/>
  <c r="J79" i="35" s="1"/>
  <c r="BR36" i="35"/>
  <c r="U97" i="35" s="1"/>
  <c r="BW36" i="35"/>
  <c r="T91" i="35" s="1"/>
  <c r="H80" i="35" s="1"/>
  <c r="CA36" i="35"/>
  <c r="T95" i="35" s="1"/>
  <c r="CE36" i="35"/>
  <c r="T99" i="35" s="1"/>
  <c r="I127" i="35"/>
  <c r="AY16" i="35"/>
  <c r="BM34" i="35"/>
  <c r="Q92" i="35" s="1"/>
  <c r="I83" i="35" s="1"/>
  <c r="BV34" i="35"/>
  <c r="P90" i="35" s="1"/>
  <c r="G84" i="35" s="1"/>
  <c r="CD34" i="35"/>
  <c r="P98" i="35" s="1"/>
  <c r="BM33" i="35"/>
  <c r="BM31" i="35"/>
  <c r="BM35" i="35"/>
  <c r="S92" i="35" s="1"/>
  <c r="I77" i="35" s="1"/>
  <c r="BM32" i="35"/>
  <c r="BQ33" i="35"/>
  <c r="BQ31" i="35"/>
  <c r="BQ35" i="35"/>
  <c r="S96" i="35" s="1"/>
  <c r="BQ32" i="35"/>
  <c r="BV33" i="35"/>
  <c r="BV31" i="35"/>
  <c r="BV35" i="35"/>
  <c r="R90" i="35" s="1"/>
  <c r="G78" i="35" s="1"/>
  <c r="BV32" i="35"/>
  <c r="BZ33" i="35"/>
  <c r="BZ31" i="35"/>
  <c r="BZ35" i="35"/>
  <c r="R94" i="35" s="1"/>
  <c r="K78" i="35" s="1"/>
  <c r="BZ32" i="35"/>
  <c r="CD33" i="35"/>
  <c r="CD31" i="35"/>
  <c r="CD35" i="35"/>
  <c r="R98" i="35" s="1"/>
  <c r="CD32" i="35"/>
  <c r="I115" i="35"/>
  <c r="AY4" i="35"/>
  <c r="BK36" i="35"/>
  <c r="U90" i="35" s="1"/>
  <c r="G79" i="35" s="1"/>
  <c r="BO36" i="35"/>
  <c r="U94" i="35" s="1"/>
  <c r="K79" i="35" s="1"/>
  <c r="BS36" i="35"/>
  <c r="U98" i="35" s="1"/>
  <c r="BX36" i="35"/>
  <c r="T92" i="35" s="1"/>
  <c r="I80" i="35" s="1"/>
  <c r="CB36" i="35"/>
  <c r="T96" i="35" s="1"/>
  <c r="H121" i="35"/>
  <c r="BA10" i="35"/>
  <c r="I123" i="35"/>
  <c r="AY12" i="35"/>
  <c r="H34" i="35"/>
  <c r="L34" i="35"/>
  <c r="P34" i="35"/>
  <c r="Z34" i="35"/>
  <c r="AD34" i="35"/>
  <c r="AH34" i="35"/>
  <c r="BB3" i="35"/>
  <c r="J114" i="35" s="1"/>
  <c r="BJ35" i="35"/>
  <c r="S89" i="35" s="1"/>
  <c r="F77" i="35" s="1"/>
  <c r="BN35" i="35"/>
  <c r="S93" i="35" s="1"/>
  <c r="J77" i="35" s="1"/>
  <c r="BR35" i="35"/>
  <c r="S97" i="35" s="1"/>
  <c r="BW35" i="35"/>
  <c r="R91" i="35" s="1"/>
  <c r="H78" i="35" s="1"/>
  <c r="CA35" i="35"/>
  <c r="R95" i="35" s="1"/>
  <c r="CE35" i="35"/>
  <c r="R99" i="35" s="1"/>
  <c r="BJ31" i="35"/>
  <c r="BN31" i="35"/>
  <c r="BR31" i="35"/>
  <c r="BW31" i="35"/>
  <c r="CA31" i="35"/>
  <c r="CE31" i="35"/>
  <c r="BB11" i="35"/>
  <c r="J122" i="35" s="1"/>
  <c r="BB17" i="35"/>
  <c r="J128" i="35" s="1"/>
  <c r="BB18" i="35"/>
  <c r="J129" i="35" s="1"/>
  <c r="H129" i="35"/>
  <c r="BA18" i="35"/>
  <c r="I34" i="35"/>
  <c r="M34" i="35"/>
  <c r="Q34" i="35"/>
  <c r="AA34" i="35"/>
  <c r="AE34" i="35"/>
  <c r="BL32" i="35"/>
  <c r="BP32" i="35"/>
  <c r="BT32" i="35"/>
  <c r="BY32" i="35"/>
  <c r="CC32" i="35"/>
  <c r="BJ33" i="35"/>
  <c r="BN33" i="35"/>
  <c r="BR33" i="35"/>
  <c r="BW33" i="35"/>
  <c r="CA33" i="35"/>
  <c r="CE33" i="35"/>
  <c r="K34" i="35"/>
  <c r="Y34" i="35"/>
  <c r="AG34" i="35"/>
  <c r="BL34" i="35"/>
  <c r="Q91" i="35" s="1"/>
  <c r="H83" i="35" s="1"/>
  <c r="BP34" i="35"/>
  <c r="Q95" i="35" s="1"/>
  <c r="BT34" i="35"/>
  <c r="Q99" i="35" s="1"/>
  <c r="BY34" i="35"/>
  <c r="P93" i="35" s="1"/>
  <c r="J84" i="35" s="1"/>
  <c r="CC34" i="35"/>
  <c r="P97" i="35" s="1"/>
  <c r="BK35" i="35"/>
  <c r="S90" i="35" s="1"/>
  <c r="G77" i="35" s="1"/>
  <c r="BO35" i="35"/>
  <c r="S94" i="35" s="1"/>
  <c r="K77" i="35" s="1"/>
  <c r="BS35" i="35"/>
  <c r="S98" i="35" s="1"/>
  <c r="BX35" i="35"/>
  <c r="R92" i="35" s="1"/>
  <c r="I78" i="35" s="1"/>
  <c r="CB35" i="35"/>
  <c r="R96" i="35" s="1"/>
  <c r="BL36" i="35"/>
  <c r="U91" i="35" s="1"/>
  <c r="H79" i="35" s="1"/>
  <c r="BP36" i="35"/>
  <c r="U95" i="35" s="1"/>
  <c r="BT36" i="35"/>
  <c r="U99" i="35" s="1"/>
  <c r="BY36" i="35"/>
  <c r="T93" i="35" s="1"/>
  <c r="J80" i="35" s="1"/>
  <c r="CC36" i="35"/>
  <c r="T97" i="35" s="1"/>
  <c r="AY20" i="35"/>
  <c r="BA22" i="35"/>
  <c r="AY24" i="35"/>
  <c r="BA26" i="35"/>
  <c r="BA44" i="35" s="1"/>
  <c r="AY28" i="35"/>
  <c r="BA30" i="35"/>
  <c r="BK31" i="35"/>
  <c r="BO31" i="35"/>
  <c r="BS31" i="35"/>
  <c r="BX31" i="35"/>
  <c r="CB31" i="35"/>
  <c r="BK33" i="35"/>
  <c r="BO33" i="35"/>
  <c r="BS33" i="35"/>
  <c r="BX33" i="35"/>
  <c r="CB33" i="35"/>
  <c r="BQ34" i="35"/>
  <c r="Q96" i="35" s="1"/>
  <c r="BZ34" i="35"/>
  <c r="P94" i="35" s="1"/>
  <c r="K84" i="35" s="1"/>
  <c r="BL35" i="35"/>
  <c r="S91" i="35" s="1"/>
  <c r="H77" i="35" s="1"/>
  <c r="BP35" i="35"/>
  <c r="S95" i="35" s="1"/>
  <c r="BT35" i="35"/>
  <c r="S99" i="35" s="1"/>
  <c r="BY35" i="35"/>
  <c r="R93" i="35" s="1"/>
  <c r="J78" i="35" s="1"/>
  <c r="CC35" i="35"/>
  <c r="R97" i="35" s="1"/>
  <c r="BP37" i="35"/>
  <c r="W95" i="35" s="1"/>
  <c r="BY37" i="35"/>
  <c r="V93" i="35" s="1"/>
  <c r="J82" i="35" s="1"/>
  <c r="BA3" i="35"/>
  <c r="BA7" i="35"/>
  <c r="BA11" i="35"/>
  <c r="BJ37" i="35"/>
  <c r="W89" i="35" s="1"/>
  <c r="F81" i="35" s="1"/>
  <c r="BN37" i="35"/>
  <c r="W93" i="35" s="1"/>
  <c r="J81" i="35" s="1"/>
  <c r="BR37" i="35"/>
  <c r="W97" i="35" s="1"/>
  <c r="BW37" i="35"/>
  <c r="V91" i="35" s="1"/>
  <c r="H82" i="35" s="1"/>
  <c r="CA37" i="35"/>
  <c r="V95" i="35" s="1"/>
  <c r="CE37" i="35"/>
  <c r="V99" i="35" s="1"/>
  <c r="BL31" i="35"/>
  <c r="BP31" i="35"/>
  <c r="BT31" i="35"/>
  <c r="BY31" i="35"/>
  <c r="CC31" i="35"/>
  <c r="BJ32" i="35"/>
  <c r="BN32" i="35"/>
  <c r="BR32" i="35"/>
  <c r="BW32" i="35"/>
  <c r="CA32" i="35"/>
  <c r="CE32" i="35"/>
  <c r="BJ34" i="35"/>
  <c r="Q89" i="35" s="1"/>
  <c r="F83" i="35" s="1"/>
  <c r="BN34" i="35"/>
  <c r="Q93" i="35" s="1"/>
  <c r="J83" i="35" s="1"/>
  <c r="BR34" i="35"/>
  <c r="Q97" i="35" s="1"/>
  <c r="BW34" i="35"/>
  <c r="P91" i="35" s="1"/>
  <c r="H84" i="35" s="1"/>
  <c r="CA34" i="35"/>
  <c r="P95" i="35" s="1"/>
  <c r="CE34" i="35"/>
  <c r="P99" i="35" s="1"/>
  <c r="AZ44" i="35"/>
  <c r="BA46" i="35"/>
  <c r="H145" i="35" s="1"/>
  <c r="AX44" i="35"/>
  <c r="BK37" i="35"/>
  <c r="W90" i="35" s="1"/>
  <c r="G81" i="35" s="1"/>
  <c r="BO37" i="35"/>
  <c r="W94" i="35" s="1"/>
  <c r="K81" i="35" s="1"/>
  <c r="BS37" i="35"/>
  <c r="W98" i="35" s="1"/>
  <c r="BX37" i="35"/>
  <c r="V92" i="35" s="1"/>
  <c r="I82" i="35" s="1"/>
  <c r="CB37" i="35"/>
  <c r="V96" i="35" s="1"/>
  <c r="J34" i="35"/>
  <c r="R34" i="35"/>
  <c r="AF34" i="35"/>
  <c r="BK34" i="35"/>
  <c r="Q90" i="35" s="1"/>
  <c r="G83" i="35" s="1"/>
  <c r="BO34" i="35"/>
  <c r="Q94" i="35" s="1"/>
  <c r="K83" i="35" s="1"/>
  <c r="BS34" i="35"/>
  <c r="Q98" i="35" s="1"/>
  <c r="BX34" i="35"/>
  <c r="P92" i="35" s="1"/>
  <c r="I84" i="35" s="1"/>
  <c r="CB34" i="35"/>
  <c r="P96" i="35" s="1"/>
  <c r="T95" i="29"/>
  <c r="T99" i="29"/>
  <c r="U93" i="29"/>
  <c r="J79" i="29" s="1"/>
  <c r="U97" i="29"/>
  <c r="AK14" i="29"/>
  <c r="AY20" i="29"/>
  <c r="AK20" i="29"/>
  <c r="AK11" i="29"/>
  <c r="AY10" i="29"/>
  <c r="BA19" i="29"/>
  <c r="AY9" i="29"/>
  <c r="AK13" i="29"/>
  <c r="AY14" i="29"/>
  <c r="AK3" i="29"/>
  <c r="BB25" i="29"/>
  <c r="J136" i="29" s="1"/>
  <c r="BB15" i="29"/>
  <c r="J126" i="29" s="1"/>
  <c r="BB21" i="29"/>
  <c r="J132" i="29" s="1"/>
  <c r="BA16" i="29"/>
  <c r="BB17" i="29"/>
  <c r="J128" i="29" s="1"/>
  <c r="BA26" i="29"/>
  <c r="BX33" i="29"/>
  <c r="BA4" i="29"/>
  <c r="BB6" i="29"/>
  <c r="J117" i="29" s="1"/>
  <c r="BA8" i="29"/>
  <c r="T94" i="29"/>
  <c r="K80" i="29" s="1"/>
  <c r="BB10" i="29"/>
  <c r="J121" i="29" s="1"/>
  <c r="BA12" i="29"/>
  <c r="BA15" i="29"/>
  <c r="BB23" i="29"/>
  <c r="J134" i="29" s="1"/>
  <c r="BY37" i="29"/>
  <c r="V93" i="29" s="1"/>
  <c r="J82" i="29" s="1"/>
  <c r="BA3" i="29"/>
  <c r="BA7" i="29"/>
  <c r="T91" i="29"/>
  <c r="H80" i="29" s="1"/>
  <c r="BA11" i="29"/>
  <c r="BV34" i="29"/>
  <c r="P90" i="29" s="1"/>
  <c r="G84" i="29" s="1"/>
  <c r="BB29" i="29"/>
  <c r="J140" i="29" s="1"/>
  <c r="BA30" i="29"/>
  <c r="BB4" i="29"/>
  <c r="J115" i="29" s="1"/>
  <c r="BB8" i="29"/>
  <c r="J119" i="29" s="1"/>
  <c r="BB13" i="29"/>
  <c r="J124" i="29" s="1"/>
  <c r="BB18" i="29"/>
  <c r="J129" i="29" s="1"/>
  <c r="BB22" i="29"/>
  <c r="J133" i="29" s="1"/>
  <c r="BB24" i="29"/>
  <c r="J135" i="29" s="1"/>
  <c r="AY27" i="29"/>
  <c r="AY28" i="29"/>
  <c r="H132" i="29"/>
  <c r="U89" i="29"/>
  <c r="F79" i="29" s="1"/>
  <c r="BB12" i="29"/>
  <c r="J123" i="29" s="1"/>
  <c r="H136" i="29"/>
  <c r="BB3" i="29"/>
  <c r="J114" i="29" s="1"/>
  <c r="BB5" i="29"/>
  <c r="J116" i="29" s="1"/>
  <c r="BB7" i="29"/>
  <c r="J118" i="29" s="1"/>
  <c r="AY13" i="29"/>
  <c r="BB14" i="29"/>
  <c r="J125" i="29" s="1"/>
  <c r="BA18" i="29"/>
  <c r="AY21" i="29"/>
  <c r="BA22" i="29"/>
  <c r="AY24" i="29"/>
  <c r="BB26" i="29"/>
  <c r="J137" i="29" s="1"/>
  <c r="BB30" i="29"/>
  <c r="J141" i="29" s="1"/>
  <c r="H128" i="29"/>
  <c r="H140" i="29"/>
  <c r="BT32" i="29"/>
  <c r="BT33" i="29"/>
  <c r="BT31" i="29"/>
  <c r="H135" i="29"/>
  <c r="BA24" i="29"/>
  <c r="BL34" i="29"/>
  <c r="Q91" i="29" s="1"/>
  <c r="H83" i="29" s="1"/>
  <c r="BP34" i="29"/>
  <c r="Q95" i="29" s="1"/>
  <c r="BT34" i="29"/>
  <c r="Q99" i="29" s="1"/>
  <c r="BY34" i="29"/>
  <c r="P93" i="29" s="1"/>
  <c r="J84" i="29" s="1"/>
  <c r="CC34" i="29"/>
  <c r="P97" i="29" s="1"/>
  <c r="I141" i="29"/>
  <c r="AY30" i="29"/>
  <c r="BO31" i="29"/>
  <c r="H34" i="29"/>
  <c r="AD34" i="29"/>
  <c r="H120" i="29"/>
  <c r="BL32" i="29"/>
  <c r="BL33" i="29"/>
  <c r="BL31" i="29"/>
  <c r="BY32" i="29"/>
  <c r="BY33" i="29"/>
  <c r="BY31" i="29"/>
  <c r="AY3" i="29"/>
  <c r="BM33" i="29"/>
  <c r="BM31" i="29"/>
  <c r="BM35" i="29"/>
  <c r="S92" i="29" s="1"/>
  <c r="I77" i="29" s="1"/>
  <c r="BQ33" i="29"/>
  <c r="BQ31" i="29"/>
  <c r="BQ35" i="29"/>
  <c r="S96" i="29" s="1"/>
  <c r="BV33" i="29"/>
  <c r="BV31" i="29"/>
  <c r="BV35" i="29"/>
  <c r="R90" i="29" s="1"/>
  <c r="G78" i="29" s="1"/>
  <c r="BZ33" i="29"/>
  <c r="BZ31" i="29"/>
  <c r="BZ35" i="29"/>
  <c r="R94" i="29" s="1"/>
  <c r="K78" i="29" s="1"/>
  <c r="CD33" i="29"/>
  <c r="CD31" i="29"/>
  <c r="CD35" i="29"/>
  <c r="R98" i="29" s="1"/>
  <c r="BA5" i="29"/>
  <c r="AY7" i="29"/>
  <c r="U90" i="29"/>
  <c r="G79" i="29" s="1"/>
  <c r="U94" i="29"/>
  <c r="K79" i="29" s="1"/>
  <c r="U98" i="29"/>
  <c r="T92" i="29"/>
  <c r="I80" i="29" s="1"/>
  <c r="T96" i="29"/>
  <c r="AY11" i="29"/>
  <c r="BA13" i="29"/>
  <c r="AY15" i="29"/>
  <c r="I129" i="29"/>
  <c r="AY18" i="29"/>
  <c r="BA23" i="29"/>
  <c r="BM37" i="29"/>
  <c r="W92" i="29" s="1"/>
  <c r="I81" i="29" s="1"/>
  <c r="K34" i="29"/>
  <c r="O34" i="29"/>
  <c r="BQ37" i="29"/>
  <c r="W96" i="29" s="1"/>
  <c r="BV37" i="29"/>
  <c r="V90" i="29" s="1"/>
  <c r="G82" i="29" s="1"/>
  <c r="Y34" i="29"/>
  <c r="AC34" i="29"/>
  <c r="BZ37" i="29"/>
  <c r="V94" i="29" s="1"/>
  <c r="K82" i="29" s="1"/>
  <c r="CD37" i="29"/>
  <c r="V98" i="29" s="1"/>
  <c r="AG34" i="29"/>
  <c r="I137" i="29"/>
  <c r="AY26" i="29"/>
  <c r="AY29" i="29"/>
  <c r="BS31" i="29"/>
  <c r="BM32" i="29"/>
  <c r="CD32" i="29"/>
  <c r="BZ34" i="29"/>
  <c r="P94" i="29" s="1"/>
  <c r="K84" i="29" s="1"/>
  <c r="BT35" i="29"/>
  <c r="S99" i="29" s="1"/>
  <c r="CC32" i="29"/>
  <c r="CC33" i="29"/>
  <c r="CC31" i="29"/>
  <c r="BJ33" i="29"/>
  <c r="BJ31" i="29"/>
  <c r="BJ35" i="29"/>
  <c r="S89" i="29" s="1"/>
  <c r="F77" i="29" s="1"/>
  <c r="BJ32" i="29"/>
  <c r="BN33" i="29"/>
  <c r="BN31" i="29"/>
  <c r="BN35" i="29"/>
  <c r="S93" i="29" s="1"/>
  <c r="J77" i="29" s="1"/>
  <c r="BN32" i="29"/>
  <c r="BR33" i="29"/>
  <c r="BR31" i="29"/>
  <c r="BR35" i="29"/>
  <c r="S97" i="29" s="1"/>
  <c r="BR32" i="29"/>
  <c r="BW33" i="29"/>
  <c r="BW31" i="29"/>
  <c r="BW35" i="29"/>
  <c r="R91" i="29" s="1"/>
  <c r="H78" i="29" s="1"/>
  <c r="BW32" i="29"/>
  <c r="CA33" i="29"/>
  <c r="CA31" i="29"/>
  <c r="CA35" i="29"/>
  <c r="R95" i="29" s="1"/>
  <c r="CA32" i="29"/>
  <c r="CE33" i="29"/>
  <c r="CE31" i="29"/>
  <c r="CE35" i="29"/>
  <c r="R99" i="29" s="1"/>
  <c r="CE32" i="29"/>
  <c r="AY4" i="29"/>
  <c r="BA6" i="29"/>
  <c r="AY8" i="29"/>
  <c r="U91" i="29"/>
  <c r="H79" i="29" s="1"/>
  <c r="U95" i="29"/>
  <c r="U99" i="29"/>
  <c r="T93" i="29"/>
  <c r="J80" i="29" s="1"/>
  <c r="T97" i="29"/>
  <c r="BA10" i="29"/>
  <c r="AY12" i="29"/>
  <c r="BA14" i="29"/>
  <c r="AY16" i="29"/>
  <c r="AY17" i="29"/>
  <c r="BB20" i="29"/>
  <c r="J131" i="29" s="1"/>
  <c r="H131" i="29"/>
  <c r="BA20" i="29"/>
  <c r="BJ37" i="29"/>
  <c r="W89" i="29" s="1"/>
  <c r="F81" i="29" s="1"/>
  <c r="BJ34" i="29"/>
  <c r="Q89" i="29" s="1"/>
  <c r="F83" i="29" s="1"/>
  <c r="BN37" i="29"/>
  <c r="W93" i="29" s="1"/>
  <c r="J81" i="29" s="1"/>
  <c r="BN34" i="29"/>
  <c r="Q93" i="29" s="1"/>
  <c r="J83" i="29" s="1"/>
  <c r="BR37" i="29"/>
  <c r="W97" i="29" s="1"/>
  <c r="BR34" i="29"/>
  <c r="Q97" i="29" s="1"/>
  <c r="BW37" i="29"/>
  <c r="V91" i="29" s="1"/>
  <c r="H82" i="29" s="1"/>
  <c r="BW34" i="29"/>
  <c r="P91" i="29" s="1"/>
  <c r="H84" i="29" s="1"/>
  <c r="CA37" i="29"/>
  <c r="V95" i="29" s="1"/>
  <c r="CA34" i="29"/>
  <c r="P95" i="29" s="1"/>
  <c r="CE37" i="29"/>
  <c r="V99" i="29" s="1"/>
  <c r="CE34" i="29"/>
  <c r="P99" i="29" s="1"/>
  <c r="AY25" i="29"/>
  <c r="BX31" i="29"/>
  <c r="BQ32" i="29"/>
  <c r="P34" i="29"/>
  <c r="BM34" i="29"/>
  <c r="Q92" i="29" s="1"/>
  <c r="I83" i="29" s="1"/>
  <c r="CD34" i="29"/>
  <c r="P98" i="29" s="1"/>
  <c r="BY35" i="29"/>
  <c r="R93" i="29" s="1"/>
  <c r="J78" i="29" s="1"/>
  <c r="BP32" i="29"/>
  <c r="BP33" i="29"/>
  <c r="BP31" i="29"/>
  <c r="BK35" i="29"/>
  <c r="S90" i="29" s="1"/>
  <c r="G77" i="29" s="1"/>
  <c r="BK32" i="29"/>
  <c r="BO35" i="29"/>
  <c r="S94" i="29" s="1"/>
  <c r="K77" i="29" s="1"/>
  <c r="BO32" i="29"/>
  <c r="BS35" i="29"/>
  <c r="S98" i="29" s="1"/>
  <c r="BS32" i="29"/>
  <c r="BX35" i="29"/>
  <c r="R92" i="29" s="1"/>
  <c r="I78" i="29" s="1"/>
  <c r="BX32" i="29"/>
  <c r="CB35" i="29"/>
  <c r="R96" i="29" s="1"/>
  <c r="CB32" i="29"/>
  <c r="BA42" i="29"/>
  <c r="U92" i="29"/>
  <c r="I79" i="29" s="1"/>
  <c r="T90" i="29"/>
  <c r="G80" i="29" s="1"/>
  <c r="T98" i="29"/>
  <c r="BB16" i="29"/>
  <c r="J127" i="29" s="1"/>
  <c r="BB19" i="29"/>
  <c r="J130" i="29" s="1"/>
  <c r="I133" i="29"/>
  <c r="AY22" i="29"/>
  <c r="I34" i="29"/>
  <c r="M34" i="29"/>
  <c r="Q34" i="29"/>
  <c r="AA34" i="29"/>
  <c r="AE34" i="29"/>
  <c r="BB27" i="29"/>
  <c r="J138" i="29" s="1"/>
  <c r="BB28" i="29"/>
  <c r="J139" i="29" s="1"/>
  <c r="H139" i="29"/>
  <c r="BA28" i="29"/>
  <c r="BK31" i="29"/>
  <c r="CB31" i="29"/>
  <c r="BV32" i="29"/>
  <c r="BK33" i="29"/>
  <c r="CB33" i="29"/>
  <c r="Z34" i="29"/>
  <c r="BQ34" i="29"/>
  <c r="Q96" i="29" s="1"/>
  <c r="BL35" i="29"/>
  <c r="S91" i="29" s="1"/>
  <c r="H77" i="29" s="1"/>
  <c r="CC35" i="29"/>
  <c r="R97" i="29" s="1"/>
  <c r="I130" i="29"/>
  <c r="I134" i="29"/>
  <c r="BK37" i="29"/>
  <c r="W90" i="29" s="1"/>
  <c r="G81" i="29" s="1"/>
  <c r="BO37" i="29"/>
  <c r="W94" i="29" s="1"/>
  <c r="K81" i="29" s="1"/>
  <c r="BS37" i="29"/>
  <c r="W98" i="29" s="1"/>
  <c r="BX37" i="29"/>
  <c r="V92" i="29" s="1"/>
  <c r="I82" i="29" s="1"/>
  <c r="CB37" i="29"/>
  <c r="V96" i="29" s="1"/>
  <c r="J34" i="29"/>
  <c r="N34" i="29"/>
  <c r="R34" i="29"/>
  <c r="AB34" i="29"/>
  <c r="AF34" i="29"/>
  <c r="BK34" i="29"/>
  <c r="Q90" i="29" s="1"/>
  <c r="G83" i="29" s="1"/>
  <c r="BO34" i="29"/>
  <c r="Q94" i="29" s="1"/>
  <c r="K83" i="29" s="1"/>
  <c r="BS34" i="29"/>
  <c r="Q98" i="29" s="1"/>
  <c r="BX34" i="29"/>
  <c r="P92" i="29" s="1"/>
  <c r="I84" i="29" s="1"/>
  <c r="CB34" i="29"/>
  <c r="P96" i="29" s="1"/>
  <c r="BL37" i="29"/>
  <c r="W91" i="29" s="1"/>
  <c r="H81" i="29" s="1"/>
  <c r="BT37" i="29"/>
  <c r="W99" i="29" s="1"/>
  <c r="CC37" i="29"/>
  <c r="V97" i="29" s="1"/>
  <c r="B48" i="20"/>
  <c r="B47" i="20"/>
  <c r="B46" i="20"/>
  <c r="AH33" i="20"/>
  <c r="AG33" i="20"/>
  <c r="AF33" i="20"/>
  <c r="AE33" i="20"/>
  <c r="AD33" i="20"/>
  <c r="AC33" i="20"/>
  <c r="AB33" i="20"/>
  <c r="AA33" i="20"/>
  <c r="Z33" i="20"/>
  <c r="Y33" i="20"/>
  <c r="R33" i="20"/>
  <c r="Q33" i="20"/>
  <c r="P33" i="20"/>
  <c r="O33" i="20"/>
  <c r="N33" i="20"/>
  <c r="M33" i="20"/>
  <c r="L33" i="20"/>
  <c r="K33" i="20"/>
  <c r="J33" i="20"/>
  <c r="I33" i="20"/>
  <c r="H33" i="20"/>
  <c r="AH32" i="20"/>
  <c r="AG32" i="20"/>
  <c r="AF32" i="20"/>
  <c r="AE32" i="20"/>
  <c r="AD32" i="20"/>
  <c r="AC32" i="20"/>
  <c r="AB32" i="20"/>
  <c r="AA32" i="20"/>
  <c r="Z32" i="20"/>
  <c r="Y32" i="20"/>
  <c r="R32" i="20"/>
  <c r="Q32" i="20"/>
  <c r="P32" i="20"/>
  <c r="O32" i="20"/>
  <c r="N32" i="20"/>
  <c r="M32" i="20"/>
  <c r="L32" i="20"/>
  <c r="K32" i="20"/>
  <c r="J32" i="20"/>
  <c r="I32" i="20"/>
  <c r="H32" i="20"/>
  <c r="AH31" i="20"/>
  <c r="AG31" i="20"/>
  <c r="AF31" i="20"/>
  <c r="AE31" i="20"/>
  <c r="AD31" i="20"/>
  <c r="AC31" i="20"/>
  <c r="AB31" i="20"/>
  <c r="AA31" i="20"/>
  <c r="Z31" i="20"/>
  <c r="Y31" i="20"/>
  <c r="R31" i="20"/>
  <c r="Q31" i="20"/>
  <c r="P31" i="20"/>
  <c r="O31" i="20"/>
  <c r="N31" i="20"/>
  <c r="M31" i="20"/>
  <c r="L31" i="20"/>
  <c r="K31" i="20"/>
  <c r="J31" i="20"/>
  <c r="I31" i="20"/>
  <c r="H31" i="20"/>
  <c r="CE30" i="20"/>
  <c r="CD30" i="20"/>
  <c r="CC30" i="20"/>
  <c r="CB30" i="20"/>
  <c r="CA30" i="20"/>
  <c r="BZ30" i="20"/>
  <c r="BY30" i="20"/>
  <c r="BX30" i="20"/>
  <c r="BW30" i="20"/>
  <c r="BV30" i="20"/>
  <c r="BT30" i="20"/>
  <c r="BS30" i="20"/>
  <c r="BR30" i="20"/>
  <c r="BQ30" i="20"/>
  <c r="BP30" i="20"/>
  <c r="BO30" i="20"/>
  <c r="BN30" i="20"/>
  <c r="BM30" i="20"/>
  <c r="BL30" i="20"/>
  <c r="BK30" i="20"/>
  <c r="BJ30" i="20"/>
  <c r="BC30" i="20"/>
  <c r="AZ30" i="20"/>
  <c r="AX30" i="20"/>
  <c r="I141" i="20" s="1"/>
  <c r="AT30" i="20"/>
  <c r="AS30" i="20"/>
  <c r="AR30" i="20"/>
  <c r="AQ30" i="20"/>
  <c r="AP30" i="20"/>
  <c r="AO30" i="20"/>
  <c r="AN30" i="20"/>
  <c r="AM30" i="20"/>
  <c r="AL30" i="20"/>
  <c r="AK30" i="20"/>
  <c r="CE29" i="20"/>
  <c r="CD29" i="20"/>
  <c r="CC29" i="20"/>
  <c r="CB29" i="20"/>
  <c r="CA29" i="20"/>
  <c r="BZ29" i="20"/>
  <c r="BY29" i="20"/>
  <c r="BX29" i="20"/>
  <c r="BW29" i="20"/>
  <c r="BV29" i="20"/>
  <c r="BT29" i="20"/>
  <c r="BS29" i="20"/>
  <c r="BR29" i="20"/>
  <c r="BQ29" i="20"/>
  <c r="BP29" i="20"/>
  <c r="BO29" i="20"/>
  <c r="BN29" i="20"/>
  <c r="BM29" i="20"/>
  <c r="BL29" i="20"/>
  <c r="BK29" i="20"/>
  <c r="BJ29" i="20"/>
  <c r="BC29" i="20"/>
  <c r="AZ29" i="20"/>
  <c r="H140" i="20" s="1"/>
  <c r="AX29" i="20"/>
  <c r="AY29" i="20" s="1"/>
  <c r="AT29" i="20"/>
  <c r="AS29" i="20"/>
  <c r="AR29" i="20"/>
  <c r="AQ29" i="20"/>
  <c r="AP29" i="20"/>
  <c r="AO29" i="20"/>
  <c r="AN29" i="20"/>
  <c r="AM29" i="20"/>
  <c r="AL29" i="20"/>
  <c r="AK29" i="20"/>
  <c r="CE28" i="20"/>
  <c r="CD28" i="20"/>
  <c r="CC28" i="20"/>
  <c r="CB28" i="20"/>
  <c r="CA28" i="20"/>
  <c r="BZ28" i="20"/>
  <c r="BY28" i="20"/>
  <c r="BX28" i="20"/>
  <c r="BW28" i="20"/>
  <c r="BV28" i="20"/>
  <c r="BT28" i="20"/>
  <c r="BS28" i="20"/>
  <c r="BR28" i="20"/>
  <c r="BQ28" i="20"/>
  <c r="BP28" i="20"/>
  <c r="BO28" i="20"/>
  <c r="BN28" i="20"/>
  <c r="BM28" i="20"/>
  <c r="BL28" i="20"/>
  <c r="BK28" i="20"/>
  <c r="BJ28" i="20"/>
  <c r="BC28" i="20"/>
  <c r="AZ28" i="20"/>
  <c r="H139" i="20" s="1"/>
  <c r="AX28" i="20"/>
  <c r="AT28" i="20"/>
  <c r="AS28" i="20"/>
  <c r="AR28" i="20"/>
  <c r="AQ28" i="20"/>
  <c r="AP28" i="20"/>
  <c r="AO28" i="20"/>
  <c r="AN28" i="20"/>
  <c r="AM28" i="20"/>
  <c r="AL28" i="20"/>
  <c r="AK28" i="20"/>
  <c r="CE27" i="20"/>
  <c r="CD27" i="20"/>
  <c r="CC27" i="20"/>
  <c r="CB27" i="20"/>
  <c r="CA27" i="20"/>
  <c r="BZ27" i="20"/>
  <c r="BY27" i="20"/>
  <c r="BX27" i="20"/>
  <c r="BW27" i="20"/>
  <c r="BV27" i="20"/>
  <c r="BT27" i="20"/>
  <c r="BS27" i="20"/>
  <c r="BR27" i="20"/>
  <c r="BQ27" i="20"/>
  <c r="BP27" i="20"/>
  <c r="BO27" i="20"/>
  <c r="BN27" i="20"/>
  <c r="BM27" i="20"/>
  <c r="BL27" i="20"/>
  <c r="BK27" i="20"/>
  <c r="BJ27" i="20"/>
  <c r="BC27" i="20"/>
  <c r="AZ27" i="20"/>
  <c r="BA27" i="20" s="1"/>
  <c r="AX27" i="20"/>
  <c r="I138" i="20" s="1"/>
  <c r="AT27" i="20"/>
  <c r="AS27" i="20"/>
  <c r="AR27" i="20"/>
  <c r="AQ27" i="20"/>
  <c r="AP27" i="20"/>
  <c r="AO27" i="20"/>
  <c r="AN27" i="20"/>
  <c r="AM27" i="20"/>
  <c r="AL27" i="20"/>
  <c r="AK27" i="20"/>
  <c r="CE26" i="20"/>
  <c r="CD26" i="20"/>
  <c r="CC26" i="20"/>
  <c r="CB26" i="20"/>
  <c r="CA26" i="20"/>
  <c r="BZ26" i="20"/>
  <c r="BY26" i="20"/>
  <c r="BX26" i="20"/>
  <c r="BW26" i="20"/>
  <c r="BV26" i="20"/>
  <c r="BT26" i="20"/>
  <c r="BS26" i="20"/>
  <c r="BR26" i="20"/>
  <c r="BQ26" i="20"/>
  <c r="BP26" i="20"/>
  <c r="BO26" i="20"/>
  <c r="BN26" i="20"/>
  <c r="BM26" i="20"/>
  <c r="BL26" i="20"/>
  <c r="BK26" i="20"/>
  <c r="BJ26" i="20"/>
  <c r="BC26" i="20"/>
  <c r="AZ26" i="20"/>
  <c r="AX26" i="20"/>
  <c r="I137" i="20" s="1"/>
  <c r="AT26" i="20"/>
  <c r="AS26" i="20"/>
  <c r="AR26" i="20"/>
  <c r="AQ26" i="20"/>
  <c r="AP26" i="20"/>
  <c r="AO26" i="20"/>
  <c r="AN26" i="20"/>
  <c r="AM26" i="20"/>
  <c r="AL26" i="20"/>
  <c r="AK26" i="20"/>
  <c r="CE25" i="20"/>
  <c r="CD25" i="20"/>
  <c r="CC25" i="20"/>
  <c r="CB25" i="20"/>
  <c r="CA25" i="20"/>
  <c r="BZ25" i="20"/>
  <c r="BY25" i="20"/>
  <c r="BX25" i="20"/>
  <c r="BW25" i="20"/>
  <c r="BV25" i="20"/>
  <c r="BT25" i="20"/>
  <c r="BS25" i="20"/>
  <c r="BR25" i="20"/>
  <c r="BQ25" i="20"/>
  <c r="BP25" i="20"/>
  <c r="BO25" i="20"/>
  <c r="BN25" i="20"/>
  <c r="BM25" i="20"/>
  <c r="BL25" i="20"/>
  <c r="BK25" i="20"/>
  <c r="BJ25" i="20"/>
  <c r="BC25" i="20"/>
  <c r="AZ25" i="20"/>
  <c r="BA25" i="20" s="1"/>
  <c r="AX25" i="20"/>
  <c r="AY25" i="20" s="1"/>
  <c r="AT25" i="20"/>
  <c r="AS25" i="20"/>
  <c r="AR25" i="20"/>
  <c r="AQ25" i="20"/>
  <c r="AP25" i="20"/>
  <c r="AO25" i="20"/>
  <c r="AN25" i="20"/>
  <c r="AM25" i="20"/>
  <c r="AL25" i="20"/>
  <c r="AK25" i="20"/>
  <c r="CE24" i="20"/>
  <c r="CD24" i="20"/>
  <c r="CC24" i="20"/>
  <c r="CB24" i="20"/>
  <c r="CA24" i="20"/>
  <c r="BZ24" i="20"/>
  <c r="BY24" i="20"/>
  <c r="BX24" i="20"/>
  <c r="BW24" i="20"/>
  <c r="BV24" i="20"/>
  <c r="BT24" i="20"/>
  <c r="BS24" i="20"/>
  <c r="BR24" i="20"/>
  <c r="BQ24" i="20"/>
  <c r="BP24" i="20"/>
  <c r="BO24" i="20"/>
  <c r="BN24" i="20"/>
  <c r="BM24" i="20"/>
  <c r="BL24" i="20"/>
  <c r="BK24" i="20"/>
  <c r="BJ24" i="20"/>
  <c r="BC24" i="20"/>
  <c r="AZ24" i="20"/>
  <c r="H135" i="20" s="1"/>
  <c r="AX24" i="20"/>
  <c r="AT24" i="20"/>
  <c r="AS24" i="20"/>
  <c r="AR24" i="20"/>
  <c r="AQ24" i="20"/>
  <c r="AP24" i="20"/>
  <c r="AO24" i="20"/>
  <c r="AN24" i="20"/>
  <c r="AM24" i="20"/>
  <c r="AL24" i="20"/>
  <c r="AK24" i="20"/>
  <c r="CE23" i="20"/>
  <c r="CD23" i="20"/>
  <c r="CC23" i="20"/>
  <c r="CB23" i="20"/>
  <c r="CA23" i="20"/>
  <c r="BZ23" i="20"/>
  <c r="BY23" i="20"/>
  <c r="BX23" i="20"/>
  <c r="BW23" i="20"/>
  <c r="BV23" i="20"/>
  <c r="BT23" i="20"/>
  <c r="BS23" i="20"/>
  <c r="BR23" i="20"/>
  <c r="BQ23" i="20"/>
  <c r="BP23" i="20"/>
  <c r="BO23" i="20"/>
  <c r="BN23" i="20"/>
  <c r="BM23" i="20"/>
  <c r="BL23" i="20"/>
  <c r="BK23" i="20"/>
  <c r="BJ23" i="20"/>
  <c r="BC23" i="20"/>
  <c r="AZ23" i="20"/>
  <c r="BA23" i="20" s="1"/>
  <c r="AX23" i="20"/>
  <c r="I134" i="20" s="1"/>
  <c r="AT23" i="20"/>
  <c r="AS23" i="20"/>
  <c r="AR23" i="20"/>
  <c r="AQ23" i="20"/>
  <c r="AP23" i="20"/>
  <c r="AO23" i="20"/>
  <c r="AN23" i="20"/>
  <c r="AM23" i="20"/>
  <c r="AL23" i="20"/>
  <c r="AK23" i="20"/>
  <c r="CE22" i="20"/>
  <c r="CD22" i="20"/>
  <c r="CC22" i="20"/>
  <c r="CB22" i="20"/>
  <c r="CA22" i="20"/>
  <c r="BZ22" i="20"/>
  <c r="BY22" i="20"/>
  <c r="BX22" i="20"/>
  <c r="BW22" i="20"/>
  <c r="BV22" i="20"/>
  <c r="BT22" i="20"/>
  <c r="BS22" i="20"/>
  <c r="BR22" i="20"/>
  <c r="BQ22" i="20"/>
  <c r="BP22" i="20"/>
  <c r="BO22" i="20"/>
  <c r="BN22" i="20"/>
  <c r="BM22" i="20"/>
  <c r="BL22" i="20"/>
  <c r="BK22" i="20"/>
  <c r="BJ22" i="20"/>
  <c r="BC22" i="20"/>
  <c r="AZ22" i="20"/>
  <c r="H133" i="20" s="1"/>
  <c r="AX22" i="20"/>
  <c r="I133" i="20" s="1"/>
  <c r="AT22" i="20"/>
  <c r="AS22" i="20"/>
  <c r="AR22" i="20"/>
  <c r="AQ22" i="20"/>
  <c r="AP22" i="20"/>
  <c r="AO22" i="20"/>
  <c r="AN22" i="20"/>
  <c r="AM22" i="20"/>
  <c r="AL22" i="20"/>
  <c r="AK22" i="20"/>
  <c r="CE21" i="20"/>
  <c r="CD21" i="20"/>
  <c r="CC21" i="20"/>
  <c r="CB21" i="20"/>
  <c r="CA21" i="20"/>
  <c r="BZ21" i="20"/>
  <c r="BY21" i="20"/>
  <c r="BX21" i="20"/>
  <c r="BW21" i="20"/>
  <c r="BV21" i="20"/>
  <c r="BT21" i="20"/>
  <c r="BS21" i="20"/>
  <c r="BR21" i="20"/>
  <c r="BQ21" i="20"/>
  <c r="BP21" i="20"/>
  <c r="BO21" i="20"/>
  <c r="BN21" i="20"/>
  <c r="BM21" i="20"/>
  <c r="BL21" i="20"/>
  <c r="BK21" i="20"/>
  <c r="BJ21" i="20"/>
  <c r="BC21" i="20"/>
  <c r="AZ21" i="20"/>
  <c r="H132" i="20" s="1"/>
  <c r="AX21" i="20"/>
  <c r="AT21" i="20"/>
  <c r="AS21" i="20"/>
  <c r="AR21" i="20"/>
  <c r="AQ21" i="20"/>
  <c r="AP21" i="20"/>
  <c r="AO21" i="20"/>
  <c r="AN21" i="20"/>
  <c r="AM21" i="20"/>
  <c r="AL21" i="20"/>
  <c r="AK21" i="20"/>
  <c r="CE20" i="20"/>
  <c r="CD20" i="20"/>
  <c r="CC20" i="20"/>
  <c r="CB20" i="20"/>
  <c r="CA20" i="20"/>
  <c r="BZ20" i="20"/>
  <c r="BY20" i="20"/>
  <c r="BX20" i="20"/>
  <c r="BW20" i="20"/>
  <c r="BV20" i="20"/>
  <c r="BT20" i="20"/>
  <c r="BS20" i="20"/>
  <c r="BR20" i="20"/>
  <c r="BQ20" i="20"/>
  <c r="BP20" i="20"/>
  <c r="BO20" i="20"/>
  <c r="BN20" i="20"/>
  <c r="BM20" i="20"/>
  <c r="BL20" i="20"/>
  <c r="BK20" i="20"/>
  <c r="BJ20" i="20"/>
  <c r="BC20" i="20"/>
  <c r="AZ20" i="20"/>
  <c r="H131" i="20" s="1"/>
  <c r="AX20" i="20"/>
  <c r="I131" i="20" s="1"/>
  <c r="AT20" i="20"/>
  <c r="AS20" i="20"/>
  <c r="AR20" i="20"/>
  <c r="AQ20" i="20"/>
  <c r="AP20" i="20"/>
  <c r="AO20" i="20"/>
  <c r="AN20" i="20"/>
  <c r="AM20" i="20"/>
  <c r="AL20" i="20"/>
  <c r="AK20" i="20"/>
  <c r="CE19" i="20"/>
  <c r="CD19" i="20"/>
  <c r="CC19" i="20"/>
  <c r="CB19" i="20"/>
  <c r="CA19" i="20"/>
  <c r="BZ19" i="20"/>
  <c r="BY19" i="20"/>
  <c r="BX19" i="20"/>
  <c r="BW19" i="20"/>
  <c r="BV19" i="20"/>
  <c r="BT19" i="20"/>
  <c r="BS19" i="20"/>
  <c r="BR19" i="20"/>
  <c r="BQ19" i="20"/>
  <c r="BP19" i="20"/>
  <c r="BO19" i="20"/>
  <c r="BN19" i="20"/>
  <c r="BM19" i="20"/>
  <c r="BL19" i="20"/>
  <c r="BK19" i="20"/>
  <c r="BJ19" i="20"/>
  <c r="BC19" i="20"/>
  <c r="AZ19" i="20"/>
  <c r="BA19" i="20" s="1"/>
  <c r="AX19" i="20"/>
  <c r="I130" i="20" s="1"/>
  <c r="AT19" i="20"/>
  <c r="AS19" i="20"/>
  <c r="AR19" i="20"/>
  <c r="AQ19" i="20"/>
  <c r="AP19" i="20"/>
  <c r="AO19" i="20"/>
  <c r="AN19" i="20"/>
  <c r="AM19" i="20"/>
  <c r="AL19" i="20"/>
  <c r="AK19" i="20"/>
  <c r="CE18" i="20"/>
  <c r="CD18" i="20"/>
  <c r="CC18" i="20"/>
  <c r="CB18" i="20"/>
  <c r="CA18" i="20"/>
  <c r="BZ18" i="20"/>
  <c r="BY18" i="20"/>
  <c r="BX18" i="20"/>
  <c r="BW18" i="20"/>
  <c r="BV18" i="20"/>
  <c r="BT18" i="20"/>
  <c r="BS18" i="20"/>
  <c r="BR18" i="20"/>
  <c r="BQ18" i="20"/>
  <c r="BP18" i="20"/>
  <c r="BO18" i="20"/>
  <c r="BN18" i="20"/>
  <c r="BM18" i="20"/>
  <c r="BL18" i="20"/>
  <c r="BK18" i="20"/>
  <c r="BJ18" i="20"/>
  <c r="BC18" i="20"/>
  <c r="AZ18" i="20"/>
  <c r="H129" i="20" s="1"/>
  <c r="AX18" i="20"/>
  <c r="I129" i="20" s="1"/>
  <c r="AT18" i="20"/>
  <c r="AS18" i="20"/>
  <c r="AR18" i="20"/>
  <c r="AQ18" i="20"/>
  <c r="AP18" i="20"/>
  <c r="AO18" i="20"/>
  <c r="AN18" i="20"/>
  <c r="AM18" i="20"/>
  <c r="AL18" i="20"/>
  <c r="AK18" i="20"/>
  <c r="CE17" i="20"/>
  <c r="CD17" i="20"/>
  <c r="CC17" i="20"/>
  <c r="CB17" i="20"/>
  <c r="CA17" i="20"/>
  <c r="BZ17" i="20"/>
  <c r="BY17" i="20"/>
  <c r="BX17" i="20"/>
  <c r="BW17" i="20"/>
  <c r="BV17" i="20"/>
  <c r="BT17" i="20"/>
  <c r="BS17" i="20"/>
  <c r="BR17" i="20"/>
  <c r="BQ17" i="20"/>
  <c r="BP17" i="20"/>
  <c r="BO17" i="20"/>
  <c r="BN17" i="20"/>
  <c r="BM17" i="20"/>
  <c r="BL17" i="20"/>
  <c r="BK17" i="20"/>
  <c r="BJ17" i="20"/>
  <c r="BC17" i="20"/>
  <c r="AZ17" i="20"/>
  <c r="H128" i="20" s="1"/>
  <c r="AX17" i="20"/>
  <c r="AT17" i="20"/>
  <c r="AS17" i="20"/>
  <c r="AR17" i="20"/>
  <c r="AQ17" i="20"/>
  <c r="AP17" i="20"/>
  <c r="AO17" i="20"/>
  <c r="AN17" i="20"/>
  <c r="AM17" i="20"/>
  <c r="AL17" i="20"/>
  <c r="AK17" i="20"/>
  <c r="CE16" i="20"/>
  <c r="CD16" i="20"/>
  <c r="CC16" i="20"/>
  <c r="CB16" i="20"/>
  <c r="CA16" i="20"/>
  <c r="BZ16" i="20"/>
  <c r="BY16" i="20"/>
  <c r="BX16" i="20"/>
  <c r="BW16" i="20"/>
  <c r="BV16" i="20"/>
  <c r="BT16" i="20"/>
  <c r="BS16" i="20"/>
  <c r="BR16" i="20"/>
  <c r="BQ16" i="20"/>
  <c r="BP16" i="20"/>
  <c r="BO16" i="20"/>
  <c r="BN16" i="20"/>
  <c r="BM16" i="20"/>
  <c r="BL16" i="20"/>
  <c r="BK16" i="20"/>
  <c r="BJ16" i="20"/>
  <c r="BC16" i="20"/>
  <c r="AZ16" i="20"/>
  <c r="H127" i="20" s="1"/>
  <c r="AX16" i="20"/>
  <c r="I127" i="20" s="1"/>
  <c r="AT16" i="20"/>
  <c r="AS16" i="20"/>
  <c r="AR16" i="20"/>
  <c r="AQ16" i="20"/>
  <c r="AP16" i="20"/>
  <c r="AO16" i="20"/>
  <c r="AN16" i="20"/>
  <c r="AM16" i="20"/>
  <c r="AL16" i="20"/>
  <c r="AK16" i="20"/>
  <c r="CE15" i="20"/>
  <c r="CD15" i="20"/>
  <c r="CC15" i="20"/>
  <c r="CB15" i="20"/>
  <c r="CA15" i="20"/>
  <c r="BZ15" i="20"/>
  <c r="BY15" i="20"/>
  <c r="BX15" i="20"/>
  <c r="BW15" i="20"/>
  <c r="BV15" i="20"/>
  <c r="BT15" i="20"/>
  <c r="BS15" i="20"/>
  <c r="BR15" i="20"/>
  <c r="BQ15" i="20"/>
  <c r="BP15" i="20"/>
  <c r="BO15" i="20"/>
  <c r="BN15" i="20"/>
  <c r="BM15" i="20"/>
  <c r="BL15" i="20"/>
  <c r="BK15" i="20"/>
  <c r="BJ15" i="20"/>
  <c r="BC15" i="20"/>
  <c r="AZ15" i="20"/>
  <c r="H126" i="20" s="1"/>
  <c r="AX15" i="20"/>
  <c r="I126" i="20" s="1"/>
  <c r="AT15" i="20"/>
  <c r="AS15" i="20"/>
  <c r="AR15" i="20"/>
  <c r="AQ15" i="20"/>
  <c r="AP15" i="20"/>
  <c r="AO15" i="20"/>
  <c r="AN15" i="20"/>
  <c r="AM15" i="20"/>
  <c r="AL15" i="20"/>
  <c r="AK15" i="20"/>
  <c r="CE14" i="20"/>
  <c r="CD14" i="20"/>
  <c r="CC14" i="20"/>
  <c r="CB14" i="20"/>
  <c r="CA14" i="20"/>
  <c r="BZ14" i="20"/>
  <c r="BY14" i="20"/>
  <c r="BX14" i="20"/>
  <c r="BW14" i="20"/>
  <c r="BV14" i="20"/>
  <c r="BT14" i="20"/>
  <c r="BS14" i="20"/>
  <c r="BR14" i="20"/>
  <c r="BQ14" i="20"/>
  <c r="BP14" i="20"/>
  <c r="BO14" i="20"/>
  <c r="BN14" i="20"/>
  <c r="BM14" i="20"/>
  <c r="BL14" i="20"/>
  <c r="BK14" i="20"/>
  <c r="BJ14" i="20"/>
  <c r="BC14" i="20"/>
  <c r="AZ14" i="20"/>
  <c r="H125" i="20" s="1"/>
  <c r="AX14" i="20"/>
  <c r="I125" i="20" s="1"/>
  <c r="AT14" i="20"/>
  <c r="AS14" i="20"/>
  <c r="AR14" i="20"/>
  <c r="AQ14" i="20"/>
  <c r="AP14" i="20"/>
  <c r="AO14" i="20"/>
  <c r="AN14" i="20"/>
  <c r="AM14" i="20"/>
  <c r="AL14" i="20"/>
  <c r="AK14" i="20"/>
  <c r="CE13" i="20"/>
  <c r="CD13" i="20"/>
  <c r="CC13" i="20"/>
  <c r="CB13" i="20"/>
  <c r="CA13" i="20"/>
  <c r="BZ13" i="20"/>
  <c r="BY13" i="20"/>
  <c r="BX13" i="20"/>
  <c r="BW13" i="20"/>
  <c r="BV13" i="20"/>
  <c r="BT13" i="20"/>
  <c r="BS13" i="20"/>
  <c r="BR13" i="20"/>
  <c r="BQ13" i="20"/>
  <c r="BP13" i="20"/>
  <c r="BO13" i="20"/>
  <c r="BN13" i="20"/>
  <c r="BM13" i="20"/>
  <c r="BL13" i="20"/>
  <c r="BK13" i="20"/>
  <c r="BJ13" i="20"/>
  <c r="BC13" i="20"/>
  <c r="AZ13" i="20"/>
  <c r="H124" i="20" s="1"/>
  <c r="AX13" i="20"/>
  <c r="I124" i="20" s="1"/>
  <c r="AT13" i="20"/>
  <c r="AS13" i="20"/>
  <c r="AR13" i="20"/>
  <c r="AQ13" i="20"/>
  <c r="AP13" i="20"/>
  <c r="AO13" i="20"/>
  <c r="AN13" i="20"/>
  <c r="AM13" i="20"/>
  <c r="AL13" i="20"/>
  <c r="AK13" i="20"/>
  <c r="CE12" i="20"/>
  <c r="CD12" i="20"/>
  <c r="CC12" i="20"/>
  <c r="CB12" i="20"/>
  <c r="CA12" i="20"/>
  <c r="BZ12" i="20"/>
  <c r="BY12" i="20"/>
  <c r="BX12" i="20"/>
  <c r="BW12" i="20"/>
  <c r="BV12" i="20"/>
  <c r="BT12" i="20"/>
  <c r="BS12" i="20"/>
  <c r="BR12" i="20"/>
  <c r="BQ12" i="20"/>
  <c r="BP12" i="20"/>
  <c r="BO12" i="20"/>
  <c r="BN12" i="20"/>
  <c r="BM12" i="20"/>
  <c r="BL12" i="20"/>
  <c r="BK12" i="20"/>
  <c r="BJ12" i="20"/>
  <c r="BC12" i="20"/>
  <c r="AZ12" i="20"/>
  <c r="H123" i="20" s="1"/>
  <c r="AX12" i="20"/>
  <c r="I123" i="20" s="1"/>
  <c r="AT12" i="20"/>
  <c r="AS12" i="20"/>
  <c r="AR12" i="20"/>
  <c r="AQ12" i="20"/>
  <c r="AP12" i="20"/>
  <c r="AO12" i="20"/>
  <c r="AN12" i="20"/>
  <c r="AM12" i="20"/>
  <c r="AL12" i="20"/>
  <c r="AK12" i="20"/>
  <c r="CE11" i="20"/>
  <c r="CD11" i="20"/>
  <c r="CC11" i="20"/>
  <c r="CB11" i="20"/>
  <c r="CA11" i="20"/>
  <c r="BZ11" i="20"/>
  <c r="BY11" i="20"/>
  <c r="BX11" i="20"/>
  <c r="BW11" i="20"/>
  <c r="BV11" i="20"/>
  <c r="BT11" i="20"/>
  <c r="BS11" i="20"/>
  <c r="BR11" i="20"/>
  <c r="BQ11" i="20"/>
  <c r="BP11" i="20"/>
  <c r="BO11" i="20"/>
  <c r="BN11" i="20"/>
  <c r="BM11" i="20"/>
  <c r="BL11" i="20"/>
  <c r="BK11" i="20"/>
  <c r="BJ11" i="20"/>
  <c r="BC11" i="20"/>
  <c r="AZ11" i="20"/>
  <c r="H122" i="20" s="1"/>
  <c r="AX11" i="20"/>
  <c r="I122" i="20" s="1"/>
  <c r="AT11" i="20"/>
  <c r="AS11" i="20"/>
  <c r="AR11" i="20"/>
  <c r="AQ11" i="20"/>
  <c r="AP11" i="20"/>
  <c r="AO11" i="20"/>
  <c r="AN11" i="20"/>
  <c r="AM11" i="20"/>
  <c r="AL11" i="20"/>
  <c r="AK11" i="20"/>
  <c r="CE10" i="20"/>
  <c r="CD10" i="20"/>
  <c r="CC10" i="20"/>
  <c r="CB10" i="20"/>
  <c r="CA10" i="20"/>
  <c r="BZ10" i="20"/>
  <c r="BY10" i="20"/>
  <c r="BX10" i="20"/>
  <c r="BW10" i="20"/>
  <c r="BV10" i="20"/>
  <c r="BT10" i="20"/>
  <c r="BS10" i="20"/>
  <c r="BR10" i="20"/>
  <c r="BQ10" i="20"/>
  <c r="BP10" i="20"/>
  <c r="BO10" i="20"/>
  <c r="BN10" i="20"/>
  <c r="BM10" i="20"/>
  <c r="BL10" i="20"/>
  <c r="BK10" i="20"/>
  <c r="BJ10" i="20"/>
  <c r="BC10" i="20"/>
  <c r="AZ10" i="20"/>
  <c r="H121" i="20" s="1"/>
  <c r="AX10" i="20"/>
  <c r="I121" i="20" s="1"/>
  <c r="AT10" i="20"/>
  <c r="AS10" i="20"/>
  <c r="AR10" i="20"/>
  <c r="AQ10" i="20"/>
  <c r="AP10" i="20"/>
  <c r="AO10" i="20"/>
  <c r="AN10" i="20"/>
  <c r="AM10" i="20"/>
  <c r="AL10" i="20"/>
  <c r="AK10" i="20"/>
  <c r="CE9" i="20"/>
  <c r="CD9" i="20"/>
  <c r="CC9" i="20"/>
  <c r="CB9" i="20"/>
  <c r="CA9" i="20"/>
  <c r="BZ9" i="20"/>
  <c r="BY9" i="20"/>
  <c r="BX9" i="20"/>
  <c r="BW9" i="20"/>
  <c r="BV9" i="20"/>
  <c r="BT9" i="20"/>
  <c r="BS9" i="20"/>
  <c r="BR9" i="20"/>
  <c r="BQ9" i="20"/>
  <c r="BP9" i="20"/>
  <c r="BP36" i="20" s="1"/>
  <c r="BO9" i="20"/>
  <c r="BN9" i="20"/>
  <c r="BM9" i="20"/>
  <c r="BL9" i="20"/>
  <c r="BK9" i="20"/>
  <c r="BJ9" i="20"/>
  <c r="BC9" i="20"/>
  <c r="AZ9" i="20"/>
  <c r="BA9" i="20" s="1"/>
  <c r="AX9" i="20"/>
  <c r="I120" i="20" s="1"/>
  <c r="AT9" i="20"/>
  <c r="AS9" i="20"/>
  <c r="AR9" i="20"/>
  <c r="AQ9" i="20"/>
  <c r="AP9" i="20"/>
  <c r="AO9" i="20"/>
  <c r="AN9" i="20"/>
  <c r="AM9" i="20"/>
  <c r="AL9" i="20"/>
  <c r="AK9" i="20"/>
  <c r="CE8" i="20"/>
  <c r="CD8" i="20"/>
  <c r="CC8" i="20"/>
  <c r="CB8" i="20"/>
  <c r="CA8" i="20"/>
  <c r="BZ8" i="20"/>
  <c r="BY8" i="20"/>
  <c r="BX8" i="20"/>
  <c r="BW8" i="20"/>
  <c r="BV8" i="20"/>
  <c r="BT8" i="20"/>
  <c r="BS8" i="20"/>
  <c r="BR8" i="20"/>
  <c r="BQ8" i="20"/>
  <c r="BP8" i="20"/>
  <c r="BO8" i="20"/>
  <c r="BN8" i="20"/>
  <c r="BM8" i="20"/>
  <c r="BL8" i="20"/>
  <c r="BK8" i="20"/>
  <c r="BJ8" i="20"/>
  <c r="BC8" i="20"/>
  <c r="AZ8" i="20"/>
  <c r="H119" i="20" s="1"/>
  <c r="AX8" i="20"/>
  <c r="I119" i="20" s="1"/>
  <c r="AT8" i="20"/>
  <c r="AS8" i="20"/>
  <c r="AR8" i="20"/>
  <c r="AQ8" i="20"/>
  <c r="AP8" i="20"/>
  <c r="AO8" i="20"/>
  <c r="AN8" i="20"/>
  <c r="AM8" i="20"/>
  <c r="AL8" i="20"/>
  <c r="AK8" i="20"/>
  <c r="CE7" i="20"/>
  <c r="CD7" i="20"/>
  <c r="CC7" i="20"/>
  <c r="CB7" i="20"/>
  <c r="CA7" i="20"/>
  <c r="BZ7" i="20"/>
  <c r="BY7" i="20"/>
  <c r="BX7" i="20"/>
  <c r="BW7" i="20"/>
  <c r="BV7" i="20"/>
  <c r="BT7" i="20"/>
  <c r="BS7" i="20"/>
  <c r="BR7" i="20"/>
  <c r="BQ7" i="20"/>
  <c r="BP7" i="20"/>
  <c r="BO7" i="20"/>
  <c r="BN7" i="20"/>
  <c r="BM7" i="20"/>
  <c r="BL7" i="20"/>
  <c r="BK7" i="20"/>
  <c r="BJ7" i="20"/>
  <c r="BC7" i="20"/>
  <c r="AZ7" i="20"/>
  <c r="H118" i="20" s="1"/>
  <c r="AX7" i="20"/>
  <c r="I118" i="20" s="1"/>
  <c r="AT7" i="20"/>
  <c r="AS7" i="20"/>
  <c r="AR7" i="20"/>
  <c r="AQ7" i="20"/>
  <c r="AP7" i="20"/>
  <c r="AO7" i="20"/>
  <c r="AN7" i="20"/>
  <c r="AM7" i="20"/>
  <c r="AL7" i="20"/>
  <c r="AK7" i="20"/>
  <c r="CE6" i="20"/>
  <c r="CD6" i="20"/>
  <c r="CC6" i="20"/>
  <c r="CB6" i="20"/>
  <c r="CA6" i="20"/>
  <c r="BZ6" i="20"/>
  <c r="BY6" i="20"/>
  <c r="BX6" i="20"/>
  <c r="BW6" i="20"/>
  <c r="BV6" i="20"/>
  <c r="BT6" i="20"/>
  <c r="BS6" i="20"/>
  <c r="BR6" i="20"/>
  <c r="BQ6" i="20"/>
  <c r="BP6" i="20"/>
  <c r="BO6" i="20"/>
  <c r="BN6" i="20"/>
  <c r="BM6" i="20"/>
  <c r="BL6" i="20"/>
  <c r="BK6" i="20"/>
  <c r="BJ6" i="20"/>
  <c r="BC6" i="20"/>
  <c r="AZ6" i="20"/>
  <c r="H117" i="20" s="1"/>
  <c r="AX6" i="20"/>
  <c r="I117" i="20" s="1"/>
  <c r="AT6" i="20"/>
  <c r="AS6" i="20"/>
  <c r="AR6" i="20"/>
  <c r="AQ6" i="20"/>
  <c r="AP6" i="20"/>
  <c r="AO6" i="20"/>
  <c r="AN6" i="20"/>
  <c r="AM6" i="20"/>
  <c r="AL6" i="20"/>
  <c r="AK6" i="20"/>
  <c r="CE5" i="20"/>
  <c r="CD5" i="20"/>
  <c r="CC5" i="20"/>
  <c r="CB5" i="20"/>
  <c r="CA5" i="20"/>
  <c r="BZ5" i="20"/>
  <c r="BY5" i="20"/>
  <c r="BX5" i="20"/>
  <c r="BW5" i="20"/>
  <c r="BV5" i="20"/>
  <c r="BT5" i="20"/>
  <c r="BS5" i="20"/>
  <c r="BR5" i="20"/>
  <c r="BQ5" i="20"/>
  <c r="BP5" i="20"/>
  <c r="BO5" i="20"/>
  <c r="BN5" i="20"/>
  <c r="BM5" i="20"/>
  <c r="BL5" i="20"/>
  <c r="BK5" i="20"/>
  <c r="BJ5" i="20"/>
  <c r="BC5" i="20"/>
  <c r="AZ5" i="20"/>
  <c r="BA5" i="20" s="1"/>
  <c r="AX5" i="20"/>
  <c r="I116" i="20" s="1"/>
  <c r="AT5" i="20"/>
  <c r="AS5" i="20"/>
  <c r="AR5" i="20"/>
  <c r="AQ5" i="20"/>
  <c r="AP5" i="20"/>
  <c r="AO5" i="20"/>
  <c r="AN5" i="20"/>
  <c r="AM5" i="20"/>
  <c r="AL5" i="20"/>
  <c r="AK5" i="20"/>
  <c r="BB5" i="20" s="1"/>
  <c r="J116" i="20" s="1"/>
  <c r="CE4" i="20"/>
  <c r="CD4" i="20"/>
  <c r="CC4" i="20"/>
  <c r="CB4" i="20"/>
  <c r="CA4" i="20"/>
  <c r="BZ4" i="20"/>
  <c r="BY4" i="20"/>
  <c r="BX4" i="20"/>
  <c r="BW4" i="20"/>
  <c r="BV4" i="20"/>
  <c r="BT4" i="20"/>
  <c r="BS4" i="20"/>
  <c r="BR4" i="20"/>
  <c r="BQ4" i="20"/>
  <c r="BP4" i="20"/>
  <c r="BO4" i="20"/>
  <c r="BN4" i="20"/>
  <c r="BM4" i="20"/>
  <c r="BL4" i="20"/>
  <c r="BK4" i="20"/>
  <c r="AK4" i="20" s="1"/>
  <c r="BJ4" i="20"/>
  <c r="BC4" i="20"/>
  <c r="AZ4" i="20"/>
  <c r="H115" i="20" s="1"/>
  <c r="AX4" i="20"/>
  <c r="I115" i="20" s="1"/>
  <c r="AT4" i="20"/>
  <c r="AS4" i="20"/>
  <c r="AR4" i="20"/>
  <c r="AQ4" i="20"/>
  <c r="AP4" i="20"/>
  <c r="AO4" i="20"/>
  <c r="AN4" i="20"/>
  <c r="AM4" i="20"/>
  <c r="AL4" i="20"/>
  <c r="CE3" i="20"/>
  <c r="CD3" i="20"/>
  <c r="CC3" i="20"/>
  <c r="CB3" i="20"/>
  <c r="CA3" i="20"/>
  <c r="BZ3" i="20"/>
  <c r="BY3" i="20"/>
  <c r="BX3" i="20"/>
  <c r="BW3" i="20"/>
  <c r="BV3" i="20"/>
  <c r="BT3" i="20"/>
  <c r="BS3" i="20"/>
  <c r="BR3" i="20"/>
  <c r="BQ3" i="20"/>
  <c r="BP3" i="20"/>
  <c r="BO3" i="20"/>
  <c r="BN3" i="20"/>
  <c r="BM3" i="20"/>
  <c r="BL3" i="20"/>
  <c r="BK3" i="20"/>
  <c r="BJ3" i="20"/>
  <c r="BC3" i="20"/>
  <c r="K114" i="20" s="1"/>
  <c r="AZ3" i="20"/>
  <c r="H114" i="20" s="1"/>
  <c r="AX3" i="20"/>
  <c r="I114" i="20" s="1"/>
  <c r="AT3" i="20"/>
  <c r="AS3" i="20"/>
  <c r="AR3" i="20"/>
  <c r="AQ3" i="20"/>
  <c r="AP3" i="20"/>
  <c r="AO3" i="20"/>
  <c r="AN3" i="20"/>
  <c r="AM3" i="20"/>
  <c r="AL3" i="20"/>
  <c r="AK3" i="20"/>
  <c r="CB36" i="20" l="1"/>
  <c r="AY37" i="35"/>
  <c r="H47" i="35" s="1"/>
  <c r="AZ36" i="35"/>
  <c r="AY37" i="36"/>
  <c r="AZ37" i="38"/>
  <c r="AZ38" i="38"/>
  <c r="BY36" i="20"/>
  <c r="T93" i="20" s="1"/>
  <c r="J80" i="20" s="1"/>
  <c r="BX35" i="20"/>
  <c r="R92" i="20" s="1"/>
  <c r="I78" i="20" s="1"/>
  <c r="BS36" i="20"/>
  <c r="BP32" i="20"/>
  <c r="BT36" i="20"/>
  <c r="U99" i="20" s="1"/>
  <c r="CC36" i="20"/>
  <c r="BA42" i="35"/>
  <c r="AY42" i="37"/>
  <c r="AY45" i="37" s="1"/>
  <c r="H143" i="37" s="1"/>
  <c r="BA44" i="38"/>
  <c r="BA38" i="38"/>
  <c r="AX44" i="39"/>
  <c r="BA37" i="39"/>
  <c r="AX42" i="39"/>
  <c r="AX45" i="39" s="1"/>
  <c r="H142" i="39" s="1"/>
  <c r="AZ42" i="37"/>
  <c r="AY42" i="39"/>
  <c r="BN36" i="20"/>
  <c r="BW36" i="20"/>
  <c r="T91" i="20" s="1"/>
  <c r="H80" i="20" s="1"/>
  <c r="CE36" i="20"/>
  <c r="BA43" i="36"/>
  <c r="BV36" i="20"/>
  <c r="T90" i="20" s="1"/>
  <c r="G80" i="20" s="1"/>
  <c r="CD36" i="20"/>
  <c r="T98" i="20" s="1"/>
  <c r="CA33" i="20"/>
  <c r="BX36" i="20"/>
  <c r="AY44" i="35"/>
  <c r="AZ44" i="38"/>
  <c r="BV31" i="20"/>
  <c r="CD31" i="20"/>
  <c r="BQ36" i="20"/>
  <c r="U96" i="20" s="1"/>
  <c r="BZ36" i="20"/>
  <c r="T94" i="20" s="1"/>
  <c r="K80" i="20" s="1"/>
  <c r="BA37" i="35"/>
  <c r="H49" i="35" s="1"/>
  <c r="AY43" i="35"/>
  <c r="AX37" i="38"/>
  <c r="AX31" i="39"/>
  <c r="AZ31" i="39" s="1"/>
  <c r="BN31" i="20"/>
  <c r="BW31" i="20"/>
  <c r="CE31" i="20"/>
  <c r="BJ36" i="20"/>
  <c r="U89" i="20" s="1"/>
  <c r="F79" i="20" s="1"/>
  <c r="BR36" i="20"/>
  <c r="CA36" i="20"/>
  <c r="AZ37" i="35"/>
  <c r="H48" i="35" s="1"/>
  <c r="AY37" i="37"/>
  <c r="AX38" i="38"/>
  <c r="AZ42" i="38"/>
  <c r="AZ44" i="39"/>
  <c r="BA40" i="39"/>
  <c r="I145" i="39" s="1"/>
  <c r="AX38" i="39"/>
  <c r="BA38" i="39"/>
  <c r="AZ38" i="39"/>
  <c r="AY38" i="39"/>
  <c r="AZ36" i="39"/>
  <c r="BA39" i="39"/>
  <c r="BA36" i="39"/>
  <c r="AY36" i="39"/>
  <c r="AX36" i="39"/>
  <c r="AY44" i="39"/>
  <c r="AZ43" i="39"/>
  <c r="AY43" i="39"/>
  <c r="AY45" i="39" s="1"/>
  <c r="H143" i="39" s="1"/>
  <c r="BA43" i="39"/>
  <c r="AX43" i="39"/>
  <c r="AX31" i="38"/>
  <c r="AY37" i="38"/>
  <c r="BA42" i="38"/>
  <c r="AX42" i="38"/>
  <c r="BA39" i="38"/>
  <c r="AY36" i="38"/>
  <c r="BA36" i="38"/>
  <c r="AZ36" i="38"/>
  <c r="AX36" i="38"/>
  <c r="AY44" i="38"/>
  <c r="BA37" i="38"/>
  <c r="AY42" i="38"/>
  <c r="AZ43" i="38"/>
  <c r="AZ45" i="38" s="1"/>
  <c r="H144" i="38" s="1"/>
  <c r="AY43" i="38"/>
  <c r="AX43" i="38"/>
  <c r="BA43" i="38"/>
  <c r="AX44" i="38"/>
  <c r="BA37" i="37"/>
  <c r="AX31" i="37"/>
  <c r="AX37" i="37"/>
  <c r="AZ38" i="37"/>
  <c r="AZ43" i="37"/>
  <c r="AZ45" i="37" s="1"/>
  <c r="H144" i="37" s="1"/>
  <c r="AY43" i="37"/>
  <c r="AX43" i="37"/>
  <c r="AX45" i="37" s="1"/>
  <c r="H142" i="37" s="1"/>
  <c r="BA43" i="37"/>
  <c r="BA38" i="37"/>
  <c r="AZ36" i="37"/>
  <c r="BA39" i="37"/>
  <c r="BA36" i="37"/>
  <c r="AY36" i="37"/>
  <c r="AX36" i="37"/>
  <c r="AZ44" i="36"/>
  <c r="AZ45" i="36" s="1"/>
  <c r="H144" i="36" s="1"/>
  <c r="AY44" i="36"/>
  <c r="BA46" i="36"/>
  <c r="H145" i="36" s="1"/>
  <c r="BA44" i="36"/>
  <c r="AX44" i="36"/>
  <c r="AX31" i="36"/>
  <c r="AZ37" i="36"/>
  <c r="AY42" i="36"/>
  <c r="AX43" i="36"/>
  <c r="AZ36" i="36"/>
  <c r="BA39" i="36"/>
  <c r="AY36" i="36"/>
  <c r="AX36" i="36"/>
  <c r="BA36" i="36"/>
  <c r="AX37" i="36"/>
  <c r="AX42" i="36"/>
  <c r="AY43" i="36"/>
  <c r="BA40" i="36"/>
  <c r="I145" i="36" s="1"/>
  <c r="AX38" i="36"/>
  <c r="BA38" i="36"/>
  <c r="AY38" i="36"/>
  <c r="AZ38" i="36"/>
  <c r="F48" i="35"/>
  <c r="AZ42" i="35"/>
  <c r="AZ45" i="35" s="1"/>
  <c r="H144" i="35" s="1"/>
  <c r="AY42" i="35"/>
  <c r="AY45" i="35" s="1"/>
  <c r="H143" i="35" s="1"/>
  <c r="AX42" i="35"/>
  <c r="AZ43" i="35"/>
  <c r="BA36" i="35"/>
  <c r="F49" i="35" s="1"/>
  <c r="AX43" i="35"/>
  <c r="AY36" i="35"/>
  <c r="BA43" i="35"/>
  <c r="BA39" i="35"/>
  <c r="D49" i="35" s="1"/>
  <c r="BA40" i="35"/>
  <c r="I145" i="35" s="1"/>
  <c r="AX38" i="35"/>
  <c r="J46" i="35" s="1"/>
  <c r="BA38" i="35"/>
  <c r="J49" i="35" s="1"/>
  <c r="AZ38" i="35"/>
  <c r="J48" i="35" s="1"/>
  <c r="AY38" i="35"/>
  <c r="J47" i="35" s="1"/>
  <c r="AX31" i="35"/>
  <c r="AX36" i="35"/>
  <c r="BB13" i="20"/>
  <c r="J124" i="20" s="1"/>
  <c r="BM31" i="20"/>
  <c r="BB9" i="20"/>
  <c r="J120" i="20" s="1"/>
  <c r="BO36" i="20"/>
  <c r="BK36" i="20"/>
  <c r="BL36" i="20"/>
  <c r="BM36" i="20"/>
  <c r="U92" i="20" s="1"/>
  <c r="I79" i="20" s="1"/>
  <c r="BA40" i="29"/>
  <c r="I145" i="29" s="1"/>
  <c r="AZ42" i="29"/>
  <c r="AY38" i="29"/>
  <c r="AZ43" i="29"/>
  <c r="AX38" i="29"/>
  <c r="AY37" i="29"/>
  <c r="BA37" i="29"/>
  <c r="AZ38" i="29"/>
  <c r="AX43" i="29"/>
  <c r="AY42" i="29"/>
  <c r="AX37" i="29"/>
  <c r="AZ44" i="29"/>
  <c r="AY44" i="29"/>
  <c r="BA46" i="29"/>
  <c r="H145" i="29" s="1"/>
  <c r="BA44" i="29"/>
  <c r="AX44" i="29"/>
  <c r="AY43" i="29"/>
  <c r="AZ36" i="29"/>
  <c r="BA39" i="29"/>
  <c r="AY36" i="29"/>
  <c r="AX36" i="29"/>
  <c r="BA36" i="29"/>
  <c r="BA43" i="29"/>
  <c r="AX31" i="29"/>
  <c r="AX42" i="29"/>
  <c r="AZ37" i="29"/>
  <c r="BA38" i="29"/>
  <c r="BB3" i="20"/>
  <c r="J114" i="20" s="1"/>
  <c r="BB4" i="20"/>
  <c r="J115" i="20" s="1"/>
  <c r="BR33" i="20"/>
  <c r="CA31" i="20"/>
  <c r="BL32" i="20"/>
  <c r="CC32" i="20"/>
  <c r="BB7" i="20"/>
  <c r="J118" i="20" s="1"/>
  <c r="BB8" i="20"/>
  <c r="J119" i="20" s="1"/>
  <c r="BB10" i="20"/>
  <c r="J121" i="20" s="1"/>
  <c r="U95" i="20"/>
  <c r="BY34" i="20"/>
  <c r="P93" i="20" s="1"/>
  <c r="BB11" i="20"/>
  <c r="J122" i="20" s="1"/>
  <c r="BB12" i="20"/>
  <c r="J123" i="20" s="1"/>
  <c r="BB14" i="20"/>
  <c r="J125" i="20" s="1"/>
  <c r="BB15" i="20"/>
  <c r="J126" i="20" s="1"/>
  <c r="BB16" i="20"/>
  <c r="J127" i="20" s="1"/>
  <c r="BB17" i="20"/>
  <c r="J128" i="20" s="1"/>
  <c r="BB19" i="20"/>
  <c r="J130" i="20" s="1"/>
  <c r="BB20" i="20"/>
  <c r="J131" i="20" s="1"/>
  <c r="BB21" i="20"/>
  <c r="J132" i="20" s="1"/>
  <c r="BB23" i="20"/>
  <c r="J134" i="20" s="1"/>
  <c r="BB24" i="20"/>
  <c r="J135" i="20" s="1"/>
  <c r="BL34" i="20"/>
  <c r="Q91" i="20" s="1"/>
  <c r="H83" i="20" s="1"/>
  <c r="BP34" i="20"/>
  <c r="Q95" i="20" s="1"/>
  <c r="CC34" i="20"/>
  <c r="P97" i="20" s="1"/>
  <c r="O34" i="20"/>
  <c r="Y34" i="20"/>
  <c r="AC34" i="20"/>
  <c r="BB28" i="20"/>
  <c r="J139" i="20" s="1"/>
  <c r="BX37" i="20"/>
  <c r="V92" i="20" s="1"/>
  <c r="I82" i="20" s="1"/>
  <c r="K34" i="20"/>
  <c r="AG34" i="20"/>
  <c r="BJ31" i="20"/>
  <c r="AY5" i="20"/>
  <c r="H138" i="20"/>
  <c r="BA3" i="20"/>
  <c r="AY19" i="20"/>
  <c r="BA11" i="20"/>
  <c r="AY13" i="20"/>
  <c r="AY18" i="20"/>
  <c r="BA20" i="20"/>
  <c r="AY22" i="20"/>
  <c r="BA29" i="20"/>
  <c r="BJ33" i="20"/>
  <c r="BA28" i="20"/>
  <c r="H120" i="20"/>
  <c r="BA7" i="20"/>
  <c r="AY9" i="20"/>
  <c r="BA15" i="20"/>
  <c r="AY20" i="20"/>
  <c r="BA24" i="20"/>
  <c r="AY26" i="20"/>
  <c r="AY30" i="20"/>
  <c r="H136" i="20"/>
  <c r="BK32" i="20"/>
  <c r="BK33" i="20"/>
  <c r="BK31" i="20"/>
  <c r="BS32" i="20"/>
  <c r="BS33" i="20"/>
  <c r="BS31" i="20"/>
  <c r="BY33" i="20"/>
  <c r="BY31" i="20"/>
  <c r="BY35" i="20"/>
  <c r="R93" i="20" s="1"/>
  <c r="J78" i="20" s="1"/>
  <c r="T95" i="20"/>
  <c r="BB18" i="20"/>
  <c r="J129" i="20" s="1"/>
  <c r="AY23" i="20"/>
  <c r="H34" i="20"/>
  <c r="L34" i="20"/>
  <c r="P34" i="20"/>
  <c r="Z34" i="20"/>
  <c r="AD34" i="20"/>
  <c r="AH34" i="20"/>
  <c r="BB26" i="20"/>
  <c r="J137" i="20" s="1"/>
  <c r="H137" i="20"/>
  <c r="BA26" i="20"/>
  <c r="BB29" i="20"/>
  <c r="J140" i="20" s="1"/>
  <c r="BW33" i="20"/>
  <c r="H130" i="20"/>
  <c r="BO32" i="20"/>
  <c r="BO33" i="20"/>
  <c r="BO31" i="20"/>
  <c r="BX32" i="20"/>
  <c r="BX33" i="20"/>
  <c r="BX31" i="20"/>
  <c r="CB32" i="20"/>
  <c r="CB33" i="20"/>
  <c r="CB31" i="20"/>
  <c r="BR31" i="20"/>
  <c r="BS35" i="20"/>
  <c r="S98" i="20" s="1"/>
  <c r="BL33" i="20"/>
  <c r="BL31" i="20"/>
  <c r="BL35" i="20"/>
  <c r="S91" i="20" s="1"/>
  <c r="H77" i="20" s="1"/>
  <c r="BT33" i="20"/>
  <c r="BT31" i="20"/>
  <c r="BT35" i="20"/>
  <c r="S99" i="20" s="1"/>
  <c r="U97" i="20"/>
  <c r="T99" i="20"/>
  <c r="AY10" i="20"/>
  <c r="BA12" i="20"/>
  <c r="BA17" i="20"/>
  <c r="BQ33" i="20"/>
  <c r="BQ35" i="20"/>
  <c r="S96" i="20" s="1"/>
  <c r="BQ32" i="20"/>
  <c r="BZ33" i="20"/>
  <c r="BZ35" i="20"/>
  <c r="R94" i="20" s="1"/>
  <c r="K78" i="20" s="1"/>
  <c r="BZ32" i="20"/>
  <c r="AY7" i="20"/>
  <c r="U90" i="20"/>
  <c r="G79" i="20" s="1"/>
  <c r="U98" i="20"/>
  <c r="T96" i="20"/>
  <c r="AY11" i="20"/>
  <c r="BA13" i="20"/>
  <c r="AY15" i="20"/>
  <c r="BA18" i="20"/>
  <c r="BA21" i="20"/>
  <c r="BB22" i="20"/>
  <c r="J133" i="20" s="1"/>
  <c r="BK34" i="20"/>
  <c r="Q90" i="20" s="1"/>
  <c r="G83" i="20" s="1"/>
  <c r="BK37" i="20"/>
  <c r="W90" i="20" s="1"/>
  <c r="G81" i="20" s="1"/>
  <c r="I34" i="20"/>
  <c r="BO34" i="20"/>
  <c r="Q94" i="20" s="1"/>
  <c r="K83" i="20" s="1"/>
  <c r="M34" i="20"/>
  <c r="BS34" i="20"/>
  <c r="Q98" i="20" s="1"/>
  <c r="BS37" i="20"/>
  <c r="W98" i="20" s="1"/>
  <c r="Q34" i="20"/>
  <c r="BX34" i="20"/>
  <c r="P92" i="20" s="1"/>
  <c r="I84" i="20" s="1"/>
  <c r="AA34" i="20"/>
  <c r="CB34" i="20"/>
  <c r="P96" i="20" s="1"/>
  <c r="CB37" i="20"/>
  <c r="V96" i="20" s="1"/>
  <c r="AE34" i="20"/>
  <c r="I139" i="20"/>
  <c r="AY28" i="20"/>
  <c r="BT32" i="20"/>
  <c r="BK35" i="20"/>
  <c r="S90" i="20" s="1"/>
  <c r="G77" i="20" s="1"/>
  <c r="CB35" i="20"/>
  <c r="R96" i="20" s="1"/>
  <c r="H116" i="20"/>
  <c r="AY21" i="20"/>
  <c r="I132" i="20"/>
  <c r="I135" i="20"/>
  <c r="AY24" i="20"/>
  <c r="BP33" i="20"/>
  <c r="BP31" i="20"/>
  <c r="BP35" i="20"/>
  <c r="S95" i="20" s="1"/>
  <c r="CC33" i="20"/>
  <c r="CC31" i="20"/>
  <c r="CC35" i="20"/>
  <c r="R97" i="20" s="1"/>
  <c r="BA4" i="20"/>
  <c r="AY6" i="20"/>
  <c r="BA8" i="20"/>
  <c r="U93" i="20"/>
  <c r="J79" i="20" s="1"/>
  <c r="AY14" i="20"/>
  <c r="BA16" i="20"/>
  <c r="AY3" i="20"/>
  <c r="BM33" i="20"/>
  <c r="BM35" i="20"/>
  <c r="S92" i="20" s="1"/>
  <c r="I77" i="20" s="1"/>
  <c r="BM32" i="20"/>
  <c r="BV33" i="20"/>
  <c r="BV35" i="20"/>
  <c r="R90" i="20" s="1"/>
  <c r="G78" i="20" s="1"/>
  <c r="BV32" i="20"/>
  <c r="CD33" i="20"/>
  <c r="CD35" i="20"/>
  <c r="R98" i="20" s="1"/>
  <c r="CD32" i="20"/>
  <c r="U94" i="20"/>
  <c r="K79" i="20" s="1"/>
  <c r="T92" i="20"/>
  <c r="I80" i="20" s="1"/>
  <c r="BJ35" i="20"/>
  <c r="S89" i="20" s="1"/>
  <c r="F77" i="20" s="1"/>
  <c r="BJ32" i="20"/>
  <c r="BN35" i="20"/>
  <c r="S93" i="20" s="1"/>
  <c r="J77" i="20" s="1"/>
  <c r="BN32" i="20"/>
  <c r="BR35" i="20"/>
  <c r="S97" i="20" s="1"/>
  <c r="BR32" i="20"/>
  <c r="BW35" i="20"/>
  <c r="R91" i="20" s="1"/>
  <c r="H78" i="20" s="1"/>
  <c r="BW32" i="20"/>
  <c r="CA35" i="20"/>
  <c r="R95" i="20" s="1"/>
  <c r="CA32" i="20"/>
  <c r="CE35" i="20"/>
  <c r="R99" i="20" s="1"/>
  <c r="CE32" i="20"/>
  <c r="AY4" i="20"/>
  <c r="BA6" i="20"/>
  <c r="AY8" i="20"/>
  <c r="U91" i="20"/>
  <c r="H79" i="20" s="1"/>
  <c r="T97" i="20"/>
  <c r="BA10" i="20"/>
  <c r="AY12" i="20"/>
  <c r="BA14" i="20"/>
  <c r="AY16" i="20"/>
  <c r="AY17" i="20"/>
  <c r="I128" i="20"/>
  <c r="BA22" i="20"/>
  <c r="BL37" i="20"/>
  <c r="W91" i="20" s="1"/>
  <c r="H81" i="20" s="1"/>
  <c r="J34" i="20"/>
  <c r="N34" i="20"/>
  <c r="BP37" i="20"/>
  <c r="W95" i="20" s="1"/>
  <c r="BT37" i="20"/>
  <c r="W99" i="20" s="1"/>
  <c r="R34" i="20"/>
  <c r="AB34" i="20"/>
  <c r="BY37" i="20"/>
  <c r="V93" i="20" s="1"/>
  <c r="J82" i="20" s="1"/>
  <c r="CC37" i="20"/>
  <c r="V97" i="20" s="1"/>
  <c r="AF34" i="20"/>
  <c r="BB25" i="20"/>
  <c r="J136" i="20" s="1"/>
  <c r="AY27" i="20"/>
  <c r="BB30" i="20"/>
  <c r="J141" i="20" s="1"/>
  <c r="H141" i="20"/>
  <c r="BA30" i="20"/>
  <c r="BQ31" i="20"/>
  <c r="BZ31" i="20"/>
  <c r="BY32" i="20"/>
  <c r="BN33" i="20"/>
  <c r="CE33" i="20"/>
  <c r="BT34" i="20"/>
  <c r="Q99" i="20" s="1"/>
  <c r="BO35" i="20"/>
  <c r="S94" i="20" s="1"/>
  <c r="K77" i="20" s="1"/>
  <c r="BO37" i="20"/>
  <c r="W94" i="20" s="1"/>
  <c r="K81" i="20" s="1"/>
  <c r="H134" i="20"/>
  <c r="BM37" i="20"/>
  <c r="W92" i="20" s="1"/>
  <c r="I81" i="20" s="1"/>
  <c r="BQ37" i="20"/>
  <c r="W96" i="20" s="1"/>
  <c r="BV37" i="20"/>
  <c r="V90" i="20" s="1"/>
  <c r="G82" i="20" s="1"/>
  <c r="BZ37" i="20"/>
  <c r="V94" i="20" s="1"/>
  <c r="K82" i="20" s="1"/>
  <c r="CD37" i="20"/>
  <c r="V98" i="20" s="1"/>
  <c r="BM34" i="20"/>
  <c r="Q92" i="20" s="1"/>
  <c r="I83" i="20" s="1"/>
  <c r="BQ34" i="20"/>
  <c r="Q96" i="20" s="1"/>
  <c r="BV34" i="20"/>
  <c r="P90" i="20" s="1"/>
  <c r="G84" i="20" s="1"/>
  <c r="BZ34" i="20"/>
  <c r="P94" i="20" s="1"/>
  <c r="K84" i="20" s="1"/>
  <c r="CD34" i="20"/>
  <c r="P98" i="20" s="1"/>
  <c r="I136" i="20"/>
  <c r="I140" i="20"/>
  <c r="BJ37" i="20"/>
  <c r="W89" i="20" s="1"/>
  <c r="F81" i="20" s="1"/>
  <c r="BN37" i="20"/>
  <c r="W93" i="20" s="1"/>
  <c r="J81" i="20" s="1"/>
  <c r="BR37" i="20"/>
  <c r="W97" i="20" s="1"/>
  <c r="BW37" i="20"/>
  <c r="V91" i="20" s="1"/>
  <c r="H82" i="20" s="1"/>
  <c r="CA37" i="20"/>
  <c r="V95" i="20" s="1"/>
  <c r="CE37" i="20"/>
  <c r="V99" i="20" s="1"/>
  <c r="BJ34" i="20"/>
  <c r="Q89" i="20" s="1"/>
  <c r="F83" i="20" s="1"/>
  <c r="BN34" i="20"/>
  <c r="Q93" i="20" s="1"/>
  <c r="J83" i="20" s="1"/>
  <c r="BR34" i="20"/>
  <c r="Q97" i="20" s="1"/>
  <c r="BW34" i="20"/>
  <c r="P91" i="20" s="1"/>
  <c r="H84" i="20" s="1"/>
  <c r="CA34" i="20"/>
  <c r="P95" i="20" s="1"/>
  <c r="CE34" i="20"/>
  <c r="P99" i="20" s="1"/>
  <c r="BA38" i="20" l="1"/>
  <c r="J49" i="20" s="1"/>
  <c r="BA46" i="20"/>
  <c r="H145" i="20" s="1"/>
  <c r="BA44" i="20"/>
  <c r="BA36" i="20"/>
  <c r="F49" i="20" s="1"/>
  <c r="AZ45" i="39"/>
  <c r="H144" i="39" s="1"/>
  <c r="AX45" i="36"/>
  <c r="H142" i="36" s="1"/>
  <c r="AY45" i="36"/>
  <c r="H143" i="36" s="1"/>
  <c r="AX39" i="39"/>
  <c r="AZ39" i="39"/>
  <c r="AY39" i="39"/>
  <c r="AY39" i="38"/>
  <c r="AX39" i="38"/>
  <c r="AZ31" i="38"/>
  <c r="AY45" i="38"/>
  <c r="H143" i="38" s="1"/>
  <c r="AZ39" i="38"/>
  <c r="AX45" i="38"/>
  <c r="H142" i="38" s="1"/>
  <c r="AY39" i="37"/>
  <c r="AZ31" i="37"/>
  <c r="AX39" i="37"/>
  <c r="AZ39" i="37"/>
  <c r="AZ39" i="36"/>
  <c r="AZ31" i="36"/>
  <c r="AX39" i="36"/>
  <c r="AY39" i="36"/>
  <c r="AX39" i="35"/>
  <c r="F46" i="35"/>
  <c r="AZ39" i="35"/>
  <c r="D43" i="35"/>
  <c r="AZ31" i="35"/>
  <c r="AY39" i="35"/>
  <c r="F47" i="35"/>
  <c r="AX45" i="35"/>
  <c r="H142" i="35" s="1"/>
  <c r="BA43" i="20"/>
  <c r="BA42" i="20"/>
  <c r="BA39" i="20"/>
  <c r="D49" i="20" s="1"/>
  <c r="BA37" i="20"/>
  <c r="H49" i="20" s="1"/>
  <c r="AY45" i="29"/>
  <c r="H143" i="29" s="1"/>
  <c r="AZ45" i="29"/>
  <c r="H144" i="29" s="1"/>
  <c r="AY39" i="29"/>
  <c r="AZ39" i="29"/>
  <c r="AZ31" i="29"/>
  <c r="AX45" i="29"/>
  <c r="H142" i="29" s="1"/>
  <c r="AX39" i="29"/>
  <c r="J84" i="20"/>
  <c r="AZ43" i="20"/>
  <c r="AZ42" i="20"/>
  <c r="AX37" i="20"/>
  <c r="H46" i="20" s="1"/>
  <c r="AZ44" i="20"/>
  <c r="AZ37" i="20"/>
  <c r="H48" i="20" s="1"/>
  <c r="AY42" i="20"/>
  <c r="AX43" i="20"/>
  <c r="AX42" i="20"/>
  <c r="AX44" i="20"/>
  <c r="AY37" i="20"/>
  <c r="H47" i="20" s="1"/>
  <c r="AY43" i="20"/>
  <c r="BA40" i="20"/>
  <c r="I145" i="20" s="1"/>
  <c r="AZ38" i="20"/>
  <c r="J48" i="20" s="1"/>
  <c r="AY38" i="20"/>
  <c r="J47" i="20" s="1"/>
  <c r="AX38" i="20"/>
  <c r="J46" i="20" s="1"/>
  <c r="AY44" i="20"/>
  <c r="AY36" i="20"/>
  <c r="AX36" i="20"/>
  <c r="AZ36" i="20"/>
  <c r="AX31" i="20"/>
  <c r="D43" i="20" s="1"/>
  <c r="AZ45" i="20" l="1"/>
  <c r="H144" i="20" s="1"/>
  <c r="I144" i="39"/>
  <c r="I143" i="39"/>
  <c r="I142" i="39"/>
  <c r="I142" i="38"/>
  <c r="I144" i="38"/>
  <c r="I143" i="38"/>
  <c r="I144" i="37"/>
  <c r="I142" i="37"/>
  <c r="I143" i="37"/>
  <c r="I143" i="36"/>
  <c r="I142" i="36"/>
  <c r="I144" i="36"/>
  <c r="I144" i="35"/>
  <c r="D48" i="35"/>
  <c r="I143" i="35"/>
  <c r="D47" i="35"/>
  <c r="I142" i="35"/>
  <c r="D46" i="35"/>
  <c r="I142" i="29"/>
  <c r="I144" i="29"/>
  <c r="I143" i="29"/>
  <c r="F46" i="20"/>
  <c r="AX39" i="20"/>
  <c r="I142" i="20" s="1"/>
  <c r="AZ31" i="20"/>
  <c r="AY45" i="20"/>
  <c r="H143" i="20" s="1"/>
  <c r="AZ39" i="20"/>
  <c r="I144" i="20" s="1"/>
  <c r="F48" i="20"/>
  <c r="AY39" i="20"/>
  <c r="I143" i="20" s="1"/>
  <c r="F47" i="20"/>
  <c r="AX45" i="20"/>
  <c r="H142" i="20" s="1"/>
  <c r="D47" i="20" l="1"/>
  <c r="D48" i="20"/>
  <c r="D46" i="20"/>
  <c r="BB27" i="20" l="1"/>
  <c r="J138" i="20" s="1"/>
  <c r="BB6" i="20"/>
  <c r="J117"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tc={DC1752D1-5C39-4CFB-B7D1-404FD5AAAFF5}</author>
    <author>tc={79F1E15D-D201-4889-BDA4-B1941CB3D883}</author>
    <author>tc={3B7E21AA-4D57-451B-8AF0-95D75D6B770F}</author>
    <author>tc={D8541670-5BB2-4292-9DFF-736DF684DEF9}</author>
  </authors>
  <commentList>
    <comment ref="B2" authorId="0" shapeId="0" xr:uid="{DC1752D1-5C39-4CFB-B7D1-404FD5AAAFF5}">
      <text>
        <t>[Threaded comment]
Your version of Excel allows you to read this threaded comment; however, any edits to it will get removed if the file is opened in a newer version of Excel. Learn more: https://go.microsoft.com/fwlink/?linkid=870924
Comment:
    Prinsipal or Prinsip?
Reply:
    Semua technical translation saya ikuti dari link dibawah ini. dan seluruh dokumen menggunakan terjemahan "Prinsipal". Mohon info bila harus diubah.
https://www.msc.org/docs/default-source/default-document-library/for-business/msc-capacity-building-toolkit-in-indonesian.pdf?sfvrsn=3a213998_2</t>
      </text>
    </comment>
    <comment ref="C24" authorId="1" shapeId="0" xr:uid="{79F1E15D-D201-4889-BDA4-B1941CB3D883}">
      <text>
        <t>[Threaded comment]
Your version of Excel allows you to read this threaded comment; however, any edits to it will get removed if the file is opened in a newer version of Excel. Learn more: https://go.microsoft.com/fwlink/?linkid=870924
Comment:
    Tata kelola dan kebijakan</t>
      </text>
    </comment>
    <comment ref="L99" authorId="2" shapeId="0" xr:uid="{3B7E21AA-4D57-451B-8AF0-95D75D6B770F}">
      <text>
        <t>[Threaded comment]
Your version of Excel allows you to read this threaded comment; however, any edits to it will get removed if the file is opened in a newer version of Excel. Learn more: https://go.microsoft.com/fwlink/?linkid=870924
Comment:
    As above?
Reply:
    Saya tidak bisa ubah ini secara manual. Format tidak bisa diedit. mohon saran</t>
      </text>
    </comment>
    <comment ref="C135" authorId="3" shapeId="0" xr:uid="{D8541670-5BB2-4292-9DFF-736DF684DEF9}">
      <text>
        <t>[Threaded comment]
Your version of Excel allows you to read this threaded comment; however, any edits to it will get removed if the file is opened in a newer version of Excel. Learn more: https://go.microsoft.com/fwlink/?linkid=870924
Comment:
    As above?
Reply:
    same response as above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tc={E8B883D2-229A-41D3-8AAF-77FFAFF170CE}</author>
  </authors>
  <commentList>
    <comment ref="J114" authorId="0" shapeId="0" xr:uid="{E8B883D2-229A-41D3-8AAF-77FFAFF170CE}">
      <text>
        <t>[Threaded comment]
Your version of Excel allows you to read this threaded comment; however, any edits to it will get removed if the file is opened in a newer version of Excel. Learn more: https://go.microsoft.com/fwlink/?linkid=870924
Comment:
    Bahasa Indonesia for all</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tc={151CD245-7D32-41AA-B769-4907A903C901}</author>
    <author>tc={566F3EC8-46D7-41B2-9751-4E169BB39B40}</author>
  </authors>
  <commentList>
    <comment ref="C4" authorId="0" shapeId="0" xr:uid="{151CD245-7D32-41AA-B769-4907A903C901}">
      <text>
        <t>[Threaded comment]
Your version of Excel allows you to read this threaded comment; however, any edits to it will get removed if the file is opened in a newer version of Excel. Learn more: https://go.microsoft.com/fwlink/?linkid=870924
Comment:
    Draf?</t>
      </text>
    </comment>
    <comment ref="C5" authorId="1" shapeId="0" xr:uid="{566F3EC8-46D7-41B2-9751-4E169BB39B40}">
      <text>
        <t>[Threaded comment]
Your version of Excel allows you to read this threaded comment; however, any edits to it will get removed if the file is opened in a newer version of Excel. Learn more: https://go.microsoft.com/fwlink/?linkid=870924
Comment:
    Default?</t>
      </text>
    </comment>
  </commentList>
</comments>
</file>

<file path=xl/sharedStrings.xml><?xml version="1.0" encoding="utf-8"?>
<sst xmlns="http://schemas.openxmlformats.org/spreadsheetml/2006/main" count="6546" uniqueCount="261">
  <si>
    <t>MARINE STEWARDSHIP COUNCIL</t>
  </si>
  <si>
    <t>Nama Perikanan:</t>
  </si>
  <si>
    <r>
      <t xml:space="preserve">Aksesibilitas, Pengetahuan dan Standar perikanan
</t>
    </r>
    <r>
      <rPr>
        <b/>
        <sz val="12"/>
        <rFont val="Meta Offc Pro"/>
        <family val="2"/>
      </rPr>
      <t xml:space="preserve">Perangkat Patokan dan Pelacakan untuk Baku Pohon Penilaian
</t>
    </r>
    <r>
      <rPr>
        <b/>
        <i/>
        <sz val="12"/>
        <rFont val="Meta Offc Pro"/>
      </rPr>
      <t>(Benchmarking and Tracking Tool / BMT)</t>
    </r>
    <r>
      <rPr>
        <b/>
        <sz val="11"/>
        <rFont val="Meta Offc Pro"/>
        <family val="2"/>
      </rPr>
      <t xml:space="preserve">
v3.1 (dikeluarkan 27 Mei 2021)</t>
    </r>
  </si>
  <si>
    <r>
      <t xml:space="preserve">Penyedia </t>
    </r>
    <r>
      <rPr>
        <b/>
        <i/>
        <sz val="12"/>
        <color theme="9"/>
        <rFont val="Meta Offc Pro"/>
      </rPr>
      <t>FIP</t>
    </r>
    <r>
      <rPr>
        <b/>
        <sz val="12"/>
        <color theme="9"/>
        <rFont val="Meta Offc Pro"/>
        <family val="2"/>
      </rPr>
      <t>:</t>
    </r>
  </si>
  <si>
    <t>Pra-penilaian dilakukan oleh:</t>
  </si>
  <si>
    <t>Rencana aksi dikembangkan oleh :</t>
  </si>
  <si>
    <r>
      <rPr>
        <b/>
        <i/>
        <sz val="12"/>
        <color theme="9"/>
        <rFont val="Meta Offc Pro"/>
      </rPr>
      <t>BMT</t>
    </r>
    <r>
      <rPr>
        <b/>
        <sz val="12"/>
        <color theme="9"/>
        <rFont val="Meta Offc Pro"/>
        <family val="2"/>
      </rPr>
      <t xml:space="preserve"> dilakukan oleh :</t>
    </r>
  </si>
  <si>
    <r>
      <t xml:space="preserve">Tanggal </t>
    </r>
    <r>
      <rPr>
        <b/>
        <i/>
        <sz val="12"/>
        <color theme="9"/>
        <rFont val="Meta Offc Pro"/>
      </rPr>
      <t>BMT</t>
    </r>
    <r>
      <rPr>
        <b/>
        <sz val="12"/>
        <color theme="9"/>
        <rFont val="Meta Offc Pro"/>
        <family val="2"/>
      </rPr>
      <t>:</t>
    </r>
  </si>
  <si>
    <t>Unit Penilaian 1</t>
  </si>
  <si>
    <t>Spesies</t>
  </si>
  <si>
    <t>Alat tangkap</t>
  </si>
  <si>
    <t>Area</t>
  </si>
  <si>
    <t>Unit Penilaian 2</t>
  </si>
  <si>
    <t>Unit Penilaian 3</t>
  </si>
  <si>
    <t>Dokumen skema:</t>
  </si>
  <si>
    <t>Unit Penilaian 4</t>
  </si>
  <si>
    <r>
      <t xml:space="preserve">Standar Perikanan MSC v2.01 </t>
    </r>
    <r>
      <rPr>
        <i/>
        <sz val="11"/>
        <rFont val="Meta Offc Pro"/>
        <family val="2"/>
      </rPr>
      <t>(31 Agustus 2018)</t>
    </r>
  </si>
  <si>
    <r>
      <t xml:space="preserve">Persyaratan dan Panduan Sertifikasi Perikanan MSC v2.2 </t>
    </r>
    <r>
      <rPr>
        <i/>
        <sz val="11"/>
        <rFont val="Meta Offc Pro"/>
        <family val="2"/>
      </rPr>
      <t>(25 Maret 2020)</t>
    </r>
  </si>
  <si>
    <r>
      <t xml:space="preserve">Templat laporan Pra-penilaian MSC v3.2 </t>
    </r>
    <r>
      <rPr>
        <i/>
        <sz val="11"/>
        <rFont val="Meta Offc Pro"/>
        <family val="2"/>
      </rPr>
      <t>(25 Maret 2020)</t>
    </r>
  </si>
  <si>
    <r>
      <t xml:space="preserve">Panduan untuk menggunakan Perangkat Patokan dan Pelacakan MSC v2.0 </t>
    </r>
    <r>
      <rPr>
        <i/>
        <sz val="11"/>
        <rFont val="Meta Offc Pro"/>
        <family val="2"/>
      </rPr>
      <t>(2014)</t>
    </r>
  </si>
  <si>
    <t>Versi yang dikeluarkan</t>
  </si>
  <si>
    <t>Unit Penilaian 5</t>
  </si>
  <si>
    <t xml:space="preserve">Version No. </t>
  </si>
  <si>
    <t>Tanggal</t>
  </si>
  <si>
    <t>Deskripsi Amandemen</t>
  </si>
  <si>
    <t>v1.0</t>
  </si>
  <si>
    <t>n/a</t>
  </si>
  <si>
    <t>v2.0</t>
  </si>
  <si>
    <t>v2.1</t>
  </si>
  <si>
    <t>Unit Penilaian 6</t>
  </si>
  <si>
    <t>v3.0 (Beta)</t>
  </si>
  <si>
    <t>Memasukkan beberapa Unit Penilaian dan tahun</t>
  </si>
  <si>
    <t>v3.1</t>
  </si>
  <si>
    <r>
      <t xml:space="preserve">Memperbaiki kesalahan rumus menghitung indeks </t>
    </r>
    <r>
      <rPr>
        <i/>
        <sz val="11"/>
        <color theme="1"/>
        <rFont val="Meta Offc Pro"/>
      </rPr>
      <t>BMT</t>
    </r>
    <r>
      <rPr>
        <sz val="11"/>
        <color theme="1"/>
        <rFont val="Meta Offc Pro"/>
        <family val="2"/>
      </rPr>
      <t xml:space="preserve"> keseluruhan pada dasbor Tabel ringkasan indeks </t>
    </r>
    <r>
      <rPr>
        <i/>
        <sz val="11"/>
        <color theme="1"/>
        <rFont val="Meta Offc Pro"/>
      </rPr>
      <t>BMT</t>
    </r>
    <r>
      <rPr>
        <sz val="11"/>
        <color theme="1"/>
        <rFont val="Meta Offc Pro"/>
        <family val="2"/>
      </rPr>
      <t xml:space="preserve"> aktual</t>
    </r>
  </si>
  <si>
    <t>NAMA DAN LOGO BADAN PENILAI KESESUAIAN</t>
  </si>
  <si>
    <r>
      <t>"Perangkat Patokan dan Pelacakan untuk Baku Pohon Penilaian” MSC dan isinya adalah hak cipta dari “Marine Stewardship Council” - © “Marine Stewardship Council” 2015. Semua hak dilindungi undang-undang.
Bahasa resmi perangkat ini adalah bahasa Inggris. Versi definitif dipertahankan di situs web MSC www.msc.org. Setiap perbedaan antara salinan, versi atau terjemahan harus diselesaikan dengan mengacu pada versi bahasa Inggris definitif. 
Pernyataan Penyangkalan (</t>
    </r>
    <r>
      <rPr>
        <i/>
        <sz val="8"/>
        <color theme="0" tint="-0.499984740745262"/>
        <rFont val="Meta Offc Pro"/>
      </rPr>
      <t>Disclaimer</t>
    </r>
    <r>
      <rPr>
        <sz val="8"/>
        <color theme="0" tint="-0.499984740745262"/>
        <rFont val="Meta Offc Pro"/>
        <family val="2"/>
      </rPr>
      <t xml:space="preserve">): MSC tidak dapat memverifikasi keakuratan informasi apa pun yang diberikan pada formulir ini dan tidak bertanggung jawab atas masalah apa pun yang timbul kepada pihak mana pun sebagai akibat dari informasi apa pun yang diberikan di dalamnya. Hasil yang dikeluarkan merupakan tanggung jawab individu/perusahaan yang menerapkan Perangkat Patokan dan Pelacakan dan memberikan indikasi kemungkinan status perikanan. Hasil ini hanya dapat diverifikasi oleh perikanan yang menyelesaikan proses penilaian penuh MSC.
</t>
    </r>
  </si>
  <si>
    <t>MOST RECENT SCORES/YEAR</t>
  </si>
  <si>
    <t>DROP DOWN AND VALUE TABLE</t>
  </si>
  <si>
    <t>ACTUAL SCORE AS NUMERICAL VALUE</t>
  </si>
  <si>
    <t>PREDICED SCORE AS NUMERICAL VALUE</t>
  </si>
  <si>
    <t xml:space="preserve"> Prinsipal</t>
  </si>
  <si>
    <t>Komponen</t>
  </si>
  <si>
    <t>Indikator
Kinerja</t>
  </si>
  <si>
    <t>Pra-Penilaian Tahun 0</t>
  </si>
  <si>
    <t>Aktual Tahun 1</t>
  </si>
  <si>
    <t>Aktual Tahun 2</t>
  </si>
  <si>
    <t>Aktual Tahun 3</t>
  </si>
  <si>
    <t>Aktual Tahun 4</t>
  </si>
  <si>
    <t>Aktual Tahun 5</t>
  </si>
  <si>
    <t>Actual Year 6</t>
  </si>
  <si>
    <t>Actual Year 7</t>
  </si>
  <si>
    <t>Actual Year 8</t>
  </si>
  <si>
    <t>Actual Year 9</t>
  </si>
  <si>
    <t>Actual Year 10</t>
  </si>
  <si>
    <t>Ekspektasi Tahun 1</t>
  </si>
  <si>
    <t>Ekspektasi Tahun 2</t>
  </si>
  <si>
    <t>Ekspektasi Tahun 3</t>
  </si>
  <si>
    <t>Ekspektasi Tahun 4</t>
  </si>
  <si>
    <t>Ekspektasi Tahun 5</t>
  </si>
  <si>
    <t>Expected Year 6</t>
  </si>
  <si>
    <t>Expected Year 7</t>
  </si>
  <si>
    <t>Expected Year 8</t>
  </si>
  <si>
    <t>Expected Year 9</t>
  </si>
  <si>
    <t>Expected Year 10</t>
  </si>
  <si>
    <t>Status1</t>
  </si>
  <si>
    <t>Status2</t>
  </si>
  <si>
    <t>Status3</t>
  </si>
  <si>
    <t>Status4</t>
  </si>
  <si>
    <t>Status5</t>
  </si>
  <si>
    <t>Status6</t>
  </si>
  <si>
    <t>Status7</t>
  </si>
  <si>
    <t>Status8</t>
  </si>
  <si>
    <t>Status9</t>
  </si>
  <si>
    <t>Status10</t>
  </si>
  <si>
    <t>PI</t>
  </si>
  <si>
    <t>Actual Score</t>
  </si>
  <si>
    <t>Numerical_exp</t>
  </si>
  <si>
    <t>Expected</t>
  </si>
  <si>
    <t>Numerical_Exp</t>
  </si>
  <si>
    <t>Status</t>
  </si>
  <si>
    <t>Year</t>
  </si>
  <si>
    <t>Option</t>
  </si>
  <si>
    <t>Score</t>
  </si>
  <si>
    <t>Year 0</t>
  </si>
  <si>
    <t>Year 1</t>
  </si>
  <si>
    <t>Year 2</t>
  </si>
  <si>
    <t>Year 3</t>
  </si>
  <si>
    <t>Year 4</t>
  </si>
  <si>
    <t>Year 5</t>
  </si>
  <si>
    <t>Year 6</t>
  </si>
  <si>
    <t>Year 7</t>
  </si>
  <si>
    <t>Year 8</t>
  </si>
  <si>
    <t>Year 9</t>
  </si>
  <si>
    <t>Year 10</t>
  </si>
  <si>
    <t>Expected1</t>
  </si>
  <si>
    <t>Expected2</t>
  </si>
  <si>
    <t>Expected3</t>
  </si>
  <si>
    <t>Expected4</t>
  </si>
  <si>
    <t>Expected5</t>
  </si>
  <si>
    <t>Expected6</t>
  </si>
  <si>
    <t>Expected7</t>
  </si>
  <si>
    <t>Expected8</t>
  </si>
  <si>
    <t>Expected9</t>
  </si>
  <si>
    <t>Expected10</t>
  </si>
  <si>
    <t>Keluaran</t>
  </si>
  <si>
    <t>1.1.1 Status stok</t>
  </si>
  <si>
    <t>---</t>
  </si>
  <si>
    <t>1.1.1</t>
  </si>
  <si>
    <t>1.1.2 Pembentukan kembali stok</t>
  </si>
  <si>
    <t>1.1.2</t>
  </si>
  <si>
    <t>≥80</t>
  </si>
  <si>
    <t>Pengelolaan</t>
  </si>
  <si>
    <t>1.2.1 Strategi tangkap</t>
  </si>
  <si>
    <t>1.2.1</t>
  </si>
  <si>
    <t>60-79</t>
  </si>
  <si>
    <t>1.2.2 Aturan kendali tangkap dan sarana</t>
  </si>
  <si>
    <t>1.2.2</t>
  </si>
  <si>
    <t>&lt;60</t>
  </si>
  <si>
    <t>1.2.3 Informasi dan pemantauan</t>
  </si>
  <si>
    <t>1.2.3</t>
  </si>
  <si>
    <t>1.2.4 Pendugaan status stok</t>
  </si>
  <si>
    <t>1.2.4</t>
  </si>
  <si>
    <t>Spesies Primer</t>
  </si>
  <si>
    <t>2.1.1 Keluaran</t>
  </si>
  <si>
    <t>2.1.1</t>
  </si>
  <si>
    <t>2.1.2 Pengelolaan</t>
  </si>
  <si>
    <t>2.1.2</t>
  </si>
  <si>
    <t>2.1.3 Informasi</t>
  </si>
  <si>
    <t>2.1.3</t>
  </si>
  <si>
    <t>Spesies Sekunder</t>
  </si>
  <si>
    <t>2.2.1 Keluaran</t>
  </si>
  <si>
    <t>2.2.1</t>
  </si>
  <si>
    <t>2.2.2 Pengelolaan</t>
  </si>
  <si>
    <t>2.2.2</t>
  </si>
  <si>
    <t>2.2.3 Informasi</t>
  </si>
  <si>
    <t>2.2.3</t>
  </si>
  <si>
    <r>
      <t xml:space="preserve">Spesies </t>
    </r>
    <r>
      <rPr>
        <i/>
        <sz val="10"/>
        <color theme="9"/>
        <rFont val="Meta Offc Pro"/>
      </rPr>
      <t>ETP</t>
    </r>
  </si>
  <si>
    <t>2.3.1 Keluaran</t>
  </si>
  <si>
    <t>2.3.1</t>
  </si>
  <si>
    <t>2.3.2 Pengelolaan</t>
  </si>
  <si>
    <t>2.3.2</t>
  </si>
  <si>
    <t>2.3.3 Informasi</t>
  </si>
  <si>
    <t>2.3.3</t>
  </si>
  <si>
    <t>Habitat</t>
  </si>
  <si>
    <t>2.4.1 Keluaran</t>
  </si>
  <si>
    <t>2.4.1</t>
  </si>
  <si>
    <t>2.4.2 Pengelolaan</t>
  </si>
  <si>
    <t>2.4.2</t>
  </si>
  <si>
    <t>2.4.3 Informasi</t>
  </si>
  <si>
    <t>2.4.3</t>
  </si>
  <si>
    <t>Ekosistem</t>
  </si>
  <si>
    <t>2.5.1 Keluaran</t>
  </si>
  <si>
    <t>2.5.1</t>
  </si>
  <si>
    <t>2.5.2 Pengelolaan</t>
  </si>
  <si>
    <t>2.5.2</t>
  </si>
  <si>
    <t>2.5.3 Informasi</t>
  </si>
  <si>
    <t>2.5.3</t>
  </si>
  <si>
    <t>Tata kelola dan kebijakan</t>
  </si>
  <si>
    <t>3.1.1 Kerangka hukum dan tradisi</t>
  </si>
  <si>
    <t>3.1.1</t>
  </si>
  <si>
    <t>3.1.2 Konsultasi, peran, dan tanggung Jawab</t>
  </si>
  <si>
    <t>3.1.2</t>
  </si>
  <si>
    <t>3.1.3 Tujuan-tujuan jangka panjang</t>
  </si>
  <si>
    <t>3.1.3</t>
  </si>
  <si>
    <t>Sistem Pengelolaan Spesifik Perikanan</t>
  </si>
  <si>
    <t>3.2.1 Tujuan-tujuan spesifik perikanan</t>
  </si>
  <si>
    <t>3.2.1</t>
  </si>
  <si>
    <t>3.2.2 Proses pengambilan keputusan</t>
  </si>
  <si>
    <t>3.2.2</t>
  </si>
  <si>
    <t>3.2.3 Kepatuhan dan penegakan hukum</t>
  </si>
  <si>
    <t>3.2.3</t>
  </si>
  <si>
    <t>3.2.4 Pemantauan dan evaluasi kinerja pengelolaan</t>
  </si>
  <si>
    <t>3.2.4</t>
  </si>
  <si>
    <t>Jumlah total IK sama dengan atau lebih besar dari 80</t>
  </si>
  <si>
    <t>Equal to or greater than 80</t>
  </si>
  <si>
    <r>
      <t xml:space="preserve">Jumlah total </t>
    </r>
    <r>
      <rPr>
        <sz val="11"/>
        <color theme="9"/>
        <rFont val="Meta Offc Pro"/>
      </rPr>
      <t>IK</t>
    </r>
    <r>
      <rPr>
        <i/>
        <sz val="11"/>
        <color theme="9"/>
        <rFont val="Meta Offc Pro"/>
      </rPr>
      <t xml:space="preserve"> </t>
    </r>
    <r>
      <rPr>
        <sz val="11"/>
        <color theme="9"/>
        <rFont val="Meta Offc Pro"/>
        <family val="2"/>
      </rPr>
      <t>60-79</t>
    </r>
  </si>
  <si>
    <t>PIs 60-79</t>
  </si>
  <si>
    <r>
      <t xml:space="preserve">Jumlah total </t>
    </r>
    <r>
      <rPr>
        <sz val="11"/>
        <color theme="9"/>
        <rFont val="Meta Offc Pro"/>
      </rPr>
      <t>IK</t>
    </r>
    <r>
      <rPr>
        <sz val="11"/>
        <color theme="9"/>
        <rFont val="Meta Offc Pro"/>
        <family val="2"/>
      </rPr>
      <t xml:space="preserve"> kurang dari 60</t>
    </r>
  </si>
  <si>
    <t>less than 60</t>
  </si>
  <si>
    <r>
      <t xml:space="preserve">Indeks </t>
    </r>
    <r>
      <rPr>
        <b/>
        <i/>
        <sz val="10"/>
        <color theme="0"/>
        <rFont val="Meta Offc Pro"/>
      </rPr>
      <t>BMT</t>
    </r>
    <r>
      <rPr>
        <b/>
        <sz val="10"/>
        <color theme="0"/>
        <rFont val="Meta Offc Pro"/>
        <family val="2"/>
      </rPr>
      <t xml:space="preserve"> keseluruhan</t>
    </r>
  </si>
  <si>
    <t>Overall BMT Index</t>
  </si>
  <si>
    <t>P BMT Score</t>
  </si>
  <si>
    <t>Principle 1 BMT</t>
  </si>
  <si>
    <r>
      <t xml:space="preserve">Laporan </t>
    </r>
    <r>
      <rPr>
        <b/>
        <i/>
        <sz val="16"/>
        <color theme="1"/>
        <rFont val="Meta Offc Pro"/>
      </rPr>
      <t>BMT</t>
    </r>
  </si>
  <si>
    <t>P1 actual</t>
  </si>
  <si>
    <t>Principle 2 BMT</t>
  </si>
  <si>
    <t>P2 actual</t>
  </si>
  <si>
    <t>Principle 3 BMT</t>
  </si>
  <si>
    <t>Unit Penilaian</t>
  </si>
  <si>
    <t>P3 actual</t>
  </si>
  <si>
    <t>PI_Count_actual</t>
  </si>
  <si>
    <t>BMT_Actual</t>
  </si>
  <si>
    <r>
      <t xml:space="preserve">Tabel ringkasan indeks </t>
    </r>
    <r>
      <rPr>
        <b/>
        <i/>
        <sz val="14"/>
        <rFont val="Meta Offc Pro"/>
      </rPr>
      <t>BMT</t>
    </r>
    <r>
      <rPr>
        <b/>
        <sz val="14"/>
        <rFont val="Meta Offc Pro"/>
        <family val="2"/>
      </rPr>
      <t xml:space="preserve"> Aktual</t>
    </r>
  </si>
  <si>
    <t>P1 Expected</t>
  </si>
  <si>
    <t>Pembaharuan terakhir:</t>
  </si>
  <si>
    <t>P2 Expected</t>
  </si>
  <si>
    <r>
      <t xml:space="preserve">Semua </t>
    </r>
    <r>
      <rPr>
        <b/>
        <sz val="12"/>
        <color theme="0"/>
        <rFont val="Meta Offc Pro"/>
      </rPr>
      <t>IK</t>
    </r>
  </si>
  <si>
    <t>Prinsipal 1</t>
  </si>
  <si>
    <t>Prinsipal 2</t>
  </si>
  <si>
    <t>Prinsipal 3</t>
  </si>
  <si>
    <t>P3 Expected</t>
  </si>
  <si>
    <t>Rentang skor</t>
  </si>
  <si>
    <r>
      <t xml:space="preserve">Jumlah </t>
    </r>
    <r>
      <rPr>
        <sz val="12"/>
        <color theme="0"/>
        <rFont val="Meta Offc Pro"/>
      </rPr>
      <t>IK</t>
    </r>
  </si>
  <si>
    <t>PI_Count_Expected</t>
  </si>
  <si>
    <t>BMT Pedicted</t>
  </si>
  <si>
    <r>
      <t xml:space="preserve">Indeks </t>
    </r>
    <r>
      <rPr>
        <b/>
        <i/>
        <sz val="12"/>
        <color theme="0"/>
        <rFont val="Meta Offc Pro"/>
      </rPr>
      <t xml:space="preserve">BMT </t>
    </r>
  </si>
  <si>
    <r>
      <t xml:space="preserve">Tabel indeks </t>
    </r>
    <r>
      <rPr>
        <b/>
        <i/>
        <sz val="14"/>
        <rFont val="Meta Offc Pro"/>
      </rPr>
      <t>BMT</t>
    </r>
    <r>
      <rPr>
        <b/>
        <sz val="14"/>
        <rFont val="Meta Offc Pro"/>
        <family val="2"/>
      </rPr>
      <t xml:space="preserve"> Aktual vs Ekspektasi  </t>
    </r>
  </si>
  <si>
    <t>Pra-penilaian</t>
  </si>
  <si>
    <t>Tahun 0</t>
  </si>
  <si>
    <t>Tahun 1</t>
  </si>
  <si>
    <t>Tahun 2</t>
  </si>
  <si>
    <t>Tahun 3</t>
  </si>
  <si>
    <t>Tahun 4</t>
  </si>
  <si>
    <t>Tahun 5</t>
  </si>
  <si>
    <t xml:space="preserve">Prinsipal 1 </t>
  </si>
  <si>
    <t>Aktual</t>
  </si>
  <si>
    <t>Ekspektasi</t>
  </si>
  <si>
    <t xml:space="preserve">Prinsipal 2 </t>
  </si>
  <si>
    <t xml:space="preserve">Prinsipal 3 </t>
  </si>
  <si>
    <t>Keseluruhan</t>
  </si>
  <si>
    <t>If longer than 5 years, click on the chart and expand the  data source to cover more years.</t>
  </si>
  <si>
    <t>Expected Overall</t>
  </si>
  <si>
    <t>Actual Overall</t>
  </si>
  <si>
    <t>Exp. P1</t>
  </si>
  <si>
    <t>Act. P1</t>
  </si>
  <si>
    <t>Exp. P2</t>
  </si>
  <si>
    <t>Act. P2</t>
  </si>
  <si>
    <t>Exp. P3</t>
  </si>
  <si>
    <t>Act. P3</t>
  </si>
  <si>
    <t>Bahasa Indonesia??</t>
  </si>
  <si>
    <t>Bahasa Indonesia? Same response as above</t>
  </si>
  <si>
    <r>
      <t xml:space="preserve">Lembar Laporan </t>
    </r>
    <r>
      <rPr>
        <b/>
        <i/>
        <sz val="14"/>
        <color theme="1"/>
        <rFont val="Meta Offc Pro"/>
      </rPr>
      <t>BMT</t>
    </r>
  </si>
  <si>
    <t>Skor ekspektasi</t>
  </si>
  <si>
    <t>Skor Aktual</t>
  </si>
  <si>
    <t>Pemba-haruan Terakhir</t>
  </si>
  <si>
    <t>Spesies ETP</t>
  </si>
  <si>
    <r>
      <t xml:space="preserve">Jumlah total </t>
    </r>
    <r>
      <rPr>
        <sz val="12"/>
        <color theme="9"/>
        <rFont val="Meta Offc Pro"/>
      </rPr>
      <t>IK</t>
    </r>
    <r>
      <rPr>
        <sz val="12"/>
        <color theme="9"/>
        <rFont val="Meta Offc Pro"/>
        <family val="2"/>
      </rPr>
      <t xml:space="preserve"> 60-79</t>
    </r>
  </si>
  <si>
    <r>
      <t xml:space="preserve">Jumlah total </t>
    </r>
    <r>
      <rPr>
        <sz val="12"/>
        <color theme="9"/>
        <rFont val="Meta Offc Pro"/>
      </rPr>
      <t>IK</t>
    </r>
    <r>
      <rPr>
        <sz val="12"/>
        <color theme="9"/>
        <rFont val="Meta Offc Pro"/>
        <family val="2"/>
      </rPr>
      <t xml:space="preserve"> kurang dari 60</t>
    </r>
  </si>
  <si>
    <r>
      <t xml:space="preserve">Indeks </t>
    </r>
    <r>
      <rPr>
        <b/>
        <i/>
        <sz val="12"/>
        <color theme="0"/>
        <rFont val="Meta Offc Pro"/>
      </rPr>
      <t>BMT</t>
    </r>
    <r>
      <rPr>
        <b/>
        <sz val="12"/>
        <color theme="0"/>
        <rFont val="Meta Offc Pro"/>
        <family val="2"/>
      </rPr>
      <t xml:space="preserve"> Keseluruhan</t>
    </r>
  </si>
  <si>
    <t>Pembaharuan Tertulis
MSC tidak dapat memverifikasi keakuratan informasi apa pun yang diberikan pada formulir ini dan tidak bertanggung jawab atas masalah apa pun yang timbul kepada pihak mana pun sebagai akibat dari informasi apa pun yang diberikan di dalamnya. Hasil yang dikeluarkan merupakan tanggung jawab individu/perusahaan yang menerapkan Perangkat Patokan dan Pelacakan dan memberikan indikasi kemungkinan status perikanan. Hasil ini hanya dapat diverifikasi oleh perikanan yang menyelesaikan proses penilaian penuh MSC.</t>
  </si>
  <si>
    <t>Pembaharuan Tertulis
MSC tidak dapat memverifikasi keakuratan informasi apa pun yang diberikan pada formulir ini dan tidak bertanggung jawab atas masalah apa pun yang timbul kepada pihak mana pun sebagai akibat dari informasi apa pun yang diberikan di dalamnya.  Hasil yang dikeluarkan merupakan tanggung jawab individu/perusahaan yang menerapkan Perangkat Patokan dan Pelacakan dan memberikan indikasi kemungkinan status perikanan. Hasil ini hanya dapat diverifikasi oleh perikanan yang menyelesaikan proses penilaian penuh MSC.</t>
  </si>
  <si>
    <r>
      <t xml:space="preserve">Indeks </t>
    </r>
    <r>
      <rPr>
        <b/>
        <i/>
        <sz val="12"/>
        <color theme="0"/>
        <rFont val="Meta Offc Pro"/>
      </rPr>
      <t>BMT</t>
    </r>
    <r>
      <rPr>
        <b/>
        <sz val="12"/>
        <color theme="0"/>
        <rFont val="Meta Offc Pro"/>
        <family val="2"/>
      </rPr>
      <t xml:space="preserve"> </t>
    </r>
  </si>
  <si>
    <r>
      <t xml:space="preserve">Spesies </t>
    </r>
    <r>
      <rPr>
        <i/>
        <sz val="12"/>
        <color theme="9"/>
        <rFont val="Meta Offc Pro"/>
      </rPr>
      <t>ETP</t>
    </r>
  </si>
  <si>
    <t>Ekspektasi Tahun  2</t>
  </si>
  <si>
    <t>Ekspektasi Tahun  4</t>
  </si>
  <si>
    <t>Ekspektasi Tahun  5</t>
  </si>
  <si>
    <t>Topik</t>
  </si>
  <si>
    <t>Instruksi</t>
  </si>
  <si>
    <t xml:space="preserve">Menyisipkan kolom dan baris </t>
  </si>
  <si>
    <r>
      <t xml:space="preserve">Dalam lembaran </t>
    </r>
    <r>
      <rPr>
        <i/>
        <sz val="10"/>
        <color theme="1"/>
        <rFont val="Arial"/>
        <family val="2"/>
      </rPr>
      <t>BMT</t>
    </r>
    <r>
      <rPr>
        <sz val="10"/>
        <color theme="1"/>
        <rFont val="Arial"/>
        <family val="2"/>
      </rPr>
      <t xml:space="preserve"> tidak disarankan untuk menyisipkan kolom atau baris apapun karena lembaran mengandung formula tersembunyi yang dapat rusak jika lembaran diubah dengan cara apapun.</t>
    </r>
  </si>
  <si>
    <t>Jika Anda merasa memerlukan perubahan pada Perangkat BMT, silakan hubungi fisheries@msc.org untuk mendiskusikan opsinya.</t>
  </si>
  <si>
    <t>Tahun yang digunakan pada perkiraan rentang skor dalam pra-penilaian</t>
  </si>
  <si>
    <t>Menambahkan tahun setelah Tahun 5</t>
  </si>
  <si>
    <r>
      <t xml:space="preserve">Periode baku yang tersedia untuk </t>
    </r>
    <r>
      <rPr>
        <i/>
        <sz val="10"/>
        <color theme="1"/>
        <rFont val="Arial"/>
        <family val="2"/>
      </rPr>
      <t>FIP</t>
    </r>
    <r>
      <rPr>
        <sz val="10"/>
        <color theme="1"/>
        <rFont val="Arial"/>
        <family val="2"/>
      </rPr>
      <t xml:space="preserve"> dalam perangkat </t>
    </r>
    <r>
      <rPr>
        <i/>
        <sz val="10"/>
        <color theme="1"/>
        <rFont val="Arial"/>
        <family val="2"/>
      </rPr>
      <t>BMT</t>
    </r>
    <r>
      <rPr>
        <sz val="10"/>
        <color theme="1"/>
        <rFont val="Arial"/>
        <family val="2"/>
      </rPr>
      <t xml:space="preserve"> adalah 5 tahun - namun, anda dapat menambahkan tahun hingga 10 tahun jika diperlukan dengan menampilkan kolom </t>
    </r>
    <r>
      <rPr>
        <u/>
        <sz val="10"/>
        <color theme="1"/>
        <rFont val="Arial"/>
        <family val="2"/>
      </rPr>
      <t>setelah</t>
    </r>
    <r>
      <rPr>
        <sz val="10"/>
        <color theme="1"/>
        <rFont val="Arial"/>
        <family val="2"/>
      </rPr>
      <t xml:space="preserve"> </t>
    </r>
    <r>
      <rPr>
        <b/>
        <sz val="10"/>
        <color theme="1"/>
        <rFont val="Arial"/>
        <family val="2"/>
      </rPr>
      <t>kolom M</t>
    </r>
    <r>
      <rPr>
        <sz val="10"/>
        <color theme="1"/>
        <rFont val="Arial"/>
        <family val="2"/>
      </rPr>
      <t xml:space="preserve"> untuk skor Aktual dan </t>
    </r>
    <r>
      <rPr>
        <u/>
        <sz val="10"/>
        <color theme="1"/>
        <rFont val="Arial"/>
        <family val="2"/>
      </rPr>
      <t>setelah</t>
    </r>
    <r>
      <rPr>
        <sz val="10"/>
        <color theme="1"/>
        <rFont val="Arial"/>
        <family val="2"/>
      </rPr>
      <t xml:space="preserve"> </t>
    </r>
    <r>
      <rPr>
        <b/>
        <sz val="10"/>
        <color theme="1"/>
        <rFont val="Arial"/>
        <family val="2"/>
      </rPr>
      <t>kolom</t>
    </r>
    <r>
      <rPr>
        <sz val="10"/>
        <color theme="1"/>
        <rFont val="Arial"/>
        <family val="2"/>
      </rPr>
      <t xml:space="preserve"> </t>
    </r>
    <r>
      <rPr>
        <b/>
        <sz val="10"/>
        <color theme="1"/>
        <rFont val="Arial"/>
        <family val="2"/>
      </rPr>
      <t>AC</t>
    </r>
    <r>
      <rPr>
        <sz val="10"/>
        <color theme="1"/>
        <rFont val="Arial"/>
        <family val="2"/>
      </rPr>
      <t xml:space="preserve"> untuk skor Ekspektasi</t>
    </r>
  </si>
  <si>
    <r>
      <t xml:space="preserve">Menambahkan lebih dari 1 </t>
    </r>
    <r>
      <rPr>
        <b/>
        <i/>
        <sz val="10"/>
        <color theme="1"/>
        <rFont val="Arial"/>
        <family val="2"/>
      </rPr>
      <t>UoA</t>
    </r>
  </si>
  <si>
    <t>Buku Kerja mencakup 3 lembar kosong yang sama yang dapat digunakan untuk melacak kemajuan UoA yang berbeda dalam Program Perbaikan Perikanan yang sama, misalnya, spesies dan area yang sama tetapi ditangkap menggunakan peralatan yang berbeda. Jika Anda membutuhkan lebih dari 3 lembar, anda dapat menyalinnya dengan mudah.</t>
  </si>
  <si>
    <t>Membuat laporan</t>
  </si>
  <si>
    <r>
      <t xml:space="preserve">Pada setiap lembar Templat </t>
    </r>
    <r>
      <rPr>
        <i/>
        <sz val="10"/>
        <color theme="1"/>
        <rFont val="Arial"/>
        <family val="2"/>
      </rPr>
      <t>BMT</t>
    </r>
    <r>
      <rPr>
        <sz val="10"/>
        <color theme="1"/>
        <rFont val="Arial"/>
        <family val="2"/>
      </rPr>
      <t>, di sel B36 terdapat area pelaporan yang diperbaharui berdasarkan data yang dimasukkan ke dalam tabel. Area Cetak telah diatur ke area pelaporan sehingga ketika Anda memilih File&gt;&gt;Cetak, itu akan menampilkan laporan saja dan dapat disimpan sebagai .pdf</t>
    </r>
  </si>
  <si>
    <r>
      <rPr>
        <sz val="10"/>
        <color theme="1"/>
        <rFont val="Arial"/>
        <family val="2"/>
      </rPr>
      <t xml:space="preserve">Untuk mempelajari lebih lanjut tentang mengatur atau mengubah area cetak, kunjungi </t>
    </r>
    <r>
      <rPr>
        <u/>
        <sz val="10"/>
        <color theme="10"/>
        <rFont val="Arial"/>
        <family val="2"/>
      </rPr>
      <t>artikel ini</t>
    </r>
  </si>
  <si>
    <t>Contoh</t>
  </si>
  <si>
    <t>Lembar "Contoh" disertakan untuk menunjukkan bagaimana cara menyelesaikan lembar "BMT UoA"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</si>
</sst>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3">
    <font>
      <sz val="10"/>
      <color theme="1"/>
      <name val="Arial"/>
      <family val="2"/>
    </font>
    <font>
      <sz val="11"/>
      <color theme="1"/>
      <name val="Arial"/>
      <family val="2"/>
      <scheme val="minor"/>
    </font>
    <font>
      <sz val="10"/>
      <color theme="1"/>
      <name val="Meta Offc Pro"/>
      <family val="2"/>
    </font>
    <font>
      <sz val="14"/>
      <color theme="1"/>
      <name val="Meta Offc Pro"/>
      <family val="2"/>
    </font>
    <font>
      <sz val="11"/>
      <color theme="1"/>
      <name val="Meta Offc Pro"/>
      <family val="2"/>
    </font>
    <font>
      <b/>
      <sz val="11"/>
      <color theme="1"/>
      <name val="Meta Offc Pro"/>
      <family val="2"/>
    </font>
    <font>
      <b/>
      <sz val="10"/>
      <color theme="0"/>
      <name val="Meta Offc Pro"/>
      <family val="2"/>
    </font>
    <font>
      <sz val="10"/>
      <name val="Meta Offc Pro"/>
      <family val="2"/>
    </font>
    <font>
      <b/>
      <sz val="10"/>
      <name val="Meta Offc Pro"/>
      <family val="2"/>
    </font>
    <font>
      <b/>
      <sz val="9"/>
      <color rgb="FFFFFFFF"/>
      <name val="Meta Offc Pro"/>
      <family val="2"/>
    </font>
    <font>
      <sz val="9"/>
      <color rgb="FFFFFFFF"/>
      <name val="Meta Offc Pro"/>
      <family val="2"/>
    </font>
    <font>
      <sz val="9"/>
      <color theme="0"/>
      <name val="Meta Offc Pro"/>
      <family val="2"/>
    </font>
    <font>
      <b/>
      <sz val="9"/>
      <color rgb="FFFF0000"/>
      <name val="Meta Offc Pro"/>
      <family val="2"/>
    </font>
    <font>
      <sz val="9"/>
      <color rgb="FFFF0000"/>
      <name val="Meta Offc Pro"/>
      <family val="2"/>
    </font>
    <font>
      <sz val="11"/>
      <color theme="9"/>
      <name val="Meta Offc Pro"/>
      <family val="2"/>
    </font>
    <font>
      <sz val="10"/>
      <color theme="9"/>
      <name val="Meta Offc Pro"/>
      <family val="2"/>
    </font>
    <font>
      <b/>
      <sz val="11"/>
      <color theme="9"/>
      <name val="Meta Offc Pro"/>
      <family val="2"/>
    </font>
    <font>
      <b/>
      <sz val="10"/>
      <color theme="1"/>
      <name val="Meta Offc Pro"/>
      <family val="2"/>
    </font>
    <font>
      <sz val="10"/>
      <color theme="0" tint="-0.499984740745262"/>
      <name val="Meta Offc Pro"/>
      <family val="2"/>
    </font>
    <font>
      <b/>
      <sz val="14"/>
      <color theme="9"/>
      <name val="Meta Offc Pro"/>
      <family val="2"/>
    </font>
    <font>
      <sz val="12"/>
      <color theme="9"/>
      <name val="Meta Offc Pro"/>
      <family val="2"/>
    </font>
    <font>
      <b/>
      <sz val="12"/>
      <color theme="0"/>
      <name val="Meta Offc Pro"/>
      <family val="2"/>
    </font>
    <font>
      <sz val="12"/>
      <color theme="0"/>
      <name val="Meta Offc Pro"/>
      <family val="2"/>
    </font>
    <font>
      <b/>
      <sz val="14"/>
      <color theme="1"/>
      <name val="Meta Offc Pro"/>
      <family val="2"/>
    </font>
    <font>
      <b/>
      <sz val="14"/>
      <color theme="0"/>
      <name val="Meta Offc Pro"/>
      <family val="2"/>
    </font>
    <font>
      <b/>
      <sz val="16"/>
      <color theme="1"/>
      <name val="Meta Offc Pro"/>
      <family val="2"/>
    </font>
    <font>
      <b/>
      <sz val="14"/>
      <name val="Meta Offc Pro"/>
      <family val="2"/>
    </font>
    <font>
      <b/>
      <sz val="10"/>
      <color theme="1"/>
      <name val="Arial"/>
      <family val="2"/>
    </font>
    <font>
      <u/>
      <sz val="10"/>
      <color theme="10"/>
      <name val="Arial"/>
      <family val="2"/>
    </font>
    <font>
      <sz val="9"/>
      <name val="Meta Offc Pro"/>
      <family val="2"/>
    </font>
    <font>
      <u/>
      <sz val="10"/>
      <color theme="1"/>
      <name val="Arial"/>
      <family val="2"/>
    </font>
    <font>
      <b/>
      <sz val="12"/>
      <color theme="9"/>
      <name val="Meta Offc Pro"/>
      <family val="2"/>
    </font>
    <font>
      <b/>
      <sz val="12"/>
      <name val="Meta Offc Pro"/>
      <family val="2"/>
    </font>
    <font>
      <b/>
      <sz val="11"/>
      <name val="Meta Offc Pro"/>
      <family val="2"/>
    </font>
    <font>
      <u/>
      <sz val="11"/>
      <color theme="1"/>
      <name val="Meta Offc Pro"/>
      <family val="2"/>
    </font>
    <font>
      <sz val="11"/>
      <name val="Meta Offc Pro"/>
      <family val="2"/>
    </font>
    <font>
      <i/>
      <sz val="11"/>
      <name val="Meta Offc Pro"/>
      <family val="2"/>
    </font>
    <font>
      <sz val="11"/>
      <color rgb="FFC00000"/>
      <name val="Meta Offc Pro"/>
      <family val="2"/>
    </font>
    <font>
      <sz val="8"/>
      <color theme="0" tint="-0.499984740745262"/>
      <name val="Meta Offc Pro"/>
      <family val="2"/>
    </font>
    <font>
      <sz val="8"/>
      <color theme="1"/>
      <name val="Meta Offc Pro"/>
      <family val="2"/>
    </font>
    <font>
      <sz val="8"/>
      <name val="Arial"/>
      <family val="2"/>
    </font>
    <font>
      <b/>
      <u/>
      <sz val="14"/>
      <color theme="0"/>
      <name val="Arial"/>
      <family val="2"/>
    </font>
    <font>
      <b/>
      <sz val="12"/>
      <color rgb="FFFFFFFF"/>
      <name val="Meta Offc Pro"/>
      <family val="2"/>
    </font>
    <font>
      <sz val="12"/>
      <color theme="1"/>
      <name val="Meta Offc Pro"/>
      <family val="2"/>
    </font>
    <font>
      <i/>
      <sz val="8"/>
      <color theme="0" tint="-0.499984740745262"/>
      <name val="Meta Offc Pro"/>
    </font>
    <font>
      <b/>
      <i/>
      <sz val="12"/>
      <color theme="9"/>
      <name val="Meta Offc Pro"/>
    </font>
    <font>
      <b/>
      <sz val="12"/>
      <color theme="9"/>
      <name val="Meta Offc Pro"/>
    </font>
    <font>
      <i/>
      <sz val="10"/>
      <color theme="9"/>
      <name val="Meta Offc Pro"/>
    </font>
    <font>
      <i/>
      <sz val="12"/>
      <color theme="9"/>
      <name val="Meta Offc Pro"/>
    </font>
    <font>
      <b/>
      <i/>
      <sz val="14"/>
      <color theme="1"/>
      <name val="Meta Offc Pro"/>
    </font>
    <font>
      <b/>
      <i/>
      <sz val="14"/>
      <name val="Meta Offc Pro"/>
    </font>
    <font>
      <b/>
      <i/>
      <sz val="16"/>
      <color theme="1"/>
      <name val="Meta Offc Pro"/>
    </font>
    <font>
      <b/>
      <i/>
      <sz val="10"/>
      <color theme="0"/>
      <name val="Meta Offc Pro"/>
    </font>
    <font>
      <b/>
      <i/>
      <sz val="12"/>
      <color theme="0"/>
      <name val="Meta Offc Pro"/>
    </font>
    <font>
      <i/>
      <sz val="11"/>
      <color theme="9"/>
      <name val="Meta Offc Pro"/>
    </font>
    <font>
      <i/>
      <sz val="10"/>
      <color theme="1"/>
      <name val="Arial"/>
      <family val="2"/>
    </font>
    <font>
      <b/>
      <i/>
      <sz val="12"/>
      <name val="Meta Offc Pro"/>
    </font>
    <font>
      <i/>
      <sz val="11"/>
      <color theme="1"/>
      <name val="Meta Offc Pro"/>
    </font>
    <font>
      <sz val="11"/>
      <color theme="9"/>
      <name val="Meta Offc Pro"/>
    </font>
    <font>
      <b/>
      <sz val="12"/>
      <color theme="0"/>
      <name val="Meta Offc Pro"/>
    </font>
    <font>
      <sz val="12"/>
      <color theme="0"/>
      <name val="Meta Offc Pro"/>
    </font>
    <font>
      <sz val="12"/>
      <color theme="9"/>
      <name val="Meta Offc Pro"/>
    </font>
    <font>
      <b/>
      <i/>
      <sz val="10"/>
      <color theme="1"/>
      <name val="Arial"/>
      <family val="2"/>
    </font>
  </fonts>
  <fills count="27">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rgb="FFFDB91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6CB33F"/>
        <bgColor auto="1"/>
      </patternFill>
    </fill>
    <fill>
      <patternFill patternType="solid">
        <fgColor theme="2"/>
        <bgColor indexed="64"/>
      </patternFill>
    </fill>
    <fill>
      <patternFill patternType="solid">
        <fgColor theme="4"/>
        <bgColor indexed="64"/>
      </patternFill>
    </fill>
    <fill>
      <patternFill patternType="solid">
        <fgColor theme="3"/>
        <bgColor indexed="64"/>
      </patternFill>
    </fill>
    <fill>
      <patternFill patternType="solid">
        <fgColor rgb="FFFF0000"/>
        <bgColor indexed="64"/>
      </patternFill>
    </fill>
    <fill>
      <patternFill patternType="solid">
        <fgColor theme="0" tint="-0.34998626667073579"/>
        <bgColor indexed="64"/>
      </patternFill>
    </fill>
    <fill>
      <patternFill patternType="solid">
        <fgColor theme="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005DAA"/>
        <bgColor indexed="64"/>
      </patternFill>
    </fill>
    <fill>
      <patternFill patternType="solid">
        <fgColor theme="2" tint="0.59999389629810485"/>
        <bgColor indexed="64"/>
      </patternFill>
    </fill>
    <fill>
      <patternFill patternType="solid">
        <fgColor theme="2" tint="0.39997558519241921"/>
        <bgColor indexed="64"/>
      </patternFill>
    </fill>
    <fill>
      <patternFill patternType="solid">
        <fgColor rgb="FF0070C0"/>
        <bgColor indexed="64"/>
      </patternFill>
    </fill>
    <fill>
      <patternFill patternType="solid">
        <fgColor theme="0"/>
        <bgColor indexed="64"/>
      </patternFill>
    </fill>
  </fills>
  <borders count="85">
    <border>
      <left/>
      <right/>
      <top/>
      <bottom/>
      <diagonal/>
    </border>
    <border>
      <left style="medium">
        <color rgb="FF005DAA"/>
      </left>
      <right/>
      <top style="medium">
        <color rgb="FF005DAA"/>
      </top>
      <bottom style="medium">
        <color rgb="FF005DAA"/>
      </bottom>
      <diagonal/>
    </border>
    <border>
      <left style="thin">
        <color theme="4" tint="0.39997558519241921"/>
      </left>
      <right/>
      <top style="thin">
        <color theme="4" tint="0.39997558519241921"/>
      </top>
      <bottom style="thin">
        <color theme="4" tint="0.39997558519241921"/>
      </bottom>
      <diagonal/>
    </border>
    <border>
      <left style="medium">
        <color theme="9"/>
      </left>
      <right style="medium">
        <color theme="9"/>
      </right>
      <top style="medium">
        <color theme="9"/>
      </top>
      <bottom style="medium">
        <color theme="9"/>
      </bottom>
      <diagonal/>
    </border>
    <border>
      <left style="medium">
        <color theme="9"/>
      </left>
      <right/>
      <top style="medium">
        <color theme="9"/>
      </top>
      <bottom style="medium">
        <color theme="9"/>
      </bottom>
      <diagonal/>
    </border>
    <border>
      <left/>
      <right/>
      <top style="medium">
        <color theme="9"/>
      </top>
      <bottom style="medium">
        <color theme="9"/>
      </bottom>
      <diagonal/>
    </border>
    <border>
      <left style="medium">
        <color theme="9"/>
      </left>
      <right/>
      <top style="medium">
        <color theme="9"/>
      </top>
      <bottom/>
      <diagonal/>
    </border>
    <border>
      <left style="medium">
        <color theme="9"/>
      </left>
      <right style="thin">
        <color theme="9"/>
      </right>
      <top style="thin">
        <color theme="9"/>
      </top>
      <bottom style="thin">
        <color theme="9"/>
      </bottom>
      <diagonal/>
    </border>
    <border>
      <left style="thin">
        <color theme="9"/>
      </left>
      <right style="thin">
        <color theme="9"/>
      </right>
      <top style="thin">
        <color theme="9"/>
      </top>
      <bottom style="thin">
        <color theme="9"/>
      </bottom>
      <diagonal/>
    </border>
    <border>
      <left style="medium">
        <color theme="9"/>
      </left>
      <right style="thin">
        <color theme="9"/>
      </right>
      <top style="thin">
        <color theme="9"/>
      </top>
      <bottom/>
      <diagonal/>
    </border>
    <border>
      <left style="medium">
        <color theme="2"/>
      </left>
      <right style="medium">
        <color theme="2"/>
      </right>
      <top style="medium">
        <color theme="2"/>
      </top>
      <bottom style="medium">
        <color theme="2"/>
      </bottom>
      <diagonal/>
    </border>
    <border>
      <left/>
      <right style="thin">
        <color theme="2"/>
      </right>
      <top/>
      <bottom style="thin">
        <color theme="2"/>
      </bottom>
      <diagonal/>
    </border>
    <border>
      <left/>
      <right style="thin">
        <color theme="2"/>
      </right>
      <top style="thin">
        <color theme="2"/>
      </top>
      <bottom/>
      <diagonal/>
    </border>
    <border>
      <left style="thin">
        <color theme="2"/>
      </left>
      <right style="thin">
        <color theme="2"/>
      </right>
      <top style="thin">
        <color theme="2"/>
      </top>
      <bottom/>
      <diagonal/>
    </border>
    <border>
      <left style="medium">
        <color theme="2"/>
      </left>
      <right style="thin">
        <color theme="2"/>
      </right>
      <top style="medium">
        <color theme="2"/>
      </top>
      <bottom style="thin">
        <color theme="2"/>
      </bottom>
      <diagonal/>
    </border>
    <border>
      <left style="thin">
        <color theme="2"/>
      </left>
      <right style="thin">
        <color theme="2"/>
      </right>
      <top style="thin">
        <color theme="2"/>
      </top>
      <bottom style="thin">
        <color theme="2"/>
      </bottom>
      <diagonal/>
    </border>
    <border>
      <left style="medium">
        <color theme="2"/>
      </left>
      <right style="medium">
        <color theme="2"/>
      </right>
      <top style="medium">
        <color theme="2"/>
      </top>
      <bottom/>
      <diagonal/>
    </border>
    <border>
      <left style="medium">
        <color theme="2"/>
      </left>
      <right style="medium">
        <color theme="2"/>
      </right>
      <top/>
      <bottom/>
      <diagonal/>
    </border>
    <border>
      <left style="medium">
        <color theme="2"/>
      </left>
      <right style="medium">
        <color theme="2"/>
      </right>
      <top/>
      <bottom style="medium">
        <color theme="2"/>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9"/>
      </left>
      <right style="medium">
        <color theme="9"/>
      </right>
      <top/>
      <bottom style="medium">
        <color theme="9"/>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9"/>
      </left>
      <right style="medium">
        <color theme="9"/>
      </right>
      <top style="medium">
        <color theme="9"/>
      </top>
      <bottom style="medium">
        <color theme="9"/>
      </bottom>
      <diagonal/>
    </border>
    <border>
      <left style="medium">
        <color theme="9"/>
      </left>
      <right style="thin">
        <color theme="2"/>
      </right>
      <top style="medium">
        <color theme="9"/>
      </top>
      <bottom style="thin">
        <color theme="2"/>
      </bottom>
      <diagonal/>
    </border>
    <border>
      <left style="thin">
        <color theme="2"/>
      </left>
      <right style="thin">
        <color theme="2"/>
      </right>
      <top style="medium">
        <color theme="9"/>
      </top>
      <bottom style="thin">
        <color theme="2"/>
      </bottom>
      <diagonal/>
    </border>
    <border>
      <left style="thin">
        <color theme="2"/>
      </left>
      <right style="medium">
        <color theme="9"/>
      </right>
      <top style="medium">
        <color theme="9"/>
      </top>
      <bottom style="thin">
        <color theme="2"/>
      </bottom>
      <diagonal/>
    </border>
    <border>
      <left style="medium">
        <color theme="9"/>
      </left>
      <right style="thin">
        <color theme="2"/>
      </right>
      <top style="thin">
        <color theme="2"/>
      </top>
      <bottom/>
      <diagonal/>
    </border>
    <border>
      <left style="thin">
        <color theme="2"/>
      </left>
      <right style="medium">
        <color theme="9"/>
      </right>
      <top style="thin">
        <color theme="2"/>
      </top>
      <bottom/>
      <diagonal/>
    </border>
    <border>
      <left style="medium">
        <color theme="9"/>
      </left>
      <right style="thin">
        <color theme="9"/>
      </right>
      <top/>
      <bottom style="thin">
        <color theme="9"/>
      </bottom>
      <diagonal/>
    </border>
    <border>
      <left style="thin">
        <color theme="9"/>
      </left>
      <right style="medium">
        <color theme="9"/>
      </right>
      <top/>
      <bottom style="thin">
        <color theme="9"/>
      </bottom>
      <diagonal/>
    </border>
    <border>
      <left/>
      <right style="medium">
        <color theme="2"/>
      </right>
      <top style="thin">
        <color theme="2"/>
      </top>
      <bottom style="thin">
        <color theme="2"/>
      </bottom>
      <diagonal/>
    </border>
    <border>
      <left/>
      <right style="medium">
        <color theme="2"/>
      </right>
      <top style="medium">
        <color theme="2"/>
      </top>
      <bottom style="thin">
        <color theme="2"/>
      </bottom>
      <diagonal/>
    </border>
    <border>
      <left/>
      <right style="medium">
        <color theme="2"/>
      </right>
      <top style="thin">
        <color theme="2"/>
      </top>
      <bottom style="medium">
        <color theme="2"/>
      </bottom>
      <diagonal/>
    </border>
    <border>
      <left style="medium">
        <color theme="2"/>
      </left>
      <right/>
      <top style="medium">
        <color theme="2"/>
      </top>
      <bottom style="thin">
        <color theme="2"/>
      </bottom>
      <diagonal/>
    </border>
    <border>
      <left/>
      <right style="thin">
        <color theme="2"/>
      </right>
      <top style="medium">
        <color theme="2"/>
      </top>
      <bottom style="thin">
        <color theme="2"/>
      </bottom>
      <diagonal/>
    </border>
    <border>
      <left style="medium">
        <color theme="2"/>
      </left>
      <right/>
      <top style="thin">
        <color theme="2"/>
      </top>
      <bottom style="thin">
        <color theme="2"/>
      </bottom>
      <diagonal/>
    </border>
    <border>
      <left/>
      <right style="thin">
        <color theme="2"/>
      </right>
      <top style="thin">
        <color theme="2"/>
      </top>
      <bottom style="thin">
        <color theme="2"/>
      </bottom>
      <diagonal/>
    </border>
    <border>
      <left style="medium">
        <color theme="2"/>
      </left>
      <right/>
      <top style="thin">
        <color theme="2"/>
      </top>
      <bottom style="medium">
        <color theme="2"/>
      </bottom>
      <diagonal/>
    </border>
    <border>
      <left/>
      <right style="thin">
        <color theme="2"/>
      </right>
      <top style="thin">
        <color theme="2"/>
      </top>
      <bottom style="medium">
        <color theme="2"/>
      </bottom>
      <diagonal/>
    </border>
    <border>
      <left/>
      <right style="medium">
        <color theme="9"/>
      </right>
      <top style="medium">
        <color theme="9"/>
      </top>
      <bottom style="medium">
        <color theme="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theme="2"/>
      </bottom>
      <diagonal/>
    </border>
    <border>
      <left/>
      <right style="thin">
        <color theme="2"/>
      </right>
      <top style="medium">
        <color theme="2"/>
      </top>
      <bottom/>
      <diagonal/>
    </border>
    <border>
      <left/>
      <right style="thin">
        <color theme="2"/>
      </right>
      <top style="medium">
        <color theme="9"/>
      </top>
      <bottom style="thin">
        <color theme="2"/>
      </bottom>
      <diagonal/>
    </border>
    <border>
      <left style="medium">
        <color theme="9"/>
      </left>
      <right style="medium">
        <color theme="9"/>
      </right>
      <top/>
      <bottom style="thin">
        <color theme="9"/>
      </bottom>
      <diagonal/>
    </border>
    <border>
      <left style="medium">
        <color theme="9"/>
      </left>
      <right style="medium">
        <color theme="9"/>
      </right>
      <top style="thin">
        <color theme="9"/>
      </top>
      <bottom style="thin">
        <color theme="9"/>
      </bottom>
      <diagonal/>
    </border>
    <border>
      <left style="medium">
        <color theme="9"/>
      </left>
      <right style="medium">
        <color theme="9"/>
      </right>
      <top style="thin">
        <color theme="9"/>
      </top>
      <bottom/>
      <diagonal/>
    </border>
    <border>
      <left style="medium">
        <color theme="9"/>
      </left>
      <right style="medium">
        <color theme="9"/>
      </right>
      <top style="medium">
        <color theme="9"/>
      </top>
      <bottom/>
      <diagonal/>
    </border>
    <border>
      <left style="medium">
        <color theme="9"/>
      </left>
      <right style="medium">
        <color theme="9"/>
      </right>
      <top/>
      <bottom/>
      <diagonal/>
    </border>
    <border>
      <left style="thin">
        <color theme="2"/>
      </left>
      <right/>
      <top/>
      <bottom/>
      <diagonal/>
    </border>
    <border>
      <left/>
      <right style="thin">
        <color theme="2"/>
      </right>
      <top/>
      <bottom/>
      <diagonal/>
    </border>
    <border>
      <left style="medium">
        <color theme="2"/>
      </left>
      <right/>
      <top/>
      <bottom style="thin">
        <color theme="2"/>
      </bottom>
      <diagonal/>
    </border>
    <border>
      <left style="thin">
        <color theme="9"/>
      </left>
      <right/>
      <top style="thin">
        <color theme="9"/>
      </top>
      <bottom/>
      <diagonal/>
    </border>
    <border>
      <left/>
      <right style="thin">
        <color theme="9"/>
      </right>
      <top style="thin">
        <color theme="9"/>
      </top>
      <bottom/>
      <diagonal/>
    </border>
    <border>
      <left style="thin">
        <color theme="9"/>
      </left>
      <right/>
      <top/>
      <bottom style="thin">
        <color theme="9"/>
      </bottom>
      <diagonal/>
    </border>
    <border>
      <left/>
      <right style="thin">
        <color theme="9"/>
      </right>
      <top/>
      <bottom style="thin">
        <color theme="9"/>
      </bottom>
      <diagonal/>
    </border>
    <border>
      <left style="thin">
        <color theme="2"/>
      </left>
      <right/>
      <top style="medium">
        <color theme="9"/>
      </top>
      <bottom style="thin">
        <color theme="2"/>
      </bottom>
      <diagonal/>
    </border>
    <border>
      <left/>
      <right/>
      <top/>
      <bottom style="thin">
        <color theme="9"/>
      </bottom>
      <diagonal/>
    </border>
    <border>
      <left/>
      <right style="thin">
        <color theme="9"/>
      </right>
      <top/>
      <bottom/>
      <diagonal/>
    </border>
    <border>
      <left style="thin">
        <color theme="2"/>
      </left>
      <right style="thin">
        <color theme="2"/>
      </right>
      <top style="thin">
        <color theme="2"/>
      </top>
      <bottom style="thin">
        <color indexed="64"/>
      </bottom>
      <diagonal/>
    </border>
    <border>
      <left style="thin">
        <color theme="2"/>
      </left>
      <right/>
      <top style="thin">
        <color indexed="64"/>
      </top>
      <bottom/>
      <diagonal/>
    </border>
    <border>
      <left/>
      <right style="thin">
        <color theme="2"/>
      </right>
      <top style="thin">
        <color indexed="64"/>
      </top>
      <bottom/>
      <diagonal/>
    </border>
    <border>
      <left style="thin">
        <color indexed="64"/>
      </left>
      <right style="thin">
        <color indexed="64"/>
      </right>
      <top/>
      <bottom style="thin">
        <color indexed="64"/>
      </bottom>
      <diagonal/>
    </border>
    <border>
      <left style="medium">
        <color theme="9"/>
      </left>
      <right style="medium">
        <color theme="9"/>
      </right>
      <top style="medium">
        <color theme="9"/>
      </top>
      <bottom style="thin">
        <color theme="9"/>
      </bottom>
      <diagonal/>
    </border>
    <border>
      <left style="medium">
        <color theme="9"/>
      </left>
      <right style="medium">
        <color theme="9"/>
      </right>
      <top style="thin">
        <color theme="9"/>
      </top>
      <bottom style="medium">
        <color theme="9"/>
      </bottom>
      <diagonal/>
    </border>
    <border>
      <left style="medium">
        <color theme="2"/>
      </left>
      <right/>
      <top style="medium">
        <color theme="9"/>
      </top>
      <bottom/>
      <diagonal/>
    </border>
    <border>
      <left/>
      <right style="medium">
        <color theme="9"/>
      </right>
      <top style="medium">
        <color theme="9"/>
      </top>
      <bottom/>
      <diagonal/>
    </border>
    <border>
      <left style="medium">
        <color theme="2"/>
      </left>
      <right/>
      <top/>
      <bottom/>
      <diagonal/>
    </border>
    <border>
      <left/>
      <right style="medium">
        <color theme="9"/>
      </right>
      <top/>
      <bottom/>
      <diagonal/>
    </border>
    <border>
      <left style="medium">
        <color theme="2"/>
      </left>
      <right/>
      <top/>
      <bottom style="medium">
        <color theme="9"/>
      </bottom>
      <diagonal/>
    </border>
    <border>
      <left/>
      <right style="medium">
        <color theme="9"/>
      </right>
      <top/>
      <bottom style="medium">
        <color theme="9"/>
      </bottom>
      <diagonal/>
    </border>
    <border>
      <left style="medium">
        <color theme="9"/>
      </left>
      <right/>
      <top/>
      <bottom/>
      <diagonal/>
    </border>
    <border>
      <left style="medium">
        <color theme="9"/>
      </left>
      <right/>
      <top/>
      <bottom style="medium">
        <color theme="9"/>
      </bottom>
      <diagonal/>
    </border>
  </borders>
  <cellStyleXfs count="3">
    <xf numFmtId="0" fontId="0" fillId="0" borderId="0"/>
    <xf numFmtId="0" fontId="1" fillId="0" borderId="0"/>
    <xf numFmtId="0" fontId="28" fillId="0" borderId="0" applyNumberFormat="0" applyFill="0" applyBorder="0" applyAlignment="0" applyProtection="0"/>
  </cellStyleXfs>
  <cellXfs count="345">
    <xf numFmtId="0" fontId="0" fillId="0" borderId="0" xfId="0"/>
    <xf numFmtId="0" fontId="2" fillId="0" borderId="0" xfId="0" applyFont="1"/>
    <xf numFmtId="0" fontId="2" fillId="0" borderId="0" xfId="0" applyFont="1" applyAlignment="1">
      <alignment horizontal="center"/>
    </xf>
    <xf numFmtId="0" fontId="6" fillId="0" borderId="0" xfId="0" applyFont="1"/>
    <xf numFmtId="0" fontId="6" fillId="0" borderId="0" xfId="0" applyFont="1" applyAlignment="1">
      <alignment vertical="center" wrapText="1"/>
    </xf>
    <xf numFmtId="0" fontId="2" fillId="14" borderId="0" xfId="0" applyFont="1" applyFill="1"/>
    <xf numFmtId="0" fontId="2" fillId="14" borderId="0" xfId="0" applyFont="1" applyFill="1" applyAlignment="1">
      <alignment horizontal="left"/>
    </xf>
    <xf numFmtId="0" fontId="6" fillId="14" borderId="0" xfId="0" applyFont="1" applyFill="1"/>
    <xf numFmtId="0" fontId="2" fillId="0" borderId="0" xfId="0" applyFont="1" applyAlignment="1">
      <alignment horizontal="left"/>
    </xf>
    <xf numFmtId="0" fontId="7" fillId="14" borderId="0" xfId="0" applyFont="1" applyFill="1" applyAlignment="1">
      <alignment vertical="center"/>
    </xf>
    <xf numFmtId="0" fontId="8" fillId="14" borderId="0" xfId="0" applyFont="1" applyFill="1" applyAlignment="1">
      <alignment vertical="center" wrapText="1"/>
    </xf>
    <xf numFmtId="0" fontId="7" fillId="14" borderId="0" xfId="0" applyFont="1" applyFill="1" applyAlignment="1">
      <alignment horizontal="left"/>
    </xf>
    <xf numFmtId="0" fontId="9"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8" borderId="0" xfId="0" applyFont="1" applyFill="1" applyAlignment="1">
      <alignment horizontal="center" vertical="center"/>
    </xf>
    <xf numFmtId="0" fontId="12" fillId="13" borderId="3"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15" fillId="2" borderId="4" xfId="0" applyFont="1" applyFill="1" applyBorder="1" applyAlignment="1">
      <alignment vertical="center"/>
    </xf>
    <xf numFmtId="0" fontId="2" fillId="0" borderId="5" xfId="0" applyFont="1" applyBorder="1"/>
    <xf numFmtId="0" fontId="15" fillId="2" borderId="49" xfId="0" applyFont="1" applyFill="1" applyBorder="1" applyAlignment="1">
      <alignment vertical="center"/>
    </xf>
    <xf numFmtId="0" fontId="15" fillId="0" borderId="3" xfId="0" applyFont="1" applyBorder="1" applyAlignment="1">
      <alignment horizontal="left" vertical="center" wrapText="1"/>
    </xf>
    <xf numFmtId="0" fontId="15" fillId="0" borderId="38" xfId="0" applyFont="1" applyBorder="1" applyAlignment="1">
      <alignment horizontal="left" vertical="center" wrapText="1"/>
    </xf>
    <xf numFmtId="0" fontId="15" fillId="0" borderId="7" xfId="0" applyFont="1" applyBorder="1" applyAlignment="1">
      <alignment horizontal="left" vertical="center" wrapText="1"/>
    </xf>
    <xf numFmtId="0" fontId="15" fillId="0" borderId="56" xfId="0" applyFont="1" applyBorder="1" applyAlignment="1">
      <alignment horizontal="left" vertical="center" wrapText="1"/>
    </xf>
    <xf numFmtId="0" fontId="15" fillId="0" borderId="39" xfId="0" applyFont="1" applyBorder="1" applyAlignment="1">
      <alignment horizontal="left" vertical="center" wrapText="1"/>
    </xf>
    <xf numFmtId="0" fontId="15" fillId="0" borderId="0" xfId="0" applyFont="1" applyAlignment="1">
      <alignment horizontal="left" vertical="center" wrapText="1"/>
    </xf>
    <xf numFmtId="0" fontId="2" fillId="15" borderId="0" xfId="0" applyFont="1" applyFill="1"/>
    <xf numFmtId="0" fontId="2" fillId="5" borderId="0" xfId="0" applyFont="1" applyFill="1"/>
    <xf numFmtId="0" fontId="2" fillId="0" borderId="0" xfId="0" quotePrefix="1" applyFont="1"/>
    <xf numFmtId="0" fontId="15" fillId="0" borderId="57" xfId="0" applyFont="1" applyBorder="1" applyAlignment="1">
      <alignment horizontal="left" vertical="center" wrapText="1"/>
    </xf>
    <xf numFmtId="0" fontId="2" fillId="7" borderId="0" xfId="0" applyFont="1" applyFill="1" applyAlignment="1">
      <alignment horizontal="center" vertical="top"/>
    </xf>
    <xf numFmtId="0" fontId="2" fillId="4" borderId="0" xfId="0" applyFont="1" applyFill="1" applyAlignment="1">
      <alignment horizontal="center" vertical="top"/>
    </xf>
    <xf numFmtId="0" fontId="2" fillId="11" borderId="0" xfId="0" applyFont="1" applyFill="1" applyAlignment="1">
      <alignment horizontal="center" vertical="top"/>
    </xf>
    <xf numFmtId="0" fontId="15" fillId="0" borderId="9" xfId="0" applyFont="1" applyBorder="1" applyAlignment="1">
      <alignment horizontal="left" vertical="center" wrapText="1"/>
    </xf>
    <xf numFmtId="0" fontId="15" fillId="0" borderId="58" xfId="0" applyFont="1" applyBorder="1" applyAlignment="1">
      <alignment horizontal="left" vertical="center" wrapText="1"/>
    </xf>
    <xf numFmtId="0" fontId="16" fillId="0" borderId="3" xfId="0" applyFont="1" applyBorder="1" applyAlignment="1">
      <alignment vertical="center" wrapText="1"/>
    </xf>
    <xf numFmtId="0" fontId="16" fillId="0" borderId="22" xfId="0" applyFont="1" applyBorder="1" applyAlignment="1">
      <alignment vertical="center" wrapText="1"/>
    </xf>
    <xf numFmtId="2" fontId="6" fillId="8" borderId="3" xfId="0" applyNumberFormat="1" applyFont="1" applyFill="1" applyBorder="1" applyAlignment="1">
      <alignment vertical="center" wrapText="1"/>
    </xf>
    <xf numFmtId="2" fontId="17" fillId="0" borderId="0" xfId="0" applyNumberFormat="1" applyFont="1" applyAlignment="1">
      <alignment vertical="center" wrapText="1"/>
    </xf>
    <xf numFmtId="2" fontId="5" fillId="16" borderId="1" xfId="0" applyNumberFormat="1" applyFont="1" applyFill="1" applyBorder="1" applyAlignment="1">
      <alignment vertical="center"/>
    </xf>
    <xf numFmtId="0" fontId="18" fillId="0" borderId="0" xfId="0" applyFont="1" applyAlignment="1">
      <alignment vertical="top"/>
    </xf>
    <xf numFmtId="0" fontId="18" fillId="0" borderId="0" xfId="0" applyFont="1" applyAlignment="1">
      <alignment vertical="top" wrapText="1"/>
    </xf>
    <xf numFmtId="0" fontId="2" fillId="7" borderId="2" xfId="0" applyFont="1" applyFill="1" applyBorder="1" applyAlignment="1">
      <alignment horizontal="center" vertical="top"/>
    </xf>
    <xf numFmtId="0" fontId="2" fillId="4" borderId="2" xfId="0" applyFont="1" applyFill="1" applyBorder="1" applyAlignment="1">
      <alignment horizontal="center" vertical="top"/>
    </xf>
    <xf numFmtId="0" fontId="2" fillId="6" borderId="2" xfId="0" applyFont="1" applyFill="1" applyBorder="1" applyAlignment="1">
      <alignment horizontal="center" vertical="top"/>
    </xf>
    <xf numFmtId="2" fontId="5" fillId="17" borderId="1" xfId="0" applyNumberFormat="1" applyFont="1" applyFill="1" applyBorder="1" applyAlignment="1">
      <alignment vertical="center"/>
    </xf>
    <xf numFmtId="0" fontId="17" fillId="0" borderId="0" xfId="0" applyFont="1"/>
    <xf numFmtId="2" fontId="2" fillId="0" borderId="0" xfId="0" applyNumberFormat="1" applyFont="1"/>
    <xf numFmtId="2" fontId="5" fillId="18" borderId="1" xfId="0" applyNumberFormat="1" applyFont="1" applyFill="1" applyBorder="1" applyAlignment="1">
      <alignment vertical="center"/>
    </xf>
    <xf numFmtId="0" fontId="4" fillId="0" borderId="0" xfId="0" applyFont="1"/>
    <xf numFmtId="2" fontId="5" fillId="19" borderId="1" xfId="0" applyNumberFormat="1" applyFont="1" applyFill="1" applyBorder="1" applyAlignment="1">
      <alignment vertical="center"/>
    </xf>
    <xf numFmtId="0" fontId="19" fillId="0" borderId="0" xfId="0" applyFont="1" applyAlignment="1">
      <alignment horizontal="left" vertical="top"/>
    </xf>
    <xf numFmtId="0" fontId="15" fillId="0" borderId="0" xfId="0" applyFont="1" applyAlignment="1">
      <alignment horizontal="left" vertical="top"/>
    </xf>
    <xf numFmtId="0" fontId="20" fillId="0" borderId="0" xfId="0" applyFont="1" applyAlignment="1">
      <alignment horizontal="left" vertical="center"/>
    </xf>
    <xf numFmtId="0" fontId="20" fillId="0" borderId="0" xfId="0" applyFont="1" applyAlignment="1">
      <alignment horizontal="left" vertical="top"/>
    </xf>
    <xf numFmtId="0" fontId="21" fillId="8" borderId="14" xfId="0" applyFont="1" applyFill="1" applyBorder="1" applyAlignment="1">
      <alignment horizontal="left" vertical="top"/>
    </xf>
    <xf numFmtId="0" fontId="21" fillId="8" borderId="54" xfId="0" applyFont="1" applyFill="1" applyBorder="1" applyAlignment="1">
      <alignment horizontal="left" vertical="top"/>
    </xf>
    <xf numFmtId="0" fontId="23" fillId="0" borderId="0" xfId="0" applyFont="1"/>
    <xf numFmtId="0" fontId="7" fillId="0" borderId="0" xfId="0" applyFont="1"/>
    <xf numFmtId="0" fontId="21" fillId="8" borderId="33" xfId="0" applyFont="1" applyFill="1" applyBorder="1" applyAlignment="1">
      <alignment vertical="center"/>
    </xf>
    <xf numFmtId="0" fontId="21" fillId="8" borderId="55" xfId="0" applyFont="1" applyFill="1" applyBorder="1" applyAlignment="1">
      <alignment vertical="center"/>
    </xf>
    <xf numFmtId="0" fontId="21" fillId="8" borderId="34" xfId="0" applyFont="1" applyFill="1" applyBorder="1" applyAlignment="1">
      <alignment vertical="center"/>
    </xf>
    <xf numFmtId="0" fontId="21" fillId="8" borderId="35" xfId="0" applyFont="1" applyFill="1" applyBorder="1" applyAlignment="1">
      <alignment vertical="center"/>
    </xf>
    <xf numFmtId="0" fontId="22" fillId="8" borderId="36" xfId="0" applyFont="1" applyFill="1" applyBorder="1" applyAlignment="1">
      <alignment vertical="top"/>
    </xf>
    <xf numFmtId="0" fontId="22" fillId="8" borderId="12" xfId="0" applyFont="1" applyFill="1" applyBorder="1" applyAlignment="1">
      <alignment vertical="top"/>
    </xf>
    <xf numFmtId="0" fontId="21" fillId="8" borderId="13" xfId="0" applyFont="1" applyFill="1" applyBorder="1" applyAlignment="1">
      <alignment horizontal="center" vertical="center"/>
    </xf>
    <xf numFmtId="0" fontId="21" fillId="8" borderId="37" xfId="0" applyFont="1" applyFill="1" applyBorder="1" applyAlignment="1">
      <alignment horizontal="center" vertical="center"/>
    </xf>
    <xf numFmtId="2" fontId="20" fillId="0" borderId="8" xfId="0" applyNumberFormat="1" applyFont="1" applyBorder="1" applyAlignment="1">
      <alignment horizontal="center" vertical="center" wrapText="1"/>
    </xf>
    <xf numFmtId="0" fontId="20" fillId="10" borderId="8" xfId="0" applyFont="1" applyFill="1" applyBorder="1" applyAlignment="1">
      <alignment horizontal="center" vertical="center"/>
    </xf>
    <xf numFmtId="2" fontId="20" fillId="10" borderId="8" xfId="0" applyNumberFormat="1" applyFont="1" applyFill="1" applyBorder="1" applyAlignment="1">
      <alignment horizontal="center" vertical="center" wrapText="1"/>
    </xf>
    <xf numFmtId="2" fontId="22" fillId="10" borderId="8" xfId="0" applyNumberFormat="1" applyFont="1" applyFill="1" applyBorder="1" applyAlignment="1">
      <alignment horizontal="center" vertical="center"/>
    </xf>
    <xf numFmtId="0" fontId="17" fillId="14" borderId="0" xfId="0" applyFont="1" applyFill="1"/>
    <xf numFmtId="0" fontId="17" fillId="0" borderId="23" xfId="0" applyFont="1" applyBorder="1"/>
    <xf numFmtId="0" fontId="17" fillId="0" borderId="23" xfId="0" applyFont="1" applyBorder="1" applyAlignment="1">
      <alignment horizontal="left"/>
    </xf>
    <xf numFmtId="0" fontId="2" fillId="15" borderId="23" xfId="0" applyFont="1" applyFill="1" applyBorder="1" applyAlignment="1">
      <alignment horizontal="center"/>
    </xf>
    <xf numFmtId="2" fontId="2" fillId="20" borderId="23" xfId="0" applyNumberFormat="1" applyFont="1" applyFill="1" applyBorder="1" applyAlignment="1">
      <alignment horizontal="center"/>
    </xf>
    <xf numFmtId="0" fontId="2" fillId="15" borderId="23" xfId="0" applyFont="1" applyFill="1" applyBorder="1"/>
    <xf numFmtId="2" fontId="2" fillId="21" borderId="23" xfId="0" applyNumberFormat="1" applyFont="1" applyFill="1" applyBorder="1" applyAlignment="1">
      <alignment horizontal="center"/>
    </xf>
    <xf numFmtId="0" fontId="2" fillId="21" borderId="23" xfId="0" applyFont="1" applyFill="1" applyBorder="1"/>
    <xf numFmtId="0" fontId="21" fillId="8" borderId="10" xfId="0" applyFont="1" applyFill="1" applyBorder="1" applyAlignment="1">
      <alignment horizontal="center" vertical="center" wrapText="1"/>
    </xf>
    <xf numFmtId="0" fontId="2" fillId="0" borderId="20" xfId="0" applyFont="1" applyBorder="1"/>
    <xf numFmtId="0" fontId="20" fillId="2" borderId="21" xfId="0" applyFont="1" applyFill="1" applyBorder="1" applyAlignment="1">
      <alignment horizontal="left" vertical="center"/>
    </xf>
    <xf numFmtId="0" fontId="20" fillId="2" borderId="10" xfId="0" applyFont="1" applyFill="1" applyBorder="1" applyAlignment="1">
      <alignment vertical="center"/>
    </xf>
    <xf numFmtId="0" fontId="14" fillId="2" borderId="21" xfId="0" applyFont="1" applyFill="1" applyBorder="1" applyAlignment="1">
      <alignment horizontal="left" vertical="center"/>
    </xf>
    <xf numFmtId="1" fontId="20" fillId="2" borderId="10" xfId="0" applyNumberFormat="1" applyFont="1" applyFill="1" applyBorder="1" applyAlignment="1">
      <alignment vertical="center" wrapText="1"/>
    </xf>
    <xf numFmtId="0" fontId="21" fillId="8" borderId="10" xfId="0" applyFont="1" applyFill="1" applyBorder="1"/>
    <xf numFmtId="0" fontId="21" fillId="8" borderId="20" xfId="0" applyFont="1" applyFill="1" applyBorder="1" applyAlignment="1">
      <alignment horizontal="left" vertical="center"/>
    </xf>
    <xf numFmtId="0" fontId="21" fillId="8" borderId="21" xfId="0" applyFont="1" applyFill="1" applyBorder="1" applyAlignment="1">
      <alignment horizontal="left" vertical="center"/>
    </xf>
    <xf numFmtId="2" fontId="21" fillId="8" borderId="10" xfId="0" applyNumberFormat="1" applyFont="1" applyFill="1" applyBorder="1" applyAlignment="1">
      <alignment vertical="center" wrapText="1"/>
    </xf>
    <xf numFmtId="0" fontId="21" fillId="8" borderId="63" xfId="0" applyFont="1" applyFill="1" applyBorder="1" applyAlignment="1">
      <alignment vertical="top"/>
    </xf>
    <xf numFmtId="0" fontId="21" fillId="8" borderId="11" xfId="0" applyFont="1" applyFill="1" applyBorder="1" applyAlignment="1">
      <alignment vertical="top"/>
    </xf>
    <xf numFmtId="0" fontId="20" fillId="0" borderId="53" xfId="0" applyFont="1" applyBorder="1" applyAlignment="1">
      <alignment vertical="center"/>
    </xf>
    <xf numFmtId="2" fontId="21" fillId="8" borderId="61" xfId="0" applyNumberFormat="1" applyFont="1" applyFill="1" applyBorder="1" applyAlignment="1">
      <alignment vertical="top"/>
    </xf>
    <xf numFmtId="2" fontId="21" fillId="8" borderId="62" xfId="0" applyNumberFormat="1" applyFont="1" applyFill="1" applyBorder="1" applyAlignment="1">
      <alignment vertical="top"/>
    </xf>
    <xf numFmtId="0" fontId="21" fillId="8" borderId="47" xfId="0" applyFont="1" applyFill="1" applyBorder="1" applyAlignment="1">
      <alignment vertical="top"/>
    </xf>
    <xf numFmtId="0" fontId="21" fillId="8" borderId="48" xfId="0" applyFont="1" applyFill="1" applyBorder="1" applyAlignment="1">
      <alignment vertical="top"/>
    </xf>
    <xf numFmtId="0" fontId="22" fillId="11" borderId="45" xfId="0" applyFont="1" applyFill="1" applyBorder="1" applyAlignment="1">
      <alignment vertical="top"/>
    </xf>
    <xf numFmtId="0" fontId="22" fillId="11" borderId="46" xfId="0" applyFont="1" applyFill="1" applyBorder="1" applyAlignment="1">
      <alignment vertical="top"/>
    </xf>
    <xf numFmtId="0" fontId="22" fillId="3" borderId="45" xfId="0" applyFont="1" applyFill="1" applyBorder="1" applyAlignment="1">
      <alignment vertical="top"/>
    </xf>
    <xf numFmtId="0" fontId="22" fillId="3" borderId="46" xfId="0" applyFont="1" applyFill="1" applyBorder="1" applyAlignment="1">
      <alignment vertical="top"/>
    </xf>
    <xf numFmtId="0" fontId="22" fillId="9" borderId="45" xfId="0" applyFont="1" applyFill="1" applyBorder="1" applyAlignment="1">
      <alignment vertical="top"/>
    </xf>
    <xf numFmtId="0" fontId="22" fillId="9" borderId="46" xfId="0" applyFont="1" applyFill="1" applyBorder="1" applyAlignment="1">
      <alignment vertical="top"/>
    </xf>
    <xf numFmtId="0" fontId="21" fillId="8" borderId="61" xfId="0" applyFont="1" applyFill="1" applyBorder="1" applyAlignment="1">
      <alignment vertical="center"/>
    </xf>
    <xf numFmtId="0" fontId="21" fillId="8" borderId="62" xfId="0" applyFont="1" applyFill="1" applyBorder="1" applyAlignment="1">
      <alignment vertical="center"/>
    </xf>
    <xf numFmtId="0" fontId="20" fillId="2" borderId="15" xfId="0" applyFont="1" applyFill="1" applyBorder="1" applyAlignment="1">
      <alignment vertical="top"/>
    </xf>
    <xf numFmtId="2" fontId="21" fillId="8" borderId="0" xfId="0" applyNumberFormat="1" applyFont="1" applyFill="1" applyAlignment="1">
      <alignment vertical="top"/>
    </xf>
    <xf numFmtId="0" fontId="22" fillId="8" borderId="61" xfId="0" applyFont="1" applyFill="1" applyBorder="1" applyAlignment="1">
      <alignment vertical="top"/>
    </xf>
    <xf numFmtId="0" fontId="22" fillId="8" borderId="0" xfId="0" applyFont="1" applyFill="1" applyAlignment="1">
      <alignment vertical="top"/>
    </xf>
    <xf numFmtId="0" fontId="22" fillId="8" borderId="62" xfId="0" applyFont="1" applyFill="1" applyBorder="1" applyAlignment="1">
      <alignment vertical="top"/>
    </xf>
    <xf numFmtId="0" fontId="24" fillId="8" borderId="64" xfId="0" applyFont="1" applyFill="1" applyBorder="1" applyAlignment="1">
      <alignment vertical="center"/>
    </xf>
    <xf numFmtId="0" fontId="24" fillId="8" borderId="66" xfId="0" applyFont="1" applyFill="1" applyBorder="1" applyAlignment="1">
      <alignment vertical="center"/>
    </xf>
    <xf numFmtId="0" fontId="21" fillId="8" borderId="68" xfId="0" applyFont="1" applyFill="1" applyBorder="1" applyAlignment="1">
      <alignment vertical="center"/>
    </xf>
    <xf numFmtId="0" fontId="19" fillId="2" borderId="64" xfId="0" applyFont="1" applyFill="1" applyBorder="1" applyAlignment="1">
      <alignment vertical="center"/>
    </xf>
    <xf numFmtId="0" fontId="19" fillId="2" borderId="65" xfId="0" applyFont="1" applyFill="1" applyBorder="1" applyAlignment="1">
      <alignment vertical="center"/>
    </xf>
    <xf numFmtId="0" fontId="19" fillId="2" borderId="66" xfId="0" applyFont="1" applyFill="1" applyBorder="1" applyAlignment="1">
      <alignment vertical="center"/>
    </xf>
    <xf numFmtId="0" fontId="19" fillId="2" borderId="67" xfId="0" applyFont="1" applyFill="1" applyBorder="1" applyAlignment="1">
      <alignment vertical="center"/>
    </xf>
    <xf numFmtId="0" fontId="20" fillId="2" borderId="21" xfId="0" applyFont="1" applyFill="1" applyBorder="1" applyAlignment="1">
      <alignment vertical="center"/>
    </xf>
    <xf numFmtId="0" fontId="21" fillId="8" borderId="19" xfId="0" applyFont="1" applyFill="1" applyBorder="1"/>
    <xf numFmtId="0" fontId="21" fillId="8" borderId="19" xfId="0" applyFont="1" applyFill="1" applyBorder="1" applyAlignment="1">
      <alignment vertical="center"/>
    </xf>
    <xf numFmtId="0" fontId="21" fillId="8" borderId="20" xfId="0" applyFont="1" applyFill="1" applyBorder="1" applyAlignment="1">
      <alignment vertical="center"/>
    </xf>
    <xf numFmtId="0" fontId="19" fillId="2" borderId="70" xfId="0" applyFont="1" applyFill="1" applyBorder="1" applyAlignment="1">
      <alignment vertical="center"/>
    </xf>
    <xf numFmtId="0" fontId="19" fillId="2" borderId="0" xfId="0" applyFont="1" applyFill="1" applyAlignment="1">
      <alignment vertical="center"/>
    </xf>
    <xf numFmtId="0" fontId="22" fillId="8" borderId="71" xfId="0" applyFont="1" applyFill="1" applyBorder="1" applyAlignment="1">
      <alignment vertical="top"/>
    </xf>
    <xf numFmtId="0" fontId="19" fillId="2" borderId="30" xfId="0" applyFont="1" applyFill="1" applyBorder="1" applyAlignment="1">
      <alignment vertical="center"/>
    </xf>
    <xf numFmtId="0" fontId="24" fillId="8" borderId="0" xfId="0" applyFont="1" applyFill="1" applyAlignment="1">
      <alignment vertical="center"/>
    </xf>
    <xf numFmtId="0" fontId="24" fillId="8" borderId="69" xfId="0" applyFont="1" applyFill="1" applyBorder="1" applyAlignment="1">
      <alignment vertical="center"/>
    </xf>
    <xf numFmtId="0" fontId="24" fillId="8" borderId="24" xfId="0" applyFont="1" applyFill="1" applyBorder="1" applyAlignment="1">
      <alignment vertical="center"/>
    </xf>
    <xf numFmtId="0" fontId="21" fillId="8" borderId="72" xfId="0" applyFont="1" applyFill="1" applyBorder="1" applyAlignment="1">
      <alignment vertical="center"/>
    </xf>
    <xf numFmtId="0" fontId="21" fillId="8" borderId="73" xfId="0" applyFont="1" applyFill="1" applyBorder="1" applyAlignment="1">
      <alignment vertical="center"/>
    </xf>
    <xf numFmtId="0" fontId="21" fillId="8" borderId="72" xfId="0" applyFont="1" applyFill="1" applyBorder="1" applyAlignment="1">
      <alignment vertical="top"/>
    </xf>
    <xf numFmtId="0" fontId="21" fillId="8" borderId="73" xfId="0" applyFont="1" applyFill="1" applyBorder="1" applyAlignment="1">
      <alignment vertical="top"/>
    </xf>
    <xf numFmtId="0" fontId="21" fillId="8" borderId="26" xfId="0" applyFont="1" applyFill="1" applyBorder="1" applyAlignment="1">
      <alignment vertical="top"/>
    </xf>
    <xf numFmtId="0" fontId="26" fillId="0" borderId="0" xfId="0" applyFont="1" applyAlignment="1">
      <alignment horizontal="left" vertical="top"/>
    </xf>
    <xf numFmtId="0" fontId="19" fillId="0" borderId="74" xfId="0" applyFont="1" applyBorder="1" applyAlignment="1">
      <alignment horizontal="left" vertical="top"/>
    </xf>
    <xf numFmtId="0" fontId="2" fillId="0" borderId="23" xfId="0" applyFont="1" applyBorder="1" applyAlignment="1">
      <alignment horizontal="left"/>
    </xf>
    <xf numFmtId="0" fontId="24" fillId="22" borderId="31" xfId="0" applyFont="1" applyFill="1" applyBorder="1" applyAlignment="1">
      <alignment horizontal="left" vertical="top" wrapText="1"/>
    </xf>
    <xf numFmtId="0" fontId="29" fillId="17" borderId="4" xfId="0" applyFont="1" applyFill="1" applyBorder="1" applyAlignment="1">
      <alignment horizontal="center" vertical="center" wrapText="1"/>
    </xf>
    <xf numFmtId="0" fontId="29" fillId="17" borderId="3" xfId="0" applyFont="1" applyFill="1" applyBorder="1" applyAlignment="1">
      <alignment horizontal="center" vertical="center" wrapText="1"/>
    </xf>
    <xf numFmtId="0" fontId="29" fillId="23" borderId="4" xfId="0" applyFont="1" applyFill="1" applyBorder="1" applyAlignment="1">
      <alignment horizontal="center" vertical="center" wrapText="1"/>
    </xf>
    <xf numFmtId="0" fontId="10" fillId="25" borderId="4" xfId="0" applyFont="1" applyFill="1" applyBorder="1" applyAlignment="1">
      <alignment horizontal="center" vertical="center" wrapText="1"/>
    </xf>
    <xf numFmtId="0" fontId="11" fillId="25" borderId="3" xfId="0" applyFont="1" applyFill="1" applyBorder="1" applyAlignment="1">
      <alignment horizontal="center" vertical="center" wrapText="1"/>
    </xf>
    <xf numFmtId="0" fontId="29" fillId="23" borderId="3"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29" fillId="17" borderId="6" xfId="0" applyFont="1" applyFill="1" applyBorder="1" applyAlignment="1">
      <alignment horizontal="center" vertical="center" wrapText="1"/>
    </xf>
    <xf numFmtId="0" fontId="29" fillId="24" borderId="4" xfId="0" applyFont="1" applyFill="1" applyBorder="1" applyAlignment="1">
      <alignment horizontal="center" vertical="center" wrapText="1"/>
    </xf>
    <xf numFmtId="0" fontId="29" fillId="24" borderId="3" xfId="0" applyFont="1" applyFill="1" applyBorder="1" applyAlignment="1">
      <alignment horizontal="center" vertical="center" wrapText="1"/>
    </xf>
    <xf numFmtId="0" fontId="27" fillId="5" borderId="28" xfId="0" applyFont="1" applyFill="1" applyBorder="1" applyAlignment="1">
      <alignment horizontal="left" vertical="top"/>
    </xf>
    <xf numFmtId="0" fontId="27" fillId="5" borderId="29" xfId="0" applyFont="1" applyFill="1" applyBorder="1" applyAlignment="1">
      <alignment horizontal="left" vertical="top"/>
    </xf>
    <xf numFmtId="0" fontId="0" fillId="26" borderId="24" xfId="0" applyFill="1" applyBorder="1" applyAlignment="1">
      <alignment horizontal="left" vertical="top" wrapText="1"/>
    </xf>
    <xf numFmtId="0" fontId="0" fillId="26" borderId="24" xfId="0" applyFill="1" applyBorder="1" applyAlignment="1">
      <alignment wrapText="1"/>
    </xf>
    <xf numFmtId="0" fontId="0" fillId="26" borderId="31" xfId="0" applyFill="1" applyBorder="1" applyAlignment="1">
      <alignment horizontal="left" vertical="top" wrapText="1"/>
    </xf>
    <xf numFmtId="0" fontId="0" fillId="5" borderId="30" xfId="0" applyFill="1" applyBorder="1"/>
    <xf numFmtId="0" fontId="28" fillId="26" borderId="31" xfId="2" applyFill="1" applyBorder="1" applyAlignment="1">
      <alignment horizontal="left" vertical="top" wrapText="1"/>
    </xf>
    <xf numFmtId="0" fontId="27" fillId="5" borderId="50" xfId="0" applyFont="1" applyFill="1" applyBorder="1"/>
    <xf numFmtId="0" fontId="27" fillId="5" borderId="52" xfId="0" applyFont="1" applyFill="1" applyBorder="1"/>
    <xf numFmtId="2" fontId="15" fillId="0" borderId="3" xfId="0" applyNumberFormat="1" applyFont="1" applyBorder="1" applyAlignment="1">
      <alignment horizontal="left" vertical="center" wrapText="1"/>
    </xf>
    <xf numFmtId="2" fontId="5" fillId="0" borderId="1" xfId="0" applyNumberFormat="1" applyFont="1" applyBorder="1" applyAlignment="1">
      <alignment vertical="center"/>
    </xf>
    <xf numFmtId="2" fontId="5" fillId="0" borderId="1" xfId="0" applyNumberFormat="1" applyFont="1" applyBorder="1" applyAlignment="1">
      <alignment vertical="center" wrapText="1"/>
    </xf>
    <xf numFmtId="0" fontId="15" fillId="0" borderId="75" xfId="0" applyFont="1" applyBorder="1" applyAlignment="1">
      <alignment horizontal="left" vertical="center" wrapText="1"/>
    </xf>
    <xf numFmtId="0" fontId="15" fillId="0" borderId="76" xfId="0" applyFont="1" applyBorder="1" applyAlignment="1">
      <alignment horizontal="left" vertical="center" wrapText="1"/>
    </xf>
    <xf numFmtId="0" fontId="15" fillId="0" borderId="41" xfId="0" applyFont="1" applyBorder="1" applyAlignment="1">
      <alignment horizontal="center" vertical="top"/>
    </xf>
    <xf numFmtId="0" fontId="15" fillId="0" borderId="40" xfId="0" applyFont="1" applyBorder="1" applyAlignment="1">
      <alignment horizontal="center" vertical="top"/>
    </xf>
    <xf numFmtId="0" fontId="15" fillId="0" borderId="42" xfId="0" applyFont="1" applyBorder="1" applyAlignment="1">
      <alignment horizontal="center" vertical="top"/>
    </xf>
    <xf numFmtId="0" fontId="4" fillId="5" borderId="0" xfId="1" applyFont="1" applyFill="1"/>
    <xf numFmtId="0" fontId="4" fillId="0" borderId="0" xfId="1" applyFont="1"/>
    <xf numFmtId="0" fontId="5" fillId="5" borderId="0" xfId="1" applyFont="1" applyFill="1" applyAlignment="1">
      <alignment horizontal="center" vertical="center" wrapText="1"/>
    </xf>
    <xf numFmtId="0" fontId="15" fillId="5" borderId="0" xfId="0" applyFont="1" applyFill="1" applyAlignment="1">
      <alignment horizontal="left" vertical="top"/>
    </xf>
    <xf numFmtId="0" fontId="34" fillId="5" borderId="25" xfId="1" applyFont="1" applyFill="1" applyBorder="1"/>
    <xf numFmtId="0" fontId="4" fillId="5" borderId="26" xfId="1" applyFont="1" applyFill="1" applyBorder="1"/>
    <xf numFmtId="0" fontId="4" fillId="5" borderId="27" xfId="1" applyFont="1" applyFill="1" applyBorder="1"/>
    <xf numFmtId="0" fontId="2" fillId="5" borderId="0" xfId="0" applyFont="1" applyFill="1" applyAlignment="1">
      <alignment horizontal="left" vertical="center" wrapText="1"/>
    </xf>
    <xf numFmtId="0" fontId="4" fillId="5" borderId="0" xfId="1" applyFont="1" applyFill="1" applyAlignment="1">
      <alignment horizontal="left" vertical="center" wrapText="1"/>
    </xf>
    <xf numFmtId="0" fontId="5" fillId="5" borderId="0" xfId="1" applyFont="1" applyFill="1" applyAlignment="1">
      <alignment horizontal="left" vertical="center" wrapText="1"/>
    </xf>
    <xf numFmtId="0" fontId="35" fillId="5" borderId="23" xfId="1" applyFont="1" applyFill="1" applyBorder="1" applyAlignment="1">
      <alignment horizontal="left" wrapText="1"/>
    </xf>
    <xf numFmtId="0" fontId="4" fillId="5" borderId="0" xfId="1" applyFont="1" applyFill="1" applyAlignment="1">
      <alignment horizontal="left" vertical="top" wrapText="1"/>
    </xf>
    <xf numFmtId="164" fontId="35" fillId="5" borderId="23" xfId="1" applyNumberFormat="1" applyFont="1" applyFill="1" applyBorder="1" applyAlignment="1">
      <alignment horizontal="left" wrapText="1"/>
    </xf>
    <xf numFmtId="15" fontId="35" fillId="5" borderId="23" xfId="1" applyNumberFormat="1" applyFont="1" applyFill="1" applyBorder="1" applyAlignment="1">
      <alignment horizontal="left" wrapText="1"/>
    </xf>
    <xf numFmtId="0" fontId="4" fillId="5" borderId="0" xfId="1" applyFont="1" applyFill="1" applyAlignment="1">
      <alignment horizontal="left" wrapText="1"/>
    </xf>
    <xf numFmtId="0" fontId="5" fillId="5" borderId="25" xfId="1" applyFont="1" applyFill="1" applyBorder="1" applyAlignment="1">
      <alignment vertical="center"/>
    </xf>
    <xf numFmtId="0" fontId="4" fillId="5" borderId="26" xfId="1" applyFont="1" applyFill="1" applyBorder="1" applyAlignment="1">
      <alignment vertical="center"/>
    </xf>
    <xf numFmtId="0" fontId="4" fillId="5" borderId="27" xfId="1" applyFont="1" applyFill="1" applyBorder="1" applyAlignment="1">
      <alignment vertical="center"/>
    </xf>
    <xf numFmtId="0" fontId="4" fillId="5" borderId="0" xfId="1" applyFont="1" applyFill="1" applyAlignment="1">
      <alignment vertical="center"/>
    </xf>
    <xf numFmtId="0" fontId="4" fillId="5" borderId="28" xfId="1" applyFont="1" applyFill="1" applyBorder="1" applyAlignment="1">
      <alignment vertical="center"/>
    </xf>
    <xf numFmtId="0" fontId="4" fillId="5" borderId="24" xfId="1" applyFont="1" applyFill="1" applyBorder="1" applyAlignment="1">
      <alignment vertical="center"/>
    </xf>
    <xf numFmtId="0" fontId="5" fillId="5" borderId="0" xfId="1" applyFont="1" applyFill="1" applyAlignment="1">
      <alignment vertical="center"/>
    </xf>
    <xf numFmtId="0" fontId="39" fillId="0" borderId="0" xfId="1" applyFont="1" applyAlignment="1">
      <alignment vertical="top" wrapText="1"/>
    </xf>
    <xf numFmtId="0" fontId="38" fillId="5" borderId="0" xfId="1" applyFont="1" applyFill="1" applyAlignment="1">
      <alignment horizontal="center" vertical="top" wrapText="1"/>
    </xf>
    <xf numFmtId="0" fontId="5" fillId="5" borderId="0" xfId="1" applyFont="1" applyFill="1" applyAlignment="1">
      <alignment horizontal="center" vertical="top" wrapText="1"/>
    </xf>
    <xf numFmtId="0" fontId="37" fillId="5" borderId="0" xfId="1" applyFont="1" applyFill="1" applyAlignment="1">
      <alignment horizontal="left" vertical="center"/>
    </xf>
    <xf numFmtId="0" fontId="35" fillId="5" borderId="0" xfId="1" applyFont="1" applyFill="1" applyAlignment="1">
      <alignment horizontal="left" vertical="center" wrapText="1"/>
    </xf>
    <xf numFmtId="0" fontId="6" fillId="8" borderId="49" xfId="0" applyFont="1" applyFill="1" applyBorder="1" applyAlignment="1">
      <alignment horizontal="center" vertical="center" wrapText="1"/>
    </xf>
    <xf numFmtId="0" fontId="19" fillId="0" borderId="29" xfId="0" applyFont="1" applyBorder="1" applyAlignment="1">
      <alignment horizontal="left" vertical="top"/>
    </xf>
    <xf numFmtId="0" fontId="3" fillId="0" borderId="50" xfId="0" applyFont="1" applyBorder="1" applyAlignment="1">
      <alignment horizontal="center" vertical="top"/>
    </xf>
    <xf numFmtId="0" fontId="2" fillId="0" borderId="50" xfId="0" applyFont="1" applyBorder="1"/>
    <xf numFmtId="0" fontId="35" fillId="5" borderId="23" xfId="1" applyFont="1" applyFill="1" applyBorder="1" applyAlignment="1">
      <alignment horizontal="left" vertical="center" wrapText="1"/>
    </xf>
    <xf numFmtId="15" fontId="4" fillId="5" borderId="0" xfId="1" applyNumberFormat="1" applyFont="1" applyFill="1" applyAlignment="1">
      <alignment horizontal="left" vertical="center"/>
    </xf>
    <xf numFmtId="0" fontId="15" fillId="2" borderId="4" xfId="0" applyFont="1" applyFill="1" applyBorder="1" applyAlignment="1">
      <alignment horizontal="left" vertical="center"/>
    </xf>
    <xf numFmtId="0" fontId="20" fillId="2" borderId="4" xfId="0" applyFont="1" applyFill="1" applyBorder="1" applyAlignment="1">
      <alignment vertical="center"/>
    </xf>
    <xf numFmtId="0" fontId="20" fillId="2" borderId="4" xfId="0" applyFont="1" applyFill="1" applyBorder="1" applyAlignment="1">
      <alignment horizontal="left" vertical="center"/>
    </xf>
    <xf numFmtId="0" fontId="43" fillId="0" borderId="5" xfId="0" applyFont="1" applyBorder="1"/>
    <xf numFmtId="164" fontId="35" fillId="5" borderId="23" xfId="1" applyNumberFormat="1" applyFont="1" applyFill="1" applyBorder="1" applyAlignment="1">
      <alignment horizontal="left"/>
    </xf>
    <xf numFmtId="0" fontId="20" fillId="2" borderId="10" xfId="0" applyFont="1" applyFill="1" applyBorder="1" applyAlignment="1">
      <alignment horizontal="left" vertical="center"/>
    </xf>
    <xf numFmtId="0" fontId="33" fillId="12" borderId="50" xfId="1" applyFont="1" applyFill="1" applyBorder="1" applyAlignment="1">
      <alignment horizontal="left" vertical="center" wrapText="1"/>
    </xf>
    <xf numFmtId="0" fontId="5" fillId="12" borderId="51" xfId="1" applyFont="1" applyFill="1" applyBorder="1" applyAlignment="1">
      <alignment horizontal="left" vertical="center" wrapText="1"/>
    </xf>
    <xf numFmtId="0" fontId="5" fillId="12" borderId="52" xfId="1" applyFont="1" applyFill="1" applyBorder="1" applyAlignment="1">
      <alignment horizontal="left" vertical="center" wrapText="1"/>
    </xf>
    <xf numFmtId="0" fontId="35" fillId="5" borderId="23" xfId="1" applyFont="1" applyFill="1" applyBorder="1" applyAlignment="1">
      <alignment horizontal="left" vertical="top" wrapText="1"/>
    </xf>
    <xf numFmtId="0" fontId="4" fillId="5" borderId="23" xfId="1" applyFont="1" applyFill="1" applyBorder="1" applyAlignment="1">
      <alignment horizontal="left" vertical="top" wrapText="1"/>
    </xf>
    <xf numFmtId="0" fontId="4" fillId="5" borderId="50" xfId="1" applyFont="1" applyFill="1" applyBorder="1" applyAlignment="1">
      <alignment horizontal="left" vertical="center" wrapText="1"/>
    </xf>
    <xf numFmtId="0" fontId="4" fillId="5" borderId="51" xfId="1" applyFont="1" applyFill="1" applyBorder="1" applyAlignment="1">
      <alignment horizontal="left" vertical="center" wrapText="1"/>
    </xf>
    <xf numFmtId="0" fontId="4" fillId="5" borderId="52" xfId="1" applyFont="1" applyFill="1" applyBorder="1" applyAlignment="1">
      <alignment horizontal="left" vertical="center" wrapText="1"/>
    </xf>
    <xf numFmtId="0" fontId="38" fillId="5" borderId="25" xfId="1" applyFont="1" applyFill="1" applyBorder="1" applyAlignment="1">
      <alignment horizontal="center" vertical="top" wrapText="1"/>
    </xf>
    <xf numFmtId="0" fontId="38" fillId="5" borderId="26" xfId="1" applyFont="1" applyFill="1" applyBorder="1" applyAlignment="1">
      <alignment horizontal="center" vertical="top" wrapText="1"/>
    </xf>
    <xf numFmtId="0" fontId="38" fillId="5" borderId="27" xfId="1" applyFont="1" applyFill="1" applyBorder="1" applyAlignment="1">
      <alignment horizontal="center" vertical="top" wrapText="1"/>
    </xf>
    <xf numFmtId="0" fontId="38" fillId="5" borderId="28" xfId="1" applyFont="1" applyFill="1" applyBorder="1" applyAlignment="1">
      <alignment horizontal="center" vertical="top" wrapText="1"/>
    </xf>
    <xf numFmtId="0" fontId="38" fillId="5" borderId="0" xfId="1" applyFont="1" applyFill="1" applyAlignment="1">
      <alignment horizontal="center" vertical="top" wrapText="1"/>
    </xf>
    <xf numFmtId="0" fontId="38" fillId="5" borderId="24" xfId="1" applyFont="1" applyFill="1" applyBorder="1" applyAlignment="1">
      <alignment horizontal="center" vertical="top" wrapText="1"/>
    </xf>
    <xf numFmtId="0" fontId="38" fillId="5" borderId="29" xfId="1" applyFont="1" applyFill="1" applyBorder="1" applyAlignment="1">
      <alignment horizontal="center" vertical="top" wrapText="1"/>
    </xf>
    <xf numFmtId="0" fontId="38" fillId="5" borderId="30" xfId="1" applyFont="1" applyFill="1" applyBorder="1" applyAlignment="1">
      <alignment horizontal="center" vertical="top" wrapText="1"/>
    </xf>
    <xf numFmtId="0" fontId="38" fillId="5" borderId="31" xfId="1" applyFont="1" applyFill="1" applyBorder="1" applyAlignment="1">
      <alignment horizontal="center" vertical="top" wrapText="1"/>
    </xf>
    <xf numFmtId="0" fontId="35" fillId="5" borderId="50" xfId="1" applyFont="1" applyFill="1" applyBorder="1" applyAlignment="1">
      <alignment horizontal="left" vertical="top" wrapText="1"/>
    </xf>
    <xf numFmtId="0" fontId="0" fillId="0" borderId="51" xfId="0" applyBorder="1" applyAlignment="1">
      <alignment horizontal="left" vertical="top" wrapText="1"/>
    </xf>
    <xf numFmtId="0" fontId="0" fillId="0" borderId="52" xfId="0" applyBorder="1" applyAlignment="1">
      <alignment horizontal="left" vertical="top" wrapText="1"/>
    </xf>
    <xf numFmtId="0" fontId="35" fillId="5" borderId="29" xfId="1" applyFont="1" applyFill="1" applyBorder="1" applyAlignment="1">
      <alignment horizontal="left" vertical="center" wrapText="1"/>
    </xf>
    <xf numFmtId="0" fontId="4" fillId="0" borderId="30" xfId="1" applyFont="1" applyBorder="1" applyAlignment="1">
      <alignment horizontal="left" vertical="center" wrapText="1"/>
    </xf>
    <xf numFmtId="0" fontId="4" fillId="0" borderId="31" xfId="1" applyFont="1" applyBorder="1" applyAlignment="1">
      <alignment horizontal="left" vertical="center" wrapText="1"/>
    </xf>
    <xf numFmtId="0" fontId="5" fillId="5" borderId="25" xfId="1" applyFont="1" applyFill="1" applyBorder="1" applyAlignment="1">
      <alignment horizontal="center" vertical="center" wrapText="1"/>
    </xf>
    <xf numFmtId="0" fontId="5" fillId="5" borderId="26" xfId="1" applyFont="1" applyFill="1" applyBorder="1" applyAlignment="1">
      <alignment horizontal="center" vertical="center" wrapText="1"/>
    </xf>
    <xf numFmtId="0" fontId="5" fillId="5" borderId="27" xfId="1" applyFont="1" applyFill="1" applyBorder="1" applyAlignment="1">
      <alignment horizontal="center" vertical="center" wrapText="1"/>
    </xf>
    <xf numFmtId="0" fontId="5" fillId="5" borderId="29" xfId="1" applyFont="1" applyFill="1" applyBorder="1" applyAlignment="1">
      <alignment horizontal="center" vertical="center" wrapText="1"/>
    </xf>
    <xf numFmtId="0" fontId="5" fillId="5" borderId="30" xfId="1" applyFont="1" applyFill="1" applyBorder="1" applyAlignment="1">
      <alignment horizontal="center" vertical="center" wrapText="1"/>
    </xf>
    <xf numFmtId="0" fontId="5" fillId="5" borderId="31" xfId="1" applyFont="1" applyFill="1" applyBorder="1" applyAlignment="1">
      <alignment horizontal="center" vertical="center" wrapText="1"/>
    </xf>
    <xf numFmtId="0" fontId="5" fillId="5" borderId="25" xfId="1" applyFont="1" applyFill="1" applyBorder="1" applyAlignment="1">
      <alignment horizontal="center" vertical="top" wrapText="1"/>
    </xf>
    <xf numFmtId="0" fontId="5" fillId="5" borderId="26" xfId="1" applyFont="1" applyFill="1" applyBorder="1" applyAlignment="1">
      <alignment horizontal="center" vertical="top" wrapText="1"/>
    </xf>
    <xf numFmtId="0" fontId="5" fillId="5" borderId="27" xfId="1" applyFont="1" applyFill="1" applyBorder="1" applyAlignment="1">
      <alignment horizontal="center" vertical="top" wrapText="1"/>
    </xf>
    <xf numFmtId="0" fontId="5" fillId="5" borderId="28" xfId="1" applyFont="1" applyFill="1" applyBorder="1" applyAlignment="1">
      <alignment horizontal="center" vertical="top" wrapText="1"/>
    </xf>
    <xf numFmtId="0" fontId="5" fillId="5" borderId="0" xfId="1" applyFont="1" applyFill="1" applyAlignment="1">
      <alignment horizontal="center" vertical="top" wrapText="1"/>
    </xf>
    <xf numFmtId="0" fontId="5" fillId="5" borderId="24" xfId="1" applyFont="1" applyFill="1" applyBorder="1" applyAlignment="1">
      <alignment horizontal="center" vertical="top" wrapText="1"/>
    </xf>
    <xf numFmtId="0" fontId="5" fillId="5" borderId="29" xfId="1" applyFont="1" applyFill="1" applyBorder="1" applyAlignment="1">
      <alignment horizontal="center" vertical="top" wrapText="1"/>
    </xf>
    <xf numFmtId="0" fontId="5" fillId="5" borderId="30" xfId="1" applyFont="1" applyFill="1" applyBorder="1" applyAlignment="1">
      <alignment horizontal="center" vertical="top" wrapText="1"/>
    </xf>
    <xf numFmtId="0" fontId="5" fillId="5" borderId="31" xfId="1" applyFont="1" applyFill="1" applyBorder="1" applyAlignment="1">
      <alignment horizontal="center" vertical="top" wrapText="1"/>
    </xf>
    <xf numFmtId="0" fontId="5" fillId="26" borderId="25" xfId="1" applyFont="1" applyFill="1" applyBorder="1" applyAlignment="1">
      <alignment horizontal="center" vertical="top" wrapText="1"/>
    </xf>
    <xf numFmtId="0" fontId="5" fillId="26" borderId="26" xfId="1" applyFont="1" applyFill="1" applyBorder="1" applyAlignment="1">
      <alignment horizontal="center" vertical="top" wrapText="1"/>
    </xf>
    <xf numFmtId="0" fontId="5" fillId="26" borderId="27" xfId="1" applyFont="1" applyFill="1" applyBorder="1" applyAlignment="1">
      <alignment horizontal="center" vertical="top" wrapText="1"/>
    </xf>
    <xf numFmtId="0" fontId="5" fillId="26" borderId="28" xfId="1" applyFont="1" applyFill="1" applyBorder="1" applyAlignment="1">
      <alignment horizontal="center" vertical="top" wrapText="1"/>
    </xf>
    <xf numFmtId="0" fontId="5" fillId="26" borderId="0" xfId="1" applyFont="1" applyFill="1" applyAlignment="1">
      <alignment horizontal="center" vertical="top" wrapText="1"/>
    </xf>
    <xf numFmtId="0" fontId="5" fillId="26" borderId="24" xfId="1" applyFont="1" applyFill="1" applyBorder="1" applyAlignment="1">
      <alignment horizontal="center" vertical="top" wrapText="1"/>
    </xf>
    <xf numFmtId="0" fontId="5" fillId="26" borderId="29" xfId="1" applyFont="1" applyFill="1" applyBorder="1" applyAlignment="1">
      <alignment horizontal="center" vertical="top" wrapText="1"/>
    </xf>
    <xf numFmtId="0" fontId="5" fillId="26" borderId="30" xfId="1" applyFont="1" applyFill="1" applyBorder="1" applyAlignment="1">
      <alignment horizontal="center" vertical="top" wrapText="1"/>
    </xf>
    <xf numFmtId="0" fontId="5" fillId="26" borderId="31" xfId="1" applyFont="1" applyFill="1" applyBorder="1" applyAlignment="1">
      <alignment horizontal="center" vertical="top" wrapText="1"/>
    </xf>
    <xf numFmtId="0" fontId="35" fillId="5" borderId="28" xfId="1" applyFont="1" applyFill="1" applyBorder="1" applyAlignment="1">
      <alignment horizontal="left" vertical="center"/>
    </xf>
    <xf numFmtId="0" fontId="37" fillId="5" borderId="0" xfId="1" applyFont="1" applyFill="1" applyAlignment="1">
      <alignment horizontal="left" vertical="center"/>
    </xf>
    <xf numFmtId="0" fontId="37" fillId="5" borderId="24" xfId="1" applyFont="1" applyFill="1" applyBorder="1" applyAlignment="1">
      <alignment horizontal="left" vertical="center"/>
    </xf>
    <xf numFmtId="0" fontId="35" fillId="5" borderId="28" xfId="1" applyFont="1" applyFill="1" applyBorder="1" applyAlignment="1">
      <alignment horizontal="left" vertical="center" wrapText="1"/>
    </xf>
    <xf numFmtId="0" fontId="35" fillId="5" borderId="0" xfId="1" applyFont="1" applyFill="1" applyAlignment="1">
      <alignment horizontal="left" vertical="center" wrapText="1"/>
    </xf>
    <xf numFmtId="0" fontId="35" fillId="5" borderId="24" xfId="1" applyFont="1" applyFill="1" applyBorder="1" applyAlignment="1">
      <alignment horizontal="left" vertical="center" wrapText="1"/>
    </xf>
    <xf numFmtId="0" fontId="2" fillId="0" borderId="0" xfId="0" applyFont="1" applyAlignment="1">
      <alignment horizontal="left" vertical="center" wrapText="1"/>
    </xf>
    <xf numFmtId="0" fontId="2" fillId="0" borderId="24" xfId="0" applyFont="1" applyBorder="1" applyAlignment="1">
      <alignment horizontal="left" vertical="center" wrapText="1"/>
    </xf>
    <xf numFmtId="0" fontId="41" fillId="22" borderId="29" xfId="2" applyFont="1" applyFill="1" applyBorder="1" applyAlignment="1">
      <alignment horizontal="left" vertical="top" wrapText="1"/>
    </xf>
    <xf numFmtId="0" fontId="41" fillId="22" borderId="30" xfId="2" applyFont="1" applyFill="1" applyBorder="1" applyAlignment="1">
      <alignment horizontal="left" vertical="top" wrapText="1"/>
    </xf>
    <xf numFmtId="0" fontId="31" fillId="0" borderId="43" xfId="0" applyFont="1" applyBorder="1" applyAlignment="1">
      <alignment horizontal="left" vertical="top"/>
    </xf>
    <xf numFmtId="0" fontId="31" fillId="0" borderId="44" xfId="0" applyFont="1" applyBorder="1" applyAlignment="1">
      <alignment horizontal="left" vertical="top"/>
    </xf>
    <xf numFmtId="0" fontId="31" fillId="0" borderId="45" xfId="0" applyFont="1" applyBorder="1" applyAlignment="1">
      <alignment horizontal="left" vertical="top"/>
    </xf>
    <xf numFmtId="0" fontId="31" fillId="0" borderId="46" xfId="0" applyFont="1" applyBorder="1" applyAlignment="1">
      <alignment horizontal="left" vertical="top"/>
    </xf>
    <xf numFmtId="0" fontId="46" fillId="0" borderId="45" xfId="0" applyFont="1" applyBorder="1" applyAlignment="1">
      <alignment horizontal="left" vertical="top"/>
    </xf>
    <xf numFmtId="0" fontId="31" fillId="0" borderId="47" xfId="0" applyFont="1" applyBorder="1" applyAlignment="1">
      <alignment horizontal="left" vertical="top" wrapText="1"/>
    </xf>
    <xf numFmtId="0" fontId="31" fillId="0" borderId="48" xfId="0" applyFont="1" applyBorder="1" applyAlignment="1">
      <alignment horizontal="left" vertical="top" wrapText="1"/>
    </xf>
    <xf numFmtId="49" fontId="41" fillId="22" borderId="29" xfId="2" applyNumberFormat="1" applyFont="1" applyFill="1" applyBorder="1" applyAlignment="1">
      <alignment horizontal="left" vertical="top" wrapText="1"/>
    </xf>
    <xf numFmtId="49" fontId="41" fillId="22" borderId="30" xfId="2" applyNumberFormat="1" applyFont="1" applyFill="1" applyBorder="1" applyAlignment="1">
      <alignment horizontal="left" vertical="top" wrapText="1"/>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49" xfId="0" applyFont="1" applyFill="1" applyBorder="1" applyAlignment="1">
      <alignment horizontal="left" vertical="center" wrapText="1"/>
    </xf>
    <xf numFmtId="0" fontId="42" fillId="8" borderId="4" xfId="0" applyFont="1" applyFill="1" applyBorder="1" applyAlignment="1">
      <alignment horizontal="center" vertical="center"/>
    </xf>
    <xf numFmtId="0" fontId="42" fillId="8" borderId="49" xfId="0" applyFont="1" applyFill="1" applyBorder="1" applyAlignment="1">
      <alignment horizontal="center" vertical="center"/>
    </xf>
    <xf numFmtId="0" fontId="42" fillId="8" borderId="4" xfId="0" applyFont="1" applyFill="1" applyBorder="1" applyAlignment="1">
      <alignment horizontal="center" vertical="center" wrapText="1"/>
    </xf>
    <xf numFmtId="0" fontId="42" fillId="8" borderId="5" xfId="0" applyFont="1" applyFill="1" applyBorder="1" applyAlignment="1">
      <alignment horizontal="center" vertical="center"/>
    </xf>
    <xf numFmtId="0" fontId="24" fillId="22" borderId="28" xfId="0" applyFont="1" applyFill="1" applyBorder="1" applyAlignment="1">
      <alignment horizontal="left" vertical="top" wrapText="1"/>
    </xf>
    <xf numFmtId="0" fontId="24" fillId="22" borderId="0" xfId="0" applyFont="1" applyFill="1" applyAlignment="1">
      <alignment horizontal="left" vertical="top" wrapText="1"/>
    </xf>
    <xf numFmtId="0" fontId="24" fillId="22" borderId="24" xfId="0" applyFont="1" applyFill="1" applyBorder="1" applyAlignment="1">
      <alignment horizontal="left" vertical="top" wrapText="1"/>
    </xf>
    <xf numFmtId="0" fontId="19" fillId="0" borderId="50" xfId="0" applyFont="1" applyBorder="1" applyAlignment="1">
      <alignment horizontal="left" vertical="top"/>
    </xf>
    <xf numFmtId="0" fontId="2" fillId="0" borderId="51" xfId="0" applyFont="1" applyBorder="1" applyAlignment="1">
      <alignment horizontal="left" vertical="top"/>
    </xf>
    <xf numFmtId="0" fontId="2" fillId="0" borderId="52" xfId="0" applyFont="1" applyBorder="1" applyAlignment="1">
      <alignment horizontal="left" vertical="top"/>
    </xf>
    <xf numFmtId="0" fontId="19" fillId="0" borderId="29" xfId="0" applyFont="1" applyBorder="1" applyAlignment="1">
      <alignment horizontal="left" vertical="top"/>
    </xf>
    <xf numFmtId="0" fontId="19" fillId="0" borderId="30" xfId="0" applyFont="1" applyBorder="1" applyAlignment="1">
      <alignment horizontal="left" vertical="top"/>
    </xf>
    <xf numFmtId="0" fontId="19" fillId="0" borderId="31" xfId="0" applyFont="1" applyBorder="1" applyAlignment="1">
      <alignment horizontal="left" vertical="top"/>
    </xf>
    <xf numFmtId="0" fontId="3" fillId="0" borderId="50" xfId="0" applyFont="1" applyBorder="1" applyAlignment="1">
      <alignment horizontal="center" vertical="top"/>
    </xf>
    <xf numFmtId="0" fontId="2" fillId="0" borderId="51" xfId="0" applyFont="1" applyBorder="1" applyAlignment="1">
      <alignment horizontal="center" vertical="top"/>
    </xf>
    <xf numFmtId="0" fontId="2" fillId="0" borderId="52" xfId="0" applyFont="1" applyBorder="1" applyAlignment="1">
      <alignment horizontal="center" vertical="top"/>
    </xf>
    <xf numFmtId="0" fontId="2" fillId="0" borderId="50" xfId="0" applyFont="1" applyBorder="1" applyAlignment="1">
      <alignment horizontal="left"/>
    </xf>
    <xf numFmtId="0" fontId="15" fillId="2" borderId="4" xfId="0" applyFont="1" applyFill="1" applyBorder="1" applyAlignment="1">
      <alignment horizontal="center" vertical="center"/>
    </xf>
    <xf numFmtId="0" fontId="15" fillId="2" borderId="49" xfId="0" applyFont="1" applyFill="1" applyBorder="1" applyAlignment="1">
      <alignment horizontal="center" vertical="center"/>
    </xf>
    <xf numFmtId="0" fontId="2" fillId="0" borderId="25" xfId="0" applyFont="1" applyBorder="1" applyAlignment="1">
      <alignment horizontal="left" vertical="top" wrapText="1"/>
    </xf>
    <xf numFmtId="0" fontId="2" fillId="0" borderId="26" xfId="0" applyFont="1" applyBorder="1" applyAlignment="1">
      <alignment horizontal="left" vertical="top"/>
    </xf>
    <xf numFmtId="0" fontId="2" fillId="0" borderId="27" xfId="0" applyFont="1" applyBorder="1" applyAlignment="1">
      <alignment horizontal="left" vertical="top"/>
    </xf>
    <xf numFmtId="0" fontId="2" fillId="0" borderId="28" xfId="0" applyFont="1" applyBorder="1" applyAlignment="1">
      <alignment horizontal="left" vertical="top"/>
    </xf>
    <xf numFmtId="0" fontId="2" fillId="0" borderId="0" xfId="0" applyFont="1" applyAlignment="1">
      <alignment horizontal="left" vertical="top"/>
    </xf>
    <xf numFmtId="0" fontId="2" fillId="0" borderId="24" xfId="0" applyFont="1" applyBorder="1" applyAlignment="1">
      <alignment horizontal="left" vertical="top"/>
    </xf>
    <xf numFmtId="0" fontId="2" fillId="0" borderId="29" xfId="0" applyFont="1" applyBorder="1" applyAlignment="1">
      <alignment horizontal="left" vertical="top"/>
    </xf>
    <xf numFmtId="0" fontId="2" fillId="0" borderId="30" xfId="0" applyFont="1" applyBorder="1" applyAlignment="1">
      <alignment horizontal="left" vertical="top"/>
    </xf>
    <xf numFmtId="0" fontId="2" fillId="0" borderId="31" xfId="0" applyFont="1" applyBorder="1" applyAlignment="1">
      <alignment horizontal="left" vertical="top"/>
    </xf>
    <xf numFmtId="0" fontId="20" fillId="2" borderId="16"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49" xfId="0" applyFont="1" applyFill="1" applyBorder="1" applyAlignment="1">
      <alignment horizontal="center" vertical="center"/>
    </xf>
    <xf numFmtId="0" fontId="20" fillId="2" borderId="4" xfId="0" applyFont="1" applyFill="1" applyBorder="1" applyAlignment="1">
      <alignment horizontal="center" vertical="center" wrapText="1"/>
    </xf>
    <xf numFmtId="0" fontId="20" fillId="2" borderId="49"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49" xfId="0" applyFont="1" applyFill="1" applyBorder="1" applyAlignment="1">
      <alignment horizontal="center" vertical="center" wrapText="1"/>
    </xf>
    <xf numFmtId="0" fontId="25" fillId="0" borderId="0" xfId="0" applyFont="1" applyAlignment="1">
      <alignment horizontal="left" wrapText="1"/>
    </xf>
    <xf numFmtId="0" fontId="9" fillId="8" borderId="4" xfId="0" applyFont="1" applyFill="1" applyBorder="1" applyAlignment="1">
      <alignment horizontal="center" vertical="center"/>
    </xf>
    <xf numFmtId="0" fontId="9" fillId="8" borderId="49" xfId="0" applyFont="1" applyFill="1" applyBorder="1" applyAlignment="1">
      <alignment horizontal="center" vertical="center"/>
    </xf>
    <xf numFmtId="0" fontId="9" fillId="8" borderId="4" xfId="0" applyFont="1" applyFill="1" applyBorder="1" applyAlignment="1">
      <alignment horizontal="center" vertical="center" wrapText="1"/>
    </xf>
    <xf numFmtId="0" fontId="9" fillId="8" borderId="5"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9" xfId="0" applyFont="1" applyFill="1" applyBorder="1" applyAlignment="1">
      <alignment horizontal="center" vertical="center" wrapText="1"/>
    </xf>
    <xf numFmtId="0" fontId="14" fillId="2" borderId="59"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8" xfId="0" applyFont="1" applyFill="1" applyBorder="1" applyAlignment="1">
      <alignment horizontal="center" vertical="center" wrapText="1"/>
    </xf>
    <xf numFmtId="0" fontId="15" fillId="2" borderId="83" xfId="0" applyFont="1" applyFill="1" applyBorder="1" applyAlignment="1">
      <alignment horizontal="center" vertical="center" wrapText="1"/>
    </xf>
    <xf numFmtId="0" fontId="15" fillId="2" borderId="80" xfId="0" applyFont="1" applyFill="1" applyBorder="1" applyAlignment="1">
      <alignment horizontal="center" vertical="center" wrapText="1"/>
    </xf>
    <xf numFmtId="0" fontId="15" fillId="2" borderId="84" xfId="0" applyFont="1" applyFill="1" applyBorder="1" applyAlignment="1">
      <alignment horizontal="center" vertical="center" wrapText="1"/>
    </xf>
    <xf numFmtId="0" fontId="15" fillId="2" borderId="8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20" fillId="2" borderId="77" xfId="0" applyFont="1" applyFill="1" applyBorder="1" applyAlignment="1">
      <alignment horizontal="center" vertical="center"/>
    </xf>
    <xf numFmtId="0" fontId="20" fillId="2" borderId="78" xfId="0" applyFont="1" applyFill="1" applyBorder="1" applyAlignment="1">
      <alignment horizontal="center" vertical="center"/>
    </xf>
    <xf numFmtId="0" fontId="20" fillId="2" borderId="79" xfId="0" applyFont="1" applyFill="1" applyBorder="1" applyAlignment="1">
      <alignment horizontal="center" vertical="center"/>
    </xf>
    <xf numFmtId="0" fontId="20" fillId="2" borderId="80" xfId="0" applyFont="1" applyFill="1" applyBorder="1" applyAlignment="1">
      <alignment horizontal="center" vertical="center"/>
    </xf>
    <xf numFmtId="0" fontId="20" fillId="2" borderId="81" xfId="0" applyFont="1" applyFill="1" applyBorder="1" applyAlignment="1">
      <alignment horizontal="center" vertical="center"/>
    </xf>
    <xf numFmtId="0" fontId="20" fillId="2" borderId="82" xfId="0" applyFont="1" applyFill="1" applyBorder="1" applyAlignment="1">
      <alignment horizontal="center" vertical="center"/>
    </xf>
    <xf numFmtId="0" fontId="4" fillId="5" borderId="50" xfId="1" applyFont="1" applyFill="1" applyBorder="1" applyAlignment="1"/>
    <xf numFmtId="0" fontId="4" fillId="0" borderId="51" xfId="1" applyFont="1" applyBorder="1" applyAlignment="1"/>
    <xf numFmtId="0" fontId="4" fillId="0" borderId="52" xfId="1" applyFont="1" applyBorder="1" applyAlignment="1"/>
    <xf numFmtId="0" fontId="4" fillId="5" borderId="51" xfId="1" applyFont="1" applyFill="1" applyBorder="1" applyAlignment="1"/>
    <xf numFmtId="0" fontId="4" fillId="5" borderId="52" xfId="1" applyFont="1" applyFill="1" applyBorder="1" applyAlignment="1"/>
    <xf numFmtId="0" fontId="2" fillId="0" borderId="50" xfId="0" applyFont="1" applyBorder="1" applyAlignment="1"/>
    <xf numFmtId="0" fontId="2" fillId="0" borderId="51" xfId="0" applyFont="1" applyBorder="1" applyAlignment="1"/>
    <xf numFmtId="0" fontId="2" fillId="0" borderId="52" xfId="0" applyFont="1" applyBorder="1" applyAlignment="1"/>
  </cellXfs>
  <cellStyles count="3">
    <cellStyle name="Hyperlink" xfId="2" builtinId="8"/>
    <cellStyle name="Normal" xfId="0" builtinId="0"/>
    <cellStyle name="Normal 2" xfId="1" xr:uid="{15F5D65C-57D9-4EDA-B0A6-8C1B1B04C1DA}"/>
  </cellStyles>
  <dxfs count="280">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s>
  <tableStyles count="0" defaultTableStyle="TableStyleMedium2" defaultPivotStyle="PivotStyleLight16"/>
  <colors>
    <mruColors>
      <color rgb="FF005DAA"/>
      <color rgb="FF6CB33F"/>
      <color rgb="FFFDB913"/>
      <color rgb="FF009AC7"/>
      <color rgb="FF8DC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Pelacak kemajuan</a:t>
            </a:r>
            <a:r>
              <a:rPr lang="en-GB" baseline="0">
                <a:solidFill>
                  <a:schemeClr val="accent6"/>
                </a:solidFill>
              </a:rPr>
              <a:t> </a:t>
            </a:r>
            <a:r>
              <a:rPr lang="en-GB" i="1">
                <a:solidFill>
                  <a:schemeClr val="accent6"/>
                </a:solidFill>
              </a:rPr>
              <a:t>BMT</a:t>
            </a:r>
            <a:r>
              <a:rPr lang="en-GB">
                <a:solidFill>
                  <a:schemeClr val="accent6"/>
                </a:solidFill>
              </a:rPr>
              <a:t> </a:t>
            </a: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'1. BMT UoA 1'!$P$88</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62-4BB3-B842-B3D088214007}"/>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62-4BB3-B842-B3D088214007}"/>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62-4BB3-B842-B3D088214007}"/>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D62-4BB3-B842-B3D08821400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1'!$O$89:$O$94</c:f>
              <c:strCache>
                <c:ptCount val="6"/>
                <c:pt idx="0">
                  <c:v>Year 0</c:v>
                </c:pt>
                <c:pt idx="1">
                  <c:v>Year 1</c:v>
                </c:pt>
                <c:pt idx="2">
                  <c:v>Year 2</c:v>
                </c:pt>
                <c:pt idx="3">
                  <c:v>Year 3</c:v>
                </c:pt>
                <c:pt idx="4">
                  <c:v>Year 4</c:v>
                </c:pt>
                <c:pt idx="5">
                  <c:v>Year 5</c:v>
                </c:pt>
              </c:strCache>
            </c:strRef>
          </c:cat>
          <c:val>
            <c:numRef>
              <c:f>'1. BMT UoA 1'!$P$89:$P$94</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CD62-4BB3-B842-B3D088214007}"/>
            </c:ext>
          </c:extLst>
        </c:ser>
        <c:ser>
          <c:idx val="1"/>
          <c:order val="1"/>
          <c:tx>
            <c:strRef>
              <c:f>'1. BMT UoA 1'!$Q$88</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D62-4BB3-B842-B3D088214007}"/>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1'!$O$89:$O$94</c:f>
              <c:strCache>
                <c:ptCount val="6"/>
                <c:pt idx="0">
                  <c:v>Year 0</c:v>
                </c:pt>
                <c:pt idx="1">
                  <c:v>Year 1</c:v>
                </c:pt>
                <c:pt idx="2">
                  <c:v>Year 2</c:v>
                </c:pt>
                <c:pt idx="3">
                  <c:v>Year 3</c:v>
                </c:pt>
                <c:pt idx="4">
                  <c:v>Year 4</c:v>
                </c:pt>
                <c:pt idx="5">
                  <c:v>Year 5</c:v>
                </c:pt>
              </c:strCache>
            </c:strRef>
          </c:cat>
          <c:val>
            <c:numRef>
              <c:f>'1. BMT UoA 1'!$Q$89:$Q$94</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CD62-4BB3-B842-B3D088214007}"/>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layout>
        <c:manualLayout>
          <c:xMode val="edge"/>
          <c:yMode val="edge"/>
          <c:x val="0.80842186074833278"/>
          <c:y val="0.49294328797063891"/>
          <c:w val="0.17972515202556086"/>
          <c:h val="0.10880770349884478"/>
        </c:manualLayout>
      </c:layout>
      <c:overlay val="0"/>
      <c:spPr>
        <a:noFill/>
      </c:spPr>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Tinjauan </a:t>
            </a:r>
            <a:r>
              <a:rPr lang="en-GB" sz="1600" baseline="0">
                <a:solidFill>
                  <a:schemeClr val="accent6"/>
                </a:solidFill>
              </a:rPr>
              <a:t>perkiraan rentang skor </a:t>
            </a:r>
            <a:r>
              <a:rPr lang="en-GB" sz="1600">
                <a:solidFill>
                  <a:schemeClr val="accent6"/>
                </a:solidFill>
              </a:rPr>
              <a:t>- skor</a:t>
            </a:r>
            <a:r>
              <a:rPr lang="en-GB" sz="1600" baseline="0">
                <a:solidFill>
                  <a:schemeClr val="accent6"/>
                </a:solidFill>
              </a:rPr>
              <a:t> terbaru </a:t>
            </a:r>
            <a:endParaRPr lang="en-GB" sz="1600">
              <a:solidFill>
                <a:schemeClr val="accent6"/>
              </a:solidFill>
            </a:endParaRP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3"/>
          <c:order val="0"/>
          <c:tx>
            <c:strRef>
              <c:f>'5. BMT UoA 5'!$B$46</c:f>
              <c:strCache>
                <c:ptCount val="1"/>
                <c:pt idx="0">
                  <c:v>≥80</c:v>
                </c:pt>
              </c:strCache>
            </c:strRef>
          </c:tx>
          <c:spPr>
            <a:solidFill>
              <a:schemeClr val="accent1"/>
            </a:solidFill>
          </c:spPr>
          <c:invertIfNegative val="0"/>
          <c:cat>
            <c:strRef>
              <c:f>'5. BMT UoA 5'!$D$44:$K$44</c:f>
              <c:strCache>
                <c:ptCount val="7"/>
                <c:pt idx="0">
                  <c:v>Semua IK</c:v>
                </c:pt>
                <c:pt idx="2">
                  <c:v>Prinsipal 1</c:v>
                </c:pt>
                <c:pt idx="4">
                  <c:v>Prinsipal 2</c:v>
                </c:pt>
                <c:pt idx="6">
                  <c:v>Prinsipal 3</c:v>
                </c:pt>
              </c:strCache>
            </c:strRef>
          </c:cat>
          <c:val>
            <c:numRef>
              <c:f>'5. BMT UoA 5'!$D$46:$K$46</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6-C48E-408C-A5C5-60DB492A286D}"/>
            </c:ext>
          </c:extLst>
        </c:ser>
        <c:ser>
          <c:idx val="4"/>
          <c:order val="1"/>
          <c:tx>
            <c:strRef>
              <c:f>'5. BMT UoA 5'!$B$47</c:f>
              <c:strCache>
                <c:ptCount val="1"/>
                <c:pt idx="0">
                  <c:v>60-79</c:v>
                </c:pt>
              </c:strCache>
            </c:strRef>
          </c:tx>
          <c:spPr>
            <a:solidFill>
              <a:schemeClr val="accent5"/>
            </a:solidFill>
          </c:spPr>
          <c:invertIfNegative val="0"/>
          <c:cat>
            <c:strRef>
              <c:f>'5. BMT UoA 5'!$D$44:$K$44</c:f>
              <c:strCache>
                <c:ptCount val="7"/>
                <c:pt idx="0">
                  <c:v>Semua IK</c:v>
                </c:pt>
                <c:pt idx="2">
                  <c:v>Prinsipal 1</c:v>
                </c:pt>
                <c:pt idx="4">
                  <c:v>Prinsipal 2</c:v>
                </c:pt>
                <c:pt idx="6">
                  <c:v>Prinsipal 3</c:v>
                </c:pt>
              </c:strCache>
            </c:strRef>
          </c:cat>
          <c:val>
            <c:numRef>
              <c:f>'5. BMT UoA 5'!$D$47:$K$47</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7-C48E-408C-A5C5-60DB492A286D}"/>
            </c:ext>
          </c:extLst>
        </c:ser>
        <c:ser>
          <c:idx val="5"/>
          <c:order val="2"/>
          <c:tx>
            <c:strRef>
              <c:f>'5. BMT UoA 5'!$B$48</c:f>
              <c:strCache>
                <c:ptCount val="1"/>
                <c:pt idx="0">
                  <c:v>&lt;60</c:v>
                </c:pt>
              </c:strCache>
            </c:strRef>
          </c:tx>
          <c:spPr>
            <a:solidFill>
              <a:srgbClr val="FF0000"/>
            </a:solidFill>
          </c:spPr>
          <c:invertIfNegative val="0"/>
          <c:cat>
            <c:strRef>
              <c:f>'5. BMT UoA 5'!$D$44:$K$44</c:f>
              <c:strCache>
                <c:ptCount val="7"/>
                <c:pt idx="0">
                  <c:v>Semua IK</c:v>
                </c:pt>
                <c:pt idx="2">
                  <c:v>Prinsipal 1</c:v>
                </c:pt>
                <c:pt idx="4">
                  <c:v>Prinsipal 2</c:v>
                </c:pt>
                <c:pt idx="6">
                  <c:v>Prinsipal 3</c:v>
                </c:pt>
              </c:strCache>
            </c:strRef>
          </c:cat>
          <c:val>
            <c:numRef>
              <c:f>'5. BMT UoA 5'!$D$48:$K$48</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8-C48E-408C-A5C5-60DB492A286D}"/>
            </c:ext>
          </c:extLst>
        </c:ser>
        <c:ser>
          <c:idx val="0"/>
          <c:order val="3"/>
          <c:tx>
            <c:strRef>
              <c:f>'1. BMT UoA 1'!$B$46</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Semua IK</c:v>
                </c:pt>
                <c:pt idx="2">
                  <c:v>Prinsipal 1</c:v>
                </c:pt>
                <c:pt idx="4">
                  <c:v>Prinsipal 2</c:v>
                </c:pt>
                <c:pt idx="6">
                  <c:v>Prinsipal 3</c:v>
                </c:pt>
              </c:strCache>
            </c:strRef>
          </c:cat>
          <c:val>
            <c:numRef>
              <c:f>'1. BMT UoA 1'!$D$46:$K$46</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C48E-408C-A5C5-60DB492A286D}"/>
            </c:ext>
          </c:extLst>
        </c:ser>
        <c:ser>
          <c:idx val="1"/>
          <c:order val="4"/>
          <c:tx>
            <c:strRef>
              <c:f>'1. BMT UoA 1'!$B$47</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Semua IK</c:v>
                </c:pt>
                <c:pt idx="2">
                  <c:v>Prinsipal 1</c:v>
                </c:pt>
                <c:pt idx="4">
                  <c:v>Prinsipal 2</c:v>
                </c:pt>
                <c:pt idx="6">
                  <c:v>Prinsipal 3</c:v>
                </c:pt>
              </c:strCache>
            </c:strRef>
          </c:cat>
          <c:val>
            <c:numRef>
              <c:f>'1. BMT UoA 1'!$D$47:$K$47</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3-C48E-408C-A5C5-60DB492A286D}"/>
            </c:ext>
          </c:extLst>
        </c:ser>
        <c:ser>
          <c:idx val="2"/>
          <c:order val="5"/>
          <c:tx>
            <c:strRef>
              <c:f>'1. BMT UoA 1'!$B$48</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Semua IK</c:v>
                </c:pt>
                <c:pt idx="2">
                  <c:v>Prinsipal 1</c:v>
                </c:pt>
                <c:pt idx="4">
                  <c:v>Prinsipal 2</c:v>
                </c:pt>
                <c:pt idx="6">
                  <c:v>Prinsipal 3</c:v>
                </c:pt>
              </c:strCache>
            </c:strRef>
          </c:cat>
          <c:val>
            <c:numRef>
              <c:f>'1. BMT UoA 1'!$D$48:$K$48</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5-C48E-408C-A5C5-60DB492A286D}"/>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sz="1800" b="1" i="0" u="none" strike="noStrike" baseline="0">
                <a:effectLst/>
              </a:rPr>
              <a:t>Pelacak kemajuan </a:t>
            </a:r>
            <a:r>
              <a:rPr lang="en-GB" sz="1800" b="1" i="1" u="none" strike="noStrike" baseline="0">
                <a:effectLst/>
              </a:rPr>
              <a:t>BMT</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'6. BMT UoA 6'!$P$88</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4-4C4A-93C6-B6C2E3A50423}"/>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54-4C4A-93C6-B6C2E3A50423}"/>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54-4C4A-93C6-B6C2E3A50423}"/>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54-4C4A-93C6-B6C2E3A50423}"/>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 BMT UoA 6'!$O$89:$O$94</c:f>
              <c:strCache>
                <c:ptCount val="6"/>
                <c:pt idx="0">
                  <c:v>Year 0</c:v>
                </c:pt>
                <c:pt idx="1">
                  <c:v>Year 1</c:v>
                </c:pt>
                <c:pt idx="2">
                  <c:v>Year 2</c:v>
                </c:pt>
                <c:pt idx="3">
                  <c:v>Year 3</c:v>
                </c:pt>
                <c:pt idx="4">
                  <c:v>Year 4</c:v>
                </c:pt>
                <c:pt idx="5">
                  <c:v>Year 5</c:v>
                </c:pt>
              </c:strCache>
            </c:strRef>
          </c:cat>
          <c:val>
            <c:numRef>
              <c:f>'6. BMT UoA 6'!$P$89:$P$94</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EC54-4C4A-93C6-B6C2E3A50423}"/>
            </c:ext>
          </c:extLst>
        </c:ser>
        <c:ser>
          <c:idx val="1"/>
          <c:order val="1"/>
          <c:tx>
            <c:strRef>
              <c:f>'6. BMT UoA 6'!$Q$88</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C54-4C4A-93C6-B6C2E3A50423}"/>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 BMT UoA 6'!$O$89:$O$94</c:f>
              <c:strCache>
                <c:ptCount val="6"/>
                <c:pt idx="0">
                  <c:v>Year 0</c:v>
                </c:pt>
                <c:pt idx="1">
                  <c:v>Year 1</c:v>
                </c:pt>
                <c:pt idx="2">
                  <c:v>Year 2</c:v>
                </c:pt>
                <c:pt idx="3">
                  <c:v>Year 3</c:v>
                </c:pt>
                <c:pt idx="4">
                  <c:v>Year 4</c:v>
                </c:pt>
                <c:pt idx="5">
                  <c:v>Year 5</c:v>
                </c:pt>
              </c:strCache>
            </c:strRef>
          </c:cat>
          <c:val>
            <c:numRef>
              <c:f>'6. BMT UoA 6'!$Q$89:$Q$94</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EC54-4C4A-93C6-B6C2E3A50423}"/>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Tinjauan </a:t>
            </a:r>
            <a:r>
              <a:rPr lang="en-GB" sz="1600" baseline="0">
                <a:solidFill>
                  <a:schemeClr val="accent6"/>
                </a:solidFill>
              </a:rPr>
              <a:t>perkiraan rentang skor </a:t>
            </a:r>
            <a:r>
              <a:rPr lang="en-GB" sz="1600">
                <a:solidFill>
                  <a:schemeClr val="accent6"/>
                </a:solidFill>
              </a:rPr>
              <a:t>- skor</a:t>
            </a:r>
            <a:r>
              <a:rPr lang="en-GB" sz="1600" baseline="0">
                <a:solidFill>
                  <a:schemeClr val="accent6"/>
                </a:solidFill>
              </a:rPr>
              <a:t> terbaru </a:t>
            </a:r>
            <a:endParaRPr lang="en-GB" sz="1600">
              <a:solidFill>
                <a:schemeClr val="accent6"/>
              </a:solidFill>
            </a:endParaRP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3"/>
          <c:order val="0"/>
          <c:tx>
            <c:strRef>
              <c:f>'6. BMT UoA 6'!$B$46</c:f>
              <c:strCache>
                <c:ptCount val="1"/>
                <c:pt idx="0">
                  <c:v>≥80</c:v>
                </c:pt>
              </c:strCache>
            </c:strRef>
          </c:tx>
          <c:spPr>
            <a:solidFill>
              <a:schemeClr val="accent1"/>
            </a:solidFill>
          </c:spPr>
          <c:invertIfNegative val="0"/>
          <c:cat>
            <c:strRef>
              <c:f>'6. BMT UoA 6'!$D$44:$K$44</c:f>
              <c:strCache>
                <c:ptCount val="7"/>
                <c:pt idx="0">
                  <c:v>Semua IK</c:v>
                </c:pt>
                <c:pt idx="2">
                  <c:v>Prinsipal 1</c:v>
                </c:pt>
                <c:pt idx="4">
                  <c:v>Prinsipal 2</c:v>
                </c:pt>
                <c:pt idx="6">
                  <c:v>Prinsipal 3</c:v>
                </c:pt>
              </c:strCache>
            </c:strRef>
          </c:cat>
          <c:val>
            <c:numRef>
              <c:f>'6. BMT UoA 6'!$D$46:$K$46</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6-2AC2-437C-AEF8-DDBCB5C511BC}"/>
            </c:ext>
          </c:extLst>
        </c:ser>
        <c:ser>
          <c:idx val="4"/>
          <c:order val="1"/>
          <c:tx>
            <c:strRef>
              <c:f>'6. BMT UoA 6'!$B$47</c:f>
              <c:strCache>
                <c:ptCount val="1"/>
                <c:pt idx="0">
                  <c:v>60-79</c:v>
                </c:pt>
              </c:strCache>
            </c:strRef>
          </c:tx>
          <c:spPr>
            <a:solidFill>
              <a:schemeClr val="accent5"/>
            </a:solidFill>
          </c:spPr>
          <c:invertIfNegative val="0"/>
          <c:cat>
            <c:strRef>
              <c:f>'6. BMT UoA 6'!$D$44:$K$44</c:f>
              <c:strCache>
                <c:ptCount val="7"/>
                <c:pt idx="0">
                  <c:v>Semua IK</c:v>
                </c:pt>
                <c:pt idx="2">
                  <c:v>Prinsipal 1</c:v>
                </c:pt>
                <c:pt idx="4">
                  <c:v>Prinsipal 2</c:v>
                </c:pt>
                <c:pt idx="6">
                  <c:v>Prinsipal 3</c:v>
                </c:pt>
              </c:strCache>
            </c:strRef>
          </c:cat>
          <c:val>
            <c:numRef>
              <c:f>'6. BMT UoA 6'!$D$47:$K$47</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7-2AC2-437C-AEF8-DDBCB5C511BC}"/>
            </c:ext>
          </c:extLst>
        </c:ser>
        <c:ser>
          <c:idx val="5"/>
          <c:order val="2"/>
          <c:tx>
            <c:strRef>
              <c:f>'6. BMT UoA 6'!$B$48</c:f>
              <c:strCache>
                <c:ptCount val="1"/>
                <c:pt idx="0">
                  <c:v>&lt;60</c:v>
                </c:pt>
              </c:strCache>
            </c:strRef>
          </c:tx>
          <c:spPr>
            <a:solidFill>
              <a:srgbClr val="FF0000"/>
            </a:solidFill>
          </c:spPr>
          <c:invertIfNegative val="0"/>
          <c:cat>
            <c:strRef>
              <c:f>'6. BMT UoA 6'!$D$44:$K$44</c:f>
              <c:strCache>
                <c:ptCount val="7"/>
                <c:pt idx="0">
                  <c:v>Semua IK</c:v>
                </c:pt>
                <c:pt idx="2">
                  <c:v>Prinsipal 1</c:v>
                </c:pt>
                <c:pt idx="4">
                  <c:v>Prinsipal 2</c:v>
                </c:pt>
                <c:pt idx="6">
                  <c:v>Prinsipal 3</c:v>
                </c:pt>
              </c:strCache>
            </c:strRef>
          </c:cat>
          <c:val>
            <c:numRef>
              <c:f>'6. BMT UoA 6'!$D$48:$K$48</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8-2AC2-437C-AEF8-DDBCB5C511BC}"/>
            </c:ext>
          </c:extLst>
        </c:ser>
        <c:ser>
          <c:idx val="0"/>
          <c:order val="3"/>
          <c:tx>
            <c:strRef>
              <c:f>'1. BMT UoA 1'!$B$46</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Semua IK</c:v>
                </c:pt>
                <c:pt idx="2">
                  <c:v>Prinsipal 1</c:v>
                </c:pt>
                <c:pt idx="4">
                  <c:v>Prinsipal 2</c:v>
                </c:pt>
                <c:pt idx="6">
                  <c:v>Prinsipal 3</c:v>
                </c:pt>
              </c:strCache>
            </c:strRef>
          </c:cat>
          <c:val>
            <c:numRef>
              <c:f>'1. BMT UoA 1'!$D$46:$K$46</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2AC2-437C-AEF8-DDBCB5C511BC}"/>
            </c:ext>
          </c:extLst>
        </c:ser>
        <c:ser>
          <c:idx val="1"/>
          <c:order val="4"/>
          <c:tx>
            <c:strRef>
              <c:f>'1. BMT UoA 1'!$B$47</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Semua IK</c:v>
                </c:pt>
                <c:pt idx="2">
                  <c:v>Prinsipal 1</c:v>
                </c:pt>
                <c:pt idx="4">
                  <c:v>Prinsipal 2</c:v>
                </c:pt>
                <c:pt idx="6">
                  <c:v>Prinsipal 3</c:v>
                </c:pt>
              </c:strCache>
            </c:strRef>
          </c:cat>
          <c:val>
            <c:numRef>
              <c:f>'1. BMT UoA 1'!$D$47:$K$47</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3-2AC2-437C-AEF8-DDBCB5C511BC}"/>
            </c:ext>
          </c:extLst>
        </c:ser>
        <c:ser>
          <c:idx val="2"/>
          <c:order val="5"/>
          <c:tx>
            <c:strRef>
              <c:f>'1. BMT UoA 1'!$B$48</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Semua IK</c:v>
                </c:pt>
                <c:pt idx="2">
                  <c:v>Prinsipal 1</c:v>
                </c:pt>
                <c:pt idx="4">
                  <c:v>Prinsipal 2</c:v>
                </c:pt>
                <c:pt idx="6">
                  <c:v>Prinsipal 3</c:v>
                </c:pt>
              </c:strCache>
            </c:strRef>
          </c:cat>
          <c:val>
            <c:numRef>
              <c:f>'1. BMT UoA 1'!$D$48:$K$48</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5-2AC2-437C-AEF8-DDBCB5C511BC}"/>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sz="1800" b="1" i="0" u="none" strike="noStrike" baseline="0">
                <a:effectLst/>
              </a:rPr>
              <a:t>Pelacak kemajuan </a:t>
            </a:r>
            <a:r>
              <a:rPr lang="en-GB" sz="1800" b="1" i="1" u="none" strike="noStrike" baseline="0">
                <a:effectLst/>
              </a:rPr>
              <a:t>BMT</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Contoh!$P$88</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3D-4BA0-8B48-1D862E659342}"/>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3D-4BA0-8B48-1D862E659342}"/>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83D-4BA0-8B48-1D862E659342}"/>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83D-4BA0-8B48-1D862E65934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Contoh!$O$89:$O$94</c:f>
              <c:strCache>
                <c:ptCount val="6"/>
                <c:pt idx="0">
                  <c:v>Year 0</c:v>
                </c:pt>
                <c:pt idx="1">
                  <c:v>Year 1</c:v>
                </c:pt>
                <c:pt idx="2">
                  <c:v>Year 2</c:v>
                </c:pt>
                <c:pt idx="3">
                  <c:v>Year 3</c:v>
                </c:pt>
                <c:pt idx="4">
                  <c:v>Year 4</c:v>
                </c:pt>
                <c:pt idx="5">
                  <c:v>Year 5</c:v>
                </c:pt>
              </c:strCache>
            </c:strRef>
          </c:cat>
          <c:val>
            <c:numRef>
              <c:f>Contoh!$P$89:$P$94</c:f>
              <c:numCache>
                <c:formatCode>0.00</c:formatCode>
                <c:ptCount val="6"/>
                <c:pt idx="1">
                  <c:v>0.5357142857142857</c:v>
                </c:pt>
                <c:pt idx="2">
                  <c:v>0.6071428571428571</c:v>
                </c:pt>
                <c:pt idx="3">
                  <c:v>0.6785714285714286</c:v>
                </c:pt>
                <c:pt idx="4">
                  <c:v>0.8214285714285714</c:v>
                </c:pt>
                <c:pt idx="5">
                  <c:v>0.9464285714285714</c:v>
                </c:pt>
              </c:numCache>
            </c:numRef>
          </c:val>
          <c:smooth val="0"/>
          <c:extLst>
            <c:ext xmlns:c16="http://schemas.microsoft.com/office/drawing/2014/chart" uri="{C3380CC4-5D6E-409C-BE32-E72D297353CC}">
              <c16:uniqueId val="{00000004-D83D-4BA0-8B48-1D862E659342}"/>
            </c:ext>
          </c:extLst>
        </c:ser>
        <c:ser>
          <c:idx val="1"/>
          <c:order val="1"/>
          <c:tx>
            <c:strRef>
              <c:f>Contoh!$Q$88</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83D-4BA0-8B48-1D862E659342}"/>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Contoh!$O$89:$O$94</c:f>
              <c:strCache>
                <c:ptCount val="6"/>
                <c:pt idx="0">
                  <c:v>Year 0</c:v>
                </c:pt>
                <c:pt idx="1">
                  <c:v>Year 1</c:v>
                </c:pt>
                <c:pt idx="2">
                  <c:v>Year 2</c:v>
                </c:pt>
                <c:pt idx="3">
                  <c:v>Year 3</c:v>
                </c:pt>
                <c:pt idx="4">
                  <c:v>Year 4</c:v>
                </c:pt>
                <c:pt idx="5">
                  <c:v>Year 5</c:v>
                </c:pt>
              </c:strCache>
            </c:strRef>
          </c:cat>
          <c:val>
            <c:numRef>
              <c:f>Contoh!$Q$89:$Q$94</c:f>
              <c:numCache>
                <c:formatCode>0.00</c:formatCode>
                <c:ptCount val="6"/>
                <c:pt idx="0">
                  <c:v>0.44642857142857145</c:v>
                </c:pt>
                <c:pt idx="1">
                  <c:v>0.5357142857142857</c:v>
                </c:pt>
                <c:pt idx="2">
                  <c:v>0.6428571428571429</c:v>
                </c:pt>
                <c:pt idx="3">
                  <c:v>#N/A</c:v>
                </c:pt>
                <c:pt idx="4">
                  <c:v>#N/A</c:v>
                </c:pt>
                <c:pt idx="5">
                  <c:v>#N/A</c:v>
                </c:pt>
              </c:numCache>
            </c:numRef>
          </c:val>
          <c:smooth val="0"/>
          <c:extLst>
            <c:ext xmlns:c16="http://schemas.microsoft.com/office/drawing/2014/chart" uri="{C3380CC4-5D6E-409C-BE32-E72D297353CC}">
              <c16:uniqueId val="{00000006-D83D-4BA0-8B48-1D862E659342}"/>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Tinjauan </a:t>
            </a:r>
            <a:r>
              <a:rPr lang="en-GB" sz="1600" baseline="0">
                <a:solidFill>
                  <a:schemeClr val="accent6"/>
                </a:solidFill>
              </a:rPr>
              <a:t>perkiraan rentang skor </a:t>
            </a:r>
            <a:r>
              <a:rPr lang="en-GB" sz="1600">
                <a:solidFill>
                  <a:schemeClr val="accent6"/>
                </a:solidFill>
              </a:rPr>
              <a:t>- skor</a:t>
            </a:r>
            <a:r>
              <a:rPr lang="en-GB" sz="1600" baseline="0">
                <a:solidFill>
                  <a:schemeClr val="accent6"/>
                </a:solidFill>
              </a:rPr>
              <a:t> terbaru </a:t>
            </a:r>
            <a:endParaRPr lang="en-GB" sz="1600">
              <a:solidFill>
                <a:schemeClr val="accent6"/>
              </a:solidFill>
            </a:endParaRP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3"/>
          <c:order val="0"/>
          <c:tx>
            <c:strRef>
              <c:f>Contoh!$B$46</c:f>
              <c:strCache>
                <c:ptCount val="1"/>
                <c:pt idx="0">
                  <c:v>≥80</c:v>
                </c:pt>
              </c:strCache>
            </c:strRef>
          </c:tx>
          <c:spPr>
            <a:solidFill>
              <a:schemeClr val="accent1"/>
            </a:solidFill>
          </c:spPr>
          <c:invertIfNegative val="0"/>
          <c:cat>
            <c:strRef>
              <c:f>Contoh!$D$44:$K$44</c:f>
              <c:strCache>
                <c:ptCount val="7"/>
                <c:pt idx="0">
                  <c:v>Semua IK</c:v>
                </c:pt>
                <c:pt idx="2">
                  <c:v>Prinsipal 1</c:v>
                </c:pt>
                <c:pt idx="4">
                  <c:v>Prinsipal 2</c:v>
                </c:pt>
                <c:pt idx="6">
                  <c:v>Prinsipal 3</c:v>
                </c:pt>
              </c:strCache>
            </c:strRef>
          </c:cat>
          <c:val>
            <c:numRef>
              <c:f>Contoh!$D$46:$K$46</c:f>
              <c:numCache>
                <c:formatCode>General</c:formatCode>
                <c:ptCount val="8"/>
                <c:pt idx="0">
                  <c:v>9</c:v>
                </c:pt>
                <c:pt idx="2">
                  <c:v>#N/A</c:v>
                </c:pt>
                <c:pt idx="4">
                  <c:v>4</c:v>
                </c:pt>
                <c:pt idx="6">
                  <c:v>5</c:v>
                </c:pt>
              </c:numCache>
            </c:numRef>
          </c:val>
          <c:extLst>
            <c:ext xmlns:c16="http://schemas.microsoft.com/office/drawing/2014/chart" uri="{C3380CC4-5D6E-409C-BE32-E72D297353CC}">
              <c16:uniqueId val="{00000006-5856-4239-B603-A4A66854DB45}"/>
            </c:ext>
          </c:extLst>
        </c:ser>
        <c:ser>
          <c:idx val="4"/>
          <c:order val="1"/>
          <c:tx>
            <c:strRef>
              <c:f>Contoh!$B$47</c:f>
              <c:strCache>
                <c:ptCount val="1"/>
                <c:pt idx="0">
                  <c:v>60-79</c:v>
                </c:pt>
              </c:strCache>
            </c:strRef>
          </c:tx>
          <c:spPr>
            <a:solidFill>
              <a:schemeClr val="accent5"/>
            </a:solidFill>
          </c:spPr>
          <c:invertIfNegative val="0"/>
          <c:cat>
            <c:strRef>
              <c:f>Contoh!$D$44:$K$44</c:f>
              <c:strCache>
                <c:ptCount val="7"/>
                <c:pt idx="0">
                  <c:v>Semua IK</c:v>
                </c:pt>
                <c:pt idx="2">
                  <c:v>Prinsipal 1</c:v>
                </c:pt>
                <c:pt idx="4">
                  <c:v>Prinsipal 2</c:v>
                </c:pt>
                <c:pt idx="6">
                  <c:v>Prinsipal 3</c:v>
                </c:pt>
              </c:strCache>
            </c:strRef>
          </c:cat>
          <c:val>
            <c:numRef>
              <c:f>Contoh!$D$47:$K$47</c:f>
              <c:numCache>
                <c:formatCode>General</c:formatCode>
                <c:ptCount val="8"/>
                <c:pt idx="0">
                  <c:v>18</c:v>
                </c:pt>
                <c:pt idx="2">
                  <c:v>5</c:v>
                </c:pt>
                <c:pt idx="4">
                  <c:v>11</c:v>
                </c:pt>
                <c:pt idx="6">
                  <c:v>2</c:v>
                </c:pt>
              </c:numCache>
            </c:numRef>
          </c:val>
          <c:extLst>
            <c:ext xmlns:c16="http://schemas.microsoft.com/office/drawing/2014/chart" uri="{C3380CC4-5D6E-409C-BE32-E72D297353CC}">
              <c16:uniqueId val="{00000007-5856-4239-B603-A4A66854DB45}"/>
            </c:ext>
          </c:extLst>
        </c:ser>
        <c:ser>
          <c:idx val="5"/>
          <c:order val="2"/>
          <c:tx>
            <c:strRef>
              <c:f>Contoh!$B$48</c:f>
              <c:strCache>
                <c:ptCount val="1"/>
                <c:pt idx="0">
                  <c:v>&lt;60</c:v>
                </c:pt>
              </c:strCache>
            </c:strRef>
          </c:tx>
          <c:spPr>
            <a:solidFill>
              <a:srgbClr val="FF0000"/>
            </a:solidFill>
          </c:spPr>
          <c:invertIfNegative val="0"/>
          <c:cat>
            <c:strRef>
              <c:f>Contoh!$D$44:$K$44</c:f>
              <c:strCache>
                <c:ptCount val="7"/>
                <c:pt idx="0">
                  <c:v>Semua IK</c:v>
                </c:pt>
                <c:pt idx="2">
                  <c:v>Prinsipal 1</c:v>
                </c:pt>
                <c:pt idx="4">
                  <c:v>Prinsipal 2</c:v>
                </c:pt>
                <c:pt idx="6">
                  <c:v>Prinsipal 3</c:v>
                </c:pt>
              </c:strCache>
            </c:strRef>
          </c:cat>
          <c:val>
            <c:numRef>
              <c:f>Contoh!$D$48:$K$48</c:f>
              <c:numCache>
                <c:formatCode>General</c:formatCode>
                <c:ptCount val="8"/>
                <c:pt idx="0">
                  <c:v>1</c:v>
                </c:pt>
                <c:pt idx="2">
                  <c:v>1</c:v>
                </c:pt>
                <c:pt idx="4">
                  <c:v>#N/A</c:v>
                </c:pt>
                <c:pt idx="6">
                  <c:v>#N/A</c:v>
                </c:pt>
              </c:numCache>
            </c:numRef>
          </c:val>
          <c:extLst>
            <c:ext xmlns:c16="http://schemas.microsoft.com/office/drawing/2014/chart" uri="{C3380CC4-5D6E-409C-BE32-E72D297353CC}">
              <c16:uniqueId val="{00000008-5856-4239-B603-A4A66854DB45}"/>
            </c:ext>
          </c:extLst>
        </c:ser>
        <c:ser>
          <c:idx val="0"/>
          <c:order val="3"/>
          <c:tx>
            <c:strRef>
              <c:f>'1. BMT UoA 1'!$B$46</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Semua IK</c:v>
                </c:pt>
                <c:pt idx="2">
                  <c:v>Prinsipal 1</c:v>
                </c:pt>
                <c:pt idx="4">
                  <c:v>Prinsipal 2</c:v>
                </c:pt>
                <c:pt idx="6">
                  <c:v>Prinsipal 3</c:v>
                </c:pt>
              </c:strCache>
            </c:strRef>
          </c:cat>
          <c:val>
            <c:numRef>
              <c:f>'1. BMT UoA 1'!$D$46:$K$46</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5856-4239-B603-A4A66854DB45}"/>
            </c:ext>
          </c:extLst>
        </c:ser>
        <c:ser>
          <c:idx val="1"/>
          <c:order val="4"/>
          <c:tx>
            <c:strRef>
              <c:f>'1. BMT UoA 1'!$B$47</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Semua IK</c:v>
                </c:pt>
                <c:pt idx="2">
                  <c:v>Prinsipal 1</c:v>
                </c:pt>
                <c:pt idx="4">
                  <c:v>Prinsipal 2</c:v>
                </c:pt>
                <c:pt idx="6">
                  <c:v>Prinsipal 3</c:v>
                </c:pt>
              </c:strCache>
            </c:strRef>
          </c:cat>
          <c:val>
            <c:numRef>
              <c:f>'1. BMT UoA 1'!$D$47:$K$47</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3-5856-4239-B603-A4A66854DB45}"/>
            </c:ext>
          </c:extLst>
        </c:ser>
        <c:ser>
          <c:idx val="2"/>
          <c:order val="5"/>
          <c:tx>
            <c:strRef>
              <c:f>'1. BMT UoA 1'!$B$48</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Semua IK</c:v>
                </c:pt>
                <c:pt idx="2">
                  <c:v>Prinsipal 1</c:v>
                </c:pt>
                <c:pt idx="4">
                  <c:v>Prinsipal 2</c:v>
                </c:pt>
                <c:pt idx="6">
                  <c:v>Prinsipal 3</c:v>
                </c:pt>
              </c:strCache>
            </c:strRef>
          </c:cat>
          <c:val>
            <c:numRef>
              <c:f>'1. BMT UoA 1'!$D$48:$K$48</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5-5856-4239-B603-A4A66854DB45}"/>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Tinjauan </a:t>
            </a:r>
            <a:r>
              <a:rPr lang="en-GB" sz="1600" baseline="0">
                <a:solidFill>
                  <a:schemeClr val="accent6"/>
                </a:solidFill>
              </a:rPr>
              <a:t>perkiraan rentang skor </a:t>
            </a:r>
            <a:r>
              <a:rPr lang="en-GB" sz="1600">
                <a:solidFill>
                  <a:schemeClr val="accent6"/>
                </a:solidFill>
              </a:rPr>
              <a:t>- skor</a:t>
            </a:r>
            <a:r>
              <a:rPr lang="en-GB" sz="1600" baseline="0">
                <a:solidFill>
                  <a:schemeClr val="accent6"/>
                </a:solidFill>
              </a:rPr>
              <a:t> terbaru </a:t>
            </a:r>
            <a:endParaRPr lang="en-GB" sz="1600">
              <a:solidFill>
                <a:schemeClr val="accent6"/>
              </a:solidFill>
            </a:endParaRP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'1. BMT UoA 1'!$B$46</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Semua IK</c:v>
                </c:pt>
                <c:pt idx="2">
                  <c:v>Prinsipal 1</c:v>
                </c:pt>
                <c:pt idx="4">
                  <c:v>Prinsipal 2</c:v>
                </c:pt>
                <c:pt idx="6">
                  <c:v>Prinsipal 3</c:v>
                </c:pt>
              </c:strCache>
            </c:strRef>
          </c:cat>
          <c:val>
            <c:numRef>
              <c:f>'1. BMT UoA 1'!$D$46:$K$46</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0-4EF8-4FF7-8008-97C90FFE69D5}"/>
            </c:ext>
          </c:extLst>
        </c:ser>
        <c:ser>
          <c:idx val="1"/>
          <c:order val="1"/>
          <c:tx>
            <c:strRef>
              <c:f>'1. BMT UoA 1'!$B$47</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Semua IK</c:v>
                </c:pt>
                <c:pt idx="2">
                  <c:v>Prinsipal 1</c:v>
                </c:pt>
                <c:pt idx="4">
                  <c:v>Prinsipal 2</c:v>
                </c:pt>
                <c:pt idx="6">
                  <c:v>Prinsipal 3</c:v>
                </c:pt>
              </c:strCache>
            </c:strRef>
          </c:cat>
          <c:val>
            <c:numRef>
              <c:f>'1. BMT UoA 1'!$D$47:$K$47</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4EF8-4FF7-8008-97C90FFE69D5}"/>
            </c:ext>
          </c:extLst>
        </c:ser>
        <c:ser>
          <c:idx val="2"/>
          <c:order val="2"/>
          <c:tx>
            <c:strRef>
              <c:f>'1. BMT UoA 1'!$B$48</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Semua IK</c:v>
                </c:pt>
                <c:pt idx="2">
                  <c:v>Prinsipal 1</c:v>
                </c:pt>
                <c:pt idx="4">
                  <c:v>Prinsipal 2</c:v>
                </c:pt>
                <c:pt idx="6">
                  <c:v>Prinsipal 3</c:v>
                </c:pt>
              </c:strCache>
            </c:strRef>
          </c:cat>
          <c:val>
            <c:numRef>
              <c:f>'1. BMT UoA 1'!$D$48:$K$48</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4EF8-4FF7-8008-97C90FFE69D5}"/>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Pelacak kemajuan</a:t>
            </a:r>
            <a:r>
              <a:rPr lang="en-GB" baseline="0">
                <a:solidFill>
                  <a:schemeClr val="accent6"/>
                </a:solidFill>
              </a:rPr>
              <a:t> </a:t>
            </a:r>
            <a:r>
              <a:rPr lang="en-GB" i="1">
                <a:solidFill>
                  <a:schemeClr val="accent6"/>
                </a:solidFill>
              </a:rPr>
              <a:t>BMT</a:t>
            </a:r>
            <a:r>
              <a:rPr lang="en-GB">
                <a:solidFill>
                  <a:schemeClr val="accent6"/>
                </a:solidFill>
              </a:rPr>
              <a:t> </a:t>
            </a: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'2. BMT UoA 2'!$P$88</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37-465D-8D21-127B8B787575}"/>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37-465D-8D21-127B8B787575}"/>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37-465D-8D21-127B8B787575}"/>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937-465D-8D21-127B8B787575}"/>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BMT UoA 2'!$O$89:$O$94</c:f>
              <c:strCache>
                <c:ptCount val="6"/>
                <c:pt idx="0">
                  <c:v>Year 0</c:v>
                </c:pt>
                <c:pt idx="1">
                  <c:v>Year 1</c:v>
                </c:pt>
                <c:pt idx="2">
                  <c:v>Year 2</c:v>
                </c:pt>
                <c:pt idx="3">
                  <c:v>Year 3</c:v>
                </c:pt>
                <c:pt idx="4">
                  <c:v>Year 4</c:v>
                </c:pt>
                <c:pt idx="5">
                  <c:v>Year 5</c:v>
                </c:pt>
              </c:strCache>
            </c:strRef>
          </c:cat>
          <c:val>
            <c:numRef>
              <c:f>'2. BMT UoA 2'!$P$89:$P$94</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F937-465D-8D21-127B8B787575}"/>
            </c:ext>
          </c:extLst>
        </c:ser>
        <c:ser>
          <c:idx val="1"/>
          <c:order val="1"/>
          <c:tx>
            <c:strRef>
              <c:f>'2. BMT UoA 2'!$Q$88</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937-465D-8D21-127B8B787575}"/>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BMT UoA 2'!$O$89:$O$94</c:f>
              <c:strCache>
                <c:ptCount val="6"/>
                <c:pt idx="0">
                  <c:v>Year 0</c:v>
                </c:pt>
                <c:pt idx="1">
                  <c:v>Year 1</c:v>
                </c:pt>
                <c:pt idx="2">
                  <c:v>Year 2</c:v>
                </c:pt>
                <c:pt idx="3">
                  <c:v>Year 3</c:v>
                </c:pt>
                <c:pt idx="4">
                  <c:v>Year 4</c:v>
                </c:pt>
                <c:pt idx="5">
                  <c:v>Year 5</c:v>
                </c:pt>
              </c:strCache>
            </c:strRef>
          </c:cat>
          <c:val>
            <c:numRef>
              <c:f>'2. BMT UoA 2'!$Q$89:$Q$94</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F937-465D-8D21-127B8B787575}"/>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Tinjauan </a:t>
            </a:r>
            <a:r>
              <a:rPr lang="en-GB" sz="1600" baseline="0">
                <a:solidFill>
                  <a:schemeClr val="accent6"/>
                </a:solidFill>
              </a:rPr>
              <a:t>perkiraan rentang skor </a:t>
            </a:r>
            <a:r>
              <a:rPr lang="en-GB" sz="1600">
                <a:solidFill>
                  <a:schemeClr val="accent6"/>
                </a:solidFill>
              </a:rPr>
              <a:t>- skor</a:t>
            </a:r>
            <a:r>
              <a:rPr lang="en-GB" sz="1600" baseline="0">
                <a:solidFill>
                  <a:schemeClr val="accent6"/>
                </a:solidFill>
              </a:rPr>
              <a:t> terbaru </a:t>
            </a:r>
            <a:endParaRPr lang="en-GB" sz="1600">
              <a:solidFill>
                <a:schemeClr val="accent6"/>
              </a:solidFill>
            </a:endParaRP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3"/>
          <c:order val="0"/>
          <c:tx>
            <c:strRef>
              <c:f>'2. BMT UoA 2'!$B$46</c:f>
              <c:strCache>
                <c:ptCount val="1"/>
                <c:pt idx="0">
                  <c:v>≥80</c:v>
                </c:pt>
              </c:strCache>
            </c:strRef>
          </c:tx>
          <c:spPr>
            <a:solidFill>
              <a:schemeClr val="accent1"/>
            </a:solidFill>
          </c:spPr>
          <c:invertIfNegative val="0"/>
          <c:cat>
            <c:strRef>
              <c:f>'2. BMT UoA 2'!$D$44:$K$44</c:f>
              <c:strCache>
                <c:ptCount val="7"/>
                <c:pt idx="0">
                  <c:v>Semua IK</c:v>
                </c:pt>
                <c:pt idx="2">
                  <c:v>Prinsipal 1</c:v>
                </c:pt>
                <c:pt idx="4">
                  <c:v>Prinsipal 2</c:v>
                </c:pt>
                <c:pt idx="6">
                  <c:v>Prinsipal 3</c:v>
                </c:pt>
              </c:strCache>
            </c:strRef>
          </c:cat>
          <c:val>
            <c:numRef>
              <c:f>'2. BMT UoA 2'!$D$46:$K$46</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6-67D4-4FAB-8AC9-0E75711994D0}"/>
            </c:ext>
          </c:extLst>
        </c:ser>
        <c:ser>
          <c:idx val="4"/>
          <c:order val="1"/>
          <c:tx>
            <c:strRef>
              <c:f>'2. BMT UoA 2'!$B$47</c:f>
              <c:strCache>
                <c:ptCount val="1"/>
                <c:pt idx="0">
                  <c:v>60-79</c:v>
                </c:pt>
              </c:strCache>
            </c:strRef>
          </c:tx>
          <c:spPr>
            <a:solidFill>
              <a:schemeClr val="accent5"/>
            </a:solidFill>
          </c:spPr>
          <c:invertIfNegative val="0"/>
          <c:cat>
            <c:strRef>
              <c:f>'2. BMT UoA 2'!$D$44:$K$44</c:f>
              <c:strCache>
                <c:ptCount val="7"/>
                <c:pt idx="0">
                  <c:v>Semua IK</c:v>
                </c:pt>
                <c:pt idx="2">
                  <c:v>Prinsipal 1</c:v>
                </c:pt>
                <c:pt idx="4">
                  <c:v>Prinsipal 2</c:v>
                </c:pt>
                <c:pt idx="6">
                  <c:v>Prinsipal 3</c:v>
                </c:pt>
              </c:strCache>
            </c:strRef>
          </c:cat>
          <c:val>
            <c:numRef>
              <c:f>'2. BMT UoA 2'!$D$47:$K$47</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7-67D4-4FAB-8AC9-0E75711994D0}"/>
            </c:ext>
          </c:extLst>
        </c:ser>
        <c:ser>
          <c:idx val="5"/>
          <c:order val="2"/>
          <c:tx>
            <c:strRef>
              <c:f>'2. BMT UoA 2'!$B$48</c:f>
              <c:strCache>
                <c:ptCount val="1"/>
                <c:pt idx="0">
                  <c:v>&lt;60</c:v>
                </c:pt>
              </c:strCache>
            </c:strRef>
          </c:tx>
          <c:spPr>
            <a:solidFill>
              <a:srgbClr val="FF0000"/>
            </a:solidFill>
          </c:spPr>
          <c:invertIfNegative val="0"/>
          <c:cat>
            <c:strRef>
              <c:f>'2. BMT UoA 2'!$D$44:$K$44</c:f>
              <c:strCache>
                <c:ptCount val="7"/>
                <c:pt idx="0">
                  <c:v>Semua IK</c:v>
                </c:pt>
                <c:pt idx="2">
                  <c:v>Prinsipal 1</c:v>
                </c:pt>
                <c:pt idx="4">
                  <c:v>Prinsipal 2</c:v>
                </c:pt>
                <c:pt idx="6">
                  <c:v>Prinsipal 3</c:v>
                </c:pt>
              </c:strCache>
            </c:strRef>
          </c:cat>
          <c:val>
            <c:numRef>
              <c:f>'2. BMT UoA 2'!$D$48:$K$48</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8-67D4-4FAB-8AC9-0E75711994D0}"/>
            </c:ext>
          </c:extLst>
        </c:ser>
        <c:ser>
          <c:idx val="0"/>
          <c:order val="3"/>
          <c:tx>
            <c:strRef>
              <c:f>'1. BMT UoA 1'!$B$46</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Semua IK</c:v>
                </c:pt>
                <c:pt idx="2">
                  <c:v>Prinsipal 1</c:v>
                </c:pt>
                <c:pt idx="4">
                  <c:v>Prinsipal 2</c:v>
                </c:pt>
                <c:pt idx="6">
                  <c:v>Prinsipal 3</c:v>
                </c:pt>
              </c:strCache>
            </c:strRef>
          </c:cat>
          <c:val>
            <c:numRef>
              <c:f>'1. BMT UoA 1'!$D$46:$K$46</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67D4-4FAB-8AC9-0E75711994D0}"/>
            </c:ext>
          </c:extLst>
        </c:ser>
        <c:ser>
          <c:idx val="1"/>
          <c:order val="4"/>
          <c:tx>
            <c:strRef>
              <c:f>'1. BMT UoA 1'!$B$47</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Semua IK</c:v>
                </c:pt>
                <c:pt idx="2">
                  <c:v>Prinsipal 1</c:v>
                </c:pt>
                <c:pt idx="4">
                  <c:v>Prinsipal 2</c:v>
                </c:pt>
                <c:pt idx="6">
                  <c:v>Prinsipal 3</c:v>
                </c:pt>
              </c:strCache>
            </c:strRef>
          </c:cat>
          <c:val>
            <c:numRef>
              <c:f>'1. BMT UoA 1'!$D$47:$K$47</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3-67D4-4FAB-8AC9-0E75711994D0}"/>
            </c:ext>
          </c:extLst>
        </c:ser>
        <c:ser>
          <c:idx val="2"/>
          <c:order val="5"/>
          <c:tx>
            <c:strRef>
              <c:f>'1. BMT UoA 1'!$B$48</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Semua IK</c:v>
                </c:pt>
                <c:pt idx="2">
                  <c:v>Prinsipal 1</c:v>
                </c:pt>
                <c:pt idx="4">
                  <c:v>Prinsipal 2</c:v>
                </c:pt>
                <c:pt idx="6">
                  <c:v>Prinsipal 3</c:v>
                </c:pt>
              </c:strCache>
            </c:strRef>
          </c:cat>
          <c:val>
            <c:numRef>
              <c:f>'1. BMT UoA 1'!$D$48:$K$48</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5-67D4-4FAB-8AC9-0E75711994D0}"/>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Pelacak</a:t>
            </a:r>
            <a:r>
              <a:rPr lang="en-GB" baseline="0">
                <a:solidFill>
                  <a:schemeClr val="accent6"/>
                </a:solidFill>
              </a:rPr>
              <a:t> kemajuan </a:t>
            </a:r>
            <a:r>
              <a:rPr lang="en-GB" i="1" baseline="0">
                <a:solidFill>
                  <a:schemeClr val="accent6"/>
                </a:solidFill>
              </a:rPr>
              <a:t>BMT</a:t>
            </a:r>
            <a:endParaRPr lang="en-GB" i="1">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'3. BMT UoA 3'!$P$88</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7A8-4651-AF5C-71586CC6CE5B}"/>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A8-4651-AF5C-71586CC6CE5B}"/>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7A8-4651-AF5C-71586CC6CE5B}"/>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7A8-4651-AF5C-71586CC6CE5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BMT UoA 3'!$O$89:$O$94</c:f>
              <c:strCache>
                <c:ptCount val="6"/>
                <c:pt idx="0">
                  <c:v>Year 0</c:v>
                </c:pt>
                <c:pt idx="1">
                  <c:v>Year 1</c:v>
                </c:pt>
                <c:pt idx="2">
                  <c:v>Year 2</c:v>
                </c:pt>
                <c:pt idx="3">
                  <c:v>Year 3</c:v>
                </c:pt>
                <c:pt idx="4">
                  <c:v>Year 4</c:v>
                </c:pt>
                <c:pt idx="5">
                  <c:v>Year 5</c:v>
                </c:pt>
              </c:strCache>
            </c:strRef>
          </c:cat>
          <c:val>
            <c:numRef>
              <c:f>'3. BMT UoA 3'!$P$89:$P$94</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47A8-4651-AF5C-71586CC6CE5B}"/>
            </c:ext>
          </c:extLst>
        </c:ser>
        <c:ser>
          <c:idx val="1"/>
          <c:order val="1"/>
          <c:tx>
            <c:strRef>
              <c:f>'3. BMT UoA 3'!$Q$88</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7A8-4651-AF5C-71586CC6CE5B}"/>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BMT UoA 3'!$O$89:$O$94</c:f>
              <c:strCache>
                <c:ptCount val="6"/>
                <c:pt idx="0">
                  <c:v>Year 0</c:v>
                </c:pt>
                <c:pt idx="1">
                  <c:v>Year 1</c:v>
                </c:pt>
                <c:pt idx="2">
                  <c:v>Year 2</c:v>
                </c:pt>
                <c:pt idx="3">
                  <c:v>Year 3</c:v>
                </c:pt>
                <c:pt idx="4">
                  <c:v>Year 4</c:v>
                </c:pt>
                <c:pt idx="5">
                  <c:v>Year 5</c:v>
                </c:pt>
              </c:strCache>
            </c:strRef>
          </c:cat>
          <c:val>
            <c:numRef>
              <c:f>'3. BMT UoA 3'!$Q$89:$Q$94</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47A8-4651-AF5C-71586CC6CE5B}"/>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Tinjauan </a:t>
            </a:r>
            <a:r>
              <a:rPr lang="en-GB" sz="1600" baseline="0">
                <a:solidFill>
                  <a:schemeClr val="accent6"/>
                </a:solidFill>
              </a:rPr>
              <a:t>perkiraan rentang skor </a:t>
            </a:r>
            <a:r>
              <a:rPr lang="en-GB" sz="1600">
                <a:solidFill>
                  <a:schemeClr val="accent6"/>
                </a:solidFill>
              </a:rPr>
              <a:t>- skor</a:t>
            </a:r>
            <a:r>
              <a:rPr lang="en-GB" sz="1600" baseline="0">
                <a:solidFill>
                  <a:schemeClr val="accent6"/>
                </a:solidFill>
              </a:rPr>
              <a:t> terbaru </a:t>
            </a:r>
            <a:endParaRPr lang="en-GB" sz="1600">
              <a:solidFill>
                <a:schemeClr val="accent6"/>
              </a:solidFill>
            </a:endParaRP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3"/>
          <c:order val="0"/>
          <c:tx>
            <c:strRef>
              <c:f>'3. BMT UoA 3'!$B$46</c:f>
              <c:strCache>
                <c:ptCount val="1"/>
                <c:pt idx="0">
                  <c:v>≥80</c:v>
                </c:pt>
              </c:strCache>
            </c:strRef>
          </c:tx>
          <c:spPr>
            <a:solidFill>
              <a:schemeClr val="accent1"/>
            </a:solidFill>
          </c:spPr>
          <c:invertIfNegative val="0"/>
          <c:cat>
            <c:strRef>
              <c:f>'3. BMT UoA 3'!$D$44:$K$44</c:f>
              <c:strCache>
                <c:ptCount val="7"/>
                <c:pt idx="0">
                  <c:v>Semua IK</c:v>
                </c:pt>
                <c:pt idx="2">
                  <c:v>Prinsipal 1</c:v>
                </c:pt>
                <c:pt idx="4">
                  <c:v>Prinsipal 2</c:v>
                </c:pt>
                <c:pt idx="6">
                  <c:v>Prinsipal 3</c:v>
                </c:pt>
              </c:strCache>
            </c:strRef>
          </c:cat>
          <c:val>
            <c:numRef>
              <c:f>'3. BMT UoA 3'!$D$46:$K$46</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6-8273-4630-A04E-EC549CDC542E}"/>
            </c:ext>
          </c:extLst>
        </c:ser>
        <c:ser>
          <c:idx val="4"/>
          <c:order val="1"/>
          <c:tx>
            <c:strRef>
              <c:f>'3. BMT UoA 3'!$B$47</c:f>
              <c:strCache>
                <c:ptCount val="1"/>
                <c:pt idx="0">
                  <c:v>60-79</c:v>
                </c:pt>
              </c:strCache>
            </c:strRef>
          </c:tx>
          <c:spPr>
            <a:solidFill>
              <a:schemeClr val="accent5"/>
            </a:solidFill>
          </c:spPr>
          <c:invertIfNegative val="0"/>
          <c:cat>
            <c:strRef>
              <c:f>'3. BMT UoA 3'!$D$44:$K$44</c:f>
              <c:strCache>
                <c:ptCount val="7"/>
                <c:pt idx="0">
                  <c:v>Semua IK</c:v>
                </c:pt>
                <c:pt idx="2">
                  <c:v>Prinsipal 1</c:v>
                </c:pt>
                <c:pt idx="4">
                  <c:v>Prinsipal 2</c:v>
                </c:pt>
                <c:pt idx="6">
                  <c:v>Prinsipal 3</c:v>
                </c:pt>
              </c:strCache>
            </c:strRef>
          </c:cat>
          <c:val>
            <c:numRef>
              <c:f>'3. BMT UoA 3'!$D$47:$K$47</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7-8273-4630-A04E-EC549CDC542E}"/>
            </c:ext>
          </c:extLst>
        </c:ser>
        <c:ser>
          <c:idx val="5"/>
          <c:order val="2"/>
          <c:tx>
            <c:strRef>
              <c:f>'3. BMT UoA 3'!$B$48</c:f>
              <c:strCache>
                <c:ptCount val="1"/>
                <c:pt idx="0">
                  <c:v>&lt;60</c:v>
                </c:pt>
              </c:strCache>
            </c:strRef>
          </c:tx>
          <c:spPr>
            <a:solidFill>
              <a:srgbClr val="FF0000"/>
            </a:solidFill>
          </c:spPr>
          <c:invertIfNegative val="0"/>
          <c:cat>
            <c:strRef>
              <c:f>'3. BMT UoA 3'!$D$44:$K$44</c:f>
              <c:strCache>
                <c:ptCount val="7"/>
                <c:pt idx="0">
                  <c:v>Semua IK</c:v>
                </c:pt>
                <c:pt idx="2">
                  <c:v>Prinsipal 1</c:v>
                </c:pt>
                <c:pt idx="4">
                  <c:v>Prinsipal 2</c:v>
                </c:pt>
                <c:pt idx="6">
                  <c:v>Prinsipal 3</c:v>
                </c:pt>
              </c:strCache>
            </c:strRef>
          </c:cat>
          <c:val>
            <c:numRef>
              <c:f>'3. BMT UoA 3'!$D$48:$K$48</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8-8273-4630-A04E-EC549CDC542E}"/>
            </c:ext>
          </c:extLst>
        </c:ser>
        <c:ser>
          <c:idx val="0"/>
          <c:order val="3"/>
          <c:tx>
            <c:strRef>
              <c:f>'1. BMT UoA 1'!$B$46</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Semua IK</c:v>
                </c:pt>
                <c:pt idx="2">
                  <c:v>Prinsipal 1</c:v>
                </c:pt>
                <c:pt idx="4">
                  <c:v>Prinsipal 2</c:v>
                </c:pt>
                <c:pt idx="6">
                  <c:v>Prinsipal 3</c:v>
                </c:pt>
              </c:strCache>
            </c:strRef>
          </c:cat>
          <c:val>
            <c:numRef>
              <c:f>'1. BMT UoA 1'!$D$46:$K$46</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8273-4630-A04E-EC549CDC542E}"/>
            </c:ext>
          </c:extLst>
        </c:ser>
        <c:ser>
          <c:idx val="1"/>
          <c:order val="4"/>
          <c:tx>
            <c:strRef>
              <c:f>'1. BMT UoA 1'!$B$47</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Semua IK</c:v>
                </c:pt>
                <c:pt idx="2">
                  <c:v>Prinsipal 1</c:v>
                </c:pt>
                <c:pt idx="4">
                  <c:v>Prinsipal 2</c:v>
                </c:pt>
                <c:pt idx="6">
                  <c:v>Prinsipal 3</c:v>
                </c:pt>
              </c:strCache>
            </c:strRef>
          </c:cat>
          <c:val>
            <c:numRef>
              <c:f>'1. BMT UoA 1'!$D$47:$K$47</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3-8273-4630-A04E-EC549CDC542E}"/>
            </c:ext>
          </c:extLst>
        </c:ser>
        <c:ser>
          <c:idx val="2"/>
          <c:order val="5"/>
          <c:tx>
            <c:strRef>
              <c:f>'1. BMT UoA 1'!$B$48</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Semua IK</c:v>
                </c:pt>
                <c:pt idx="2">
                  <c:v>Prinsipal 1</c:v>
                </c:pt>
                <c:pt idx="4">
                  <c:v>Prinsipal 2</c:v>
                </c:pt>
                <c:pt idx="6">
                  <c:v>Prinsipal 3</c:v>
                </c:pt>
              </c:strCache>
            </c:strRef>
          </c:cat>
          <c:val>
            <c:numRef>
              <c:f>'1. BMT UoA 1'!$D$48:$K$48</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5-8273-4630-A04E-EC549CDC542E}"/>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sz="1800" b="1" i="0" u="none" strike="noStrike" baseline="0">
                <a:effectLst/>
              </a:rPr>
              <a:t>Pelacak kemajuan </a:t>
            </a:r>
            <a:r>
              <a:rPr lang="en-GB" sz="1800" b="1" i="1" u="none" strike="noStrike" baseline="0">
                <a:effectLst/>
              </a:rPr>
              <a:t>BMT</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'4. BMT UoA 4'!$P$88</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A6-4297-A4C0-F04BDCED31E9}"/>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1A6-4297-A4C0-F04BDCED31E9}"/>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A6-4297-A4C0-F04BDCED31E9}"/>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A6-4297-A4C0-F04BDCED31E9}"/>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 BMT UoA 4'!$O$89:$O$94</c:f>
              <c:strCache>
                <c:ptCount val="6"/>
                <c:pt idx="0">
                  <c:v>Year 0</c:v>
                </c:pt>
                <c:pt idx="1">
                  <c:v>Year 1</c:v>
                </c:pt>
                <c:pt idx="2">
                  <c:v>Year 2</c:v>
                </c:pt>
                <c:pt idx="3">
                  <c:v>Year 3</c:v>
                </c:pt>
                <c:pt idx="4">
                  <c:v>Year 4</c:v>
                </c:pt>
                <c:pt idx="5">
                  <c:v>Year 5</c:v>
                </c:pt>
              </c:strCache>
            </c:strRef>
          </c:cat>
          <c:val>
            <c:numRef>
              <c:f>'4. BMT UoA 4'!$P$89:$P$94</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E1A6-4297-A4C0-F04BDCED31E9}"/>
            </c:ext>
          </c:extLst>
        </c:ser>
        <c:ser>
          <c:idx val="1"/>
          <c:order val="1"/>
          <c:tx>
            <c:strRef>
              <c:f>'4. BMT UoA 4'!$Q$88</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1A6-4297-A4C0-F04BDCED31E9}"/>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 BMT UoA 4'!$O$89:$O$94</c:f>
              <c:strCache>
                <c:ptCount val="6"/>
                <c:pt idx="0">
                  <c:v>Year 0</c:v>
                </c:pt>
                <c:pt idx="1">
                  <c:v>Year 1</c:v>
                </c:pt>
                <c:pt idx="2">
                  <c:v>Year 2</c:v>
                </c:pt>
                <c:pt idx="3">
                  <c:v>Year 3</c:v>
                </c:pt>
                <c:pt idx="4">
                  <c:v>Year 4</c:v>
                </c:pt>
                <c:pt idx="5">
                  <c:v>Year 5</c:v>
                </c:pt>
              </c:strCache>
            </c:strRef>
          </c:cat>
          <c:val>
            <c:numRef>
              <c:f>'4. BMT UoA 4'!$Q$89:$Q$94</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E1A6-4297-A4C0-F04BDCED31E9}"/>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Tinjauan </a:t>
            </a:r>
            <a:r>
              <a:rPr lang="en-GB" sz="1600" baseline="0">
                <a:solidFill>
                  <a:schemeClr val="accent6"/>
                </a:solidFill>
              </a:rPr>
              <a:t>perkiraan rentang skor </a:t>
            </a:r>
            <a:r>
              <a:rPr lang="en-GB" sz="1600">
                <a:solidFill>
                  <a:schemeClr val="accent6"/>
                </a:solidFill>
              </a:rPr>
              <a:t>- skor</a:t>
            </a:r>
            <a:r>
              <a:rPr lang="en-GB" sz="1600" baseline="0">
                <a:solidFill>
                  <a:schemeClr val="accent6"/>
                </a:solidFill>
              </a:rPr>
              <a:t> terbaru </a:t>
            </a:r>
            <a:endParaRPr lang="en-GB" sz="1600">
              <a:solidFill>
                <a:schemeClr val="accent6"/>
              </a:solidFill>
            </a:endParaRP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3"/>
          <c:order val="0"/>
          <c:tx>
            <c:strRef>
              <c:f>'4. BMT UoA 4'!$B$46</c:f>
              <c:strCache>
                <c:ptCount val="1"/>
                <c:pt idx="0">
                  <c:v>≥80</c:v>
                </c:pt>
              </c:strCache>
            </c:strRef>
          </c:tx>
          <c:spPr>
            <a:solidFill>
              <a:schemeClr val="accent1"/>
            </a:solidFill>
          </c:spPr>
          <c:invertIfNegative val="0"/>
          <c:cat>
            <c:strRef>
              <c:f>'4. BMT UoA 4'!$D$44:$K$44</c:f>
              <c:strCache>
                <c:ptCount val="7"/>
                <c:pt idx="0">
                  <c:v>Semua IK</c:v>
                </c:pt>
                <c:pt idx="2">
                  <c:v>Prinsipal 1</c:v>
                </c:pt>
                <c:pt idx="4">
                  <c:v>Prinsipal 2</c:v>
                </c:pt>
                <c:pt idx="6">
                  <c:v>Prinsipal 3</c:v>
                </c:pt>
              </c:strCache>
            </c:strRef>
          </c:cat>
          <c:val>
            <c:numRef>
              <c:f>'4. BMT UoA 4'!$D$46:$K$46</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6-6B46-44FA-82FC-813CFED1B879}"/>
            </c:ext>
          </c:extLst>
        </c:ser>
        <c:ser>
          <c:idx val="4"/>
          <c:order val="1"/>
          <c:tx>
            <c:strRef>
              <c:f>'4. BMT UoA 4'!$B$47</c:f>
              <c:strCache>
                <c:ptCount val="1"/>
                <c:pt idx="0">
                  <c:v>60-79</c:v>
                </c:pt>
              </c:strCache>
            </c:strRef>
          </c:tx>
          <c:spPr>
            <a:solidFill>
              <a:schemeClr val="accent5"/>
            </a:solidFill>
          </c:spPr>
          <c:invertIfNegative val="0"/>
          <c:cat>
            <c:strRef>
              <c:f>'4. BMT UoA 4'!$D$44:$K$44</c:f>
              <c:strCache>
                <c:ptCount val="7"/>
                <c:pt idx="0">
                  <c:v>Semua IK</c:v>
                </c:pt>
                <c:pt idx="2">
                  <c:v>Prinsipal 1</c:v>
                </c:pt>
                <c:pt idx="4">
                  <c:v>Prinsipal 2</c:v>
                </c:pt>
                <c:pt idx="6">
                  <c:v>Prinsipal 3</c:v>
                </c:pt>
              </c:strCache>
            </c:strRef>
          </c:cat>
          <c:val>
            <c:numRef>
              <c:f>'4. BMT UoA 4'!$D$47:$K$47</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7-6B46-44FA-82FC-813CFED1B879}"/>
            </c:ext>
          </c:extLst>
        </c:ser>
        <c:ser>
          <c:idx val="5"/>
          <c:order val="2"/>
          <c:tx>
            <c:strRef>
              <c:f>'4. BMT UoA 4'!$B$48</c:f>
              <c:strCache>
                <c:ptCount val="1"/>
                <c:pt idx="0">
                  <c:v>&lt;60</c:v>
                </c:pt>
              </c:strCache>
            </c:strRef>
          </c:tx>
          <c:spPr>
            <a:solidFill>
              <a:srgbClr val="FF0000"/>
            </a:solidFill>
          </c:spPr>
          <c:invertIfNegative val="0"/>
          <c:cat>
            <c:strRef>
              <c:f>'4. BMT UoA 4'!$D$44:$K$44</c:f>
              <c:strCache>
                <c:ptCount val="7"/>
                <c:pt idx="0">
                  <c:v>Semua IK</c:v>
                </c:pt>
                <c:pt idx="2">
                  <c:v>Prinsipal 1</c:v>
                </c:pt>
                <c:pt idx="4">
                  <c:v>Prinsipal 2</c:v>
                </c:pt>
                <c:pt idx="6">
                  <c:v>Prinsipal 3</c:v>
                </c:pt>
              </c:strCache>
            </c:strRef>
          </c:cat>
          <c:val>
            <c:numRef>
              <c:f>'4. BMT UoA 4'!$D$48:$K$48</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8-6B46-44FA-82FC-813CFED1B879}"/>
            </c:ext>
          </c:extLst>
        </c:ser>
        <c:ser>
          <c:idx val="0"/>
          <c:order val="3"/>
          <c:tx>
            <c:strRef>
              <c:f>'1. BMT UoA 1'!$B$46</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Semua IK</c:v>
                </c:pt>
                <c:pt idx="2">
                  <c:v>Prinsipal 1</c:v>
                </c:pt>
                <c:pt idx="4">
                  <c:v>Prinsipal 2</c:v>
                </c:pt>
                <c:pt idx="6">
                  <c:v>Prinsipal 3</c:v>
                </c:pt>
              </c:strCache>
            </c:strRef>
          </c:cat>
          <c:val>
            <c:numRef>
              <c:f>'1. BMT UoA 1'!$D$46:$K$46</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1-6B46-44FA-82FC-813CFED1B879}"/>
            </c:ext>
          </c:extLst>
        </c:ser>
        <c:ser>
          <c:idx val="1"/>
          <c:order val="4"/>
          <c:tx>
            <c:strRef>
              <c:f>'1. BMT UoA 1'!$B$47</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Semua IK</c:v>
                </c:pt>
                <c:pt idx="2">
                  <c:v>Prinsipal 1</c:v>
                </c:pt>
                <c:pt idx="4">
                  <c:v>Prinsipal 2</c:v>
                </c:pt>
                <c:pt idx="6">
                  <c:v>Prinsipal 3</c:v>
                </c:pt>
              </c:strCache>
            </c:strRef>
          </c:cat>
          <c:val>
            <c:numRef>
              <c:f>'1. BMT UoA 1'!$D$47:$K$47</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3-6B46-44FA-82FC-813CFED1B879}"/>
            </c:ext>
          </c:extLst>
        </c:ser>
        <c:ser>
          <c:idx val="2"/>
          <c:order val="5"/>
          <c:tx>
            <c:strRef>
              <c:f>'1. BMT UoA 1'!$B$48</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Semua IK</c:v>
                </c:pt>
                <c:pt idx="2">
                  <c:v>Prinsipal 1</c:v>
                </c:pt>
                <c:pt idx="4">
                  <c:v>Prinsipal 2</c:v>
                </c:pt>
                <c:pt idx="6">
                  <c:v>Prinsipal 3</c:v>
                </c:pt>
              </c:strCache>
            </c:strRef>
          </c:cat>
          <c:val>
            <c:numRef>
              <c:f>'1. BMT UoA 1'!$D$48:$K$48</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5-6B46-44FA-82FC-813CFED1B879}"/>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n-US"/>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sz="1800" b="1" i="0" u="none" strike="noStrike" baseline="0">
                <a:effectLst/>
              </a:rPr>
              <a:t>Pelacak kemajuan </a:t>
            </a:r>
            <a:r>
              <a:rPr lang="en-GB" sz="1800" b="1" i="1" u="none" strike="noStrike" baseline="0">
                <a:effectLst/>
              </a:rPr>
              <a:t>BMT</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'5. BMT UoA 5'!$P$88</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14-4E80-9B8F-099DA89930A9}"/>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14-4E80-9B8F-099DA89930A9}"/>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14-4E80-9B8F-099DA89930A9}"/>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14-4E80-9B8F-099DA89930A9}"/>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BMT UoA 5'!$O$89:$O$94</c:f>
              <c:strCache>
                <c:ptCount val="6"/>
                <c:pt idx="0">
                  <c:v>Year 0</c:v>
                </c:pt>
                <c:pt idx="1">
                  <c:v>Year 1</c:v>
                </c:pt>
                <c:pt idx="2">
                  <c:v>Year 2</c:v>
                </c:pt>
                <c:pt idx="3">
                  <c:v>Year 3</c:v>
                </c:pt>
                <c:pt idx="4">
                  <c:v>Year 4</c:v>
                </c:pt>
                <c:pt idx="5">
                  <c:v>Year 5</c:v>
                </c:pt>
              </c:strCache>
            </c:strRef>
          </c:cat>
          <c:val>
            <c:numRef>
              <c:f>'5. BMT UoA 5'!$P$89:$P$94</c:f>
              <c:numCache>
                <c:formatCode>0.00</c:formatCode>
                <c:ptCount val="6"/>
                <c:pt idx="1">
                  <c:v>#N/A</c:v>
                </c:pt>
                <c:pt idx="2">
                  <c:v>#N/A</c:v>
                </c:pt>
                <c:pt idx="3">
                  <c:v>#N/A</c:v>
                </c:pt>
                <c:pt idx="4">
                  <c:v>#N/A</c:v>
                </c:pt>
                <c:pt idx="5">
                  <c:v>#N/A</c:v>
                </c:pt>
              </c:numCache>
            </c:numRef>
          </c:val>
          <c:smooth val="0"/>
          <c:extLst>
            <c:ext xmlns:c16="http://schemas.microsoft.com/office/drawing/2014/chart" uri="{C3380CC4-5D6E-409C-BE32-E72D297353CC}">
              <c16:uniqueId val="{00000004-2114-4E80-9B8F-099DA89930A9}"/>
            </c:ext>
          </c:extLst>
        </c:ser>
        <c:ser>
          <c:idx val="1"/>
          <c:order val="1"/>
          <c:tx>
            <c:strRef>
              <c:f>'5. BMT UoA 5'!$Q$88</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114-4E80-9B8F-099DA89930A9}"/>
                </c:ext>
              </c:extLst>
            </c:dLbl>
            <c:spPr>
              <a:noFill/>
              <a:ln>
                <a:noFill/>
              </a:ln>
              <a:effectLst/>
            </c:spPr>
            <c:txPr>
              <a:bodyPr/>
              <a:lstStyle/>
              <a:p>
                <a:pPr>
                  <a:defRPr b="1">
                    <a:solidFill>
                      <a:schemeClr val="bg2">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BMT UoA 5'!$O$89:$O$94</c:f>
              <c:strCache>
                <c:ptCount val="6"/>
                <c:pt idx="0">
                  <c:v>Year 0</c:v>
                </c:pt>
                <c:pt idx="1">
                  <c:v>Year 1</c:v>
                </c:pt>
                <c:pt idx="2">
                  <c:v>Year 2</c:v>
                </c:pt>
                <c:pt idx="3">
                  <c:v>Year 3</c:v>
                </c:pt>
                <c:pt idx="4">
                  <c:v>Year 4</c:v>
                </c:pt>
                <c:pt idx="5">
                  <c:v>Year 5</c:v>
                </c:pt>
              </c:strCache>
            </c:strRef>
          </c:cat>
          <c:val>
            <c:numRef>
              <c:f>'5. BMT UoA 5'!$Q$89:$Q$94</c:f>
              <c:numCache>
                <c:formatCode>0.00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6-2114-4E80-9B8F-099DA89930A9}"/>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editAs="oneCell">
    <xdr:from>
      <xdr:col>3</xdr:col>
      <xdr:colOff>375566</xdr:colOff>
      <xdr:row>9</xdr:row>
      <xdr:rowOff>55601</xdr:rowOff>
    </xdr:from>
    <xdr:to>
      <xdr:col>6</xdr:col>
      <xdr:colOff>431475</xdr:colOff>
      <xdr:row>20</xdr:row>
      <xdr:rowOff>66414</xdr:rowOff>
    </xdr:to>
    <xdr:pic>
      <xdr:nvPicPr>
        <xdr:cNvPr id="2" name="Picture 1">
          <a:extLst>
            <a:ext uri="{FF2B5EF4-FFF2-40B4-BE49-F238E27FC236}">
              <a16:creationId xmlns:a16="http://schemas.microsoft.com/office/drawing/2014/main" id="{8CB7349C-518F-472F-B0F7-F7D762CEE5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5786" y="1899641"/>
          <a:ext cx="1956464" cy="24676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95969</xdr:colOff>
      <xdr:row>86</xdr:row>
      <xdr:rowOff>15546</xdr:rowOff>
    </xdr:from>
    <xdr:to>
      <xdr:col>11</xdr:col>
      <xdr:colOff>1</xdr:colOff>
      <xdr:row>108</xdr:row>
      <xdr:rowOff>172900</xdr:rowOff>
    </xdr:to>
    <xdr:graphicFrame macro="">
      <xdr:nvGraphicFramePr>
        <xdr:cNvPr id="2" name="Chart 1">
          <a:extLst>
            <a:ext uri="{FF2B5EF4-FFF2-40B4-BE49-F238E27FC236}">
              <a16:creationId xmlns:a16="http://schemas.microsoft.com/office/drawing/2014/main" id="{978AABB0-7052-44F2-9129-B22503D80D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49</xdr:row>
      <xdr:rowOff>117785</xdr:rowOff>
    </xdr:from>
    <xdr:to>
      <xdr:col>10</xdr:col>
      <xdr:colOff>736328</xdr:colOff>
      <xdr:row>71</xdr:row>
      <xdr:rowOff>152400</xdr:rowOff>
    </xdr:to>
    <xdr:graphicFrame macro="">
      <xdr:nvGraphicFramePr>
        <xdr:cNvPr id="3" name="Chart 2">
          <a:extLst>
            <a:ext uri="{FF2B5EF4-FFF2-40B4-BE49-F238E27FC236}">
              <a16:creationId xmlns:a16="http://schemas.microsoft.com/office/drawing/2014/main" id="{8A912C6E-D99D-400C-8F37-EE2DD78653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161</xdr:row>
      <xdr:rowOff>0</xdr:rowOff>
    </xdr:from>
    <xdr:to>
      <xdr:col>10</xdr:col>
      <xdr:colOff>552450</xdr:colOff>
      <xdr:row>161</xdr:row>
      <xdr:rowOff>126171</xdr:rowOff>
    </xdr:to>
    <xdr:pic>
      <xdr:nvPicPr>
        <xdr:cNvPr id="4" name="Picture 3">
          <a:extLst>
            <a:ext uri="{FF2B5EF4-FFF2-40B4-BE49-F238E27FC236}">
              <a16:creationId xmlns:a16="http://schemas.microsoft.com/office/drawing/2014/main" id="{88EDA523-8D2A-47F5-9FA4-C30DE278077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1081980"/>
          <a:ext cx="7416165" cy="119821"/>
        </a:xfrm>
        <a:prstGeom prst="rect">
          <a:avLst/>
        </a:prstGeom>
      </xdr:spPr>
    </xdr:pic>
    <xdr:clientData/>
  </xdr:twoCellAnchor>
  <xdr:twoCellAnchor editAs="oneCell">
    <xdr:from>
      <xdr:col>0</xdr:col>
      <xdr:colOff>0</xdr:colOff>
      <xdr:row>35</xdr:row>
      <xdr:rowOff>0</xdr:rowOff>
    </xdr:from>
    <xdr:to>
      <xdr:col>10</xdr:col>
      <xdr:colOff>552450</xdr:colOff>
      <xdr:row>35</xdr:row>
      <xdr:rowOff>126171</xdr:rowOff>
    </xdr:to>
    <xdr:pic>
      <xdr:nvPicPr>
        <xdr:cNvPr id="5" name="Picture 4">
          <a:extLst>
            <a:ext uri="{FF2B5EF4-FFF2-40B4-BE49-F238E27FC236}">
              <a16:creationId xmlns:a16="http://schemas.microsoft.com/office/drawing/2014/main" id="{CEA07AEE-CA27-4FBF-82CB-974D97E0968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187440"/>
          <a:ext cx="7416165" cy="1198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95969</xdr:colOff>
      <xdr:row>86</xdr:row>
      <xdr:rowOff>15546</xdr:rowOff>
    </xdr:from>
    <xdr:to>
      <xdr:col>11</xdr:col>
      <xdr:colOff>1</xdr:colOff>
      <xdr:row>108</xdr:row>
      <xdr:rowOff>172900</xdr:rowOff>
    </xdr:to>
    <xdr:graphicFrame macro="">
      <xdr:nvGraphicFramePr>
        <xdr:cNvPr id="2" name="Chart 1">
          <a:extLst>
            <a:ext uri="{FF2B5EF4-FFF2-40B4-BE49-F238E27FC236}">
              <a16:creationId xmlns:a16="http://schemas.microsoft.com/office/drawing/2014/main" id="{415A97CD-0D17-49BC-8E20-B7A1E61D64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49</xdr:row>
      <xdr:rowOff>117785</xdr:rowOff>
    </xdr:from>
    <xdr:to>
      <xdr:col>10</xdr:col>
      <xdr:colOff>736328</xdr:colOff>
      <xdr:row>71</xdr:row>
      <xdr:rowOff>152400</xdr:rowOff>
    </xdr:to>
    <xdr:graphicFrame macro="">
      <xdr:nvGraphicFramePr>
        <xdr:cNvPr id="3" name="Chart 2">
          <a:extLst>
            <a:ext uri="{FF2B5EF4-FFF2-40B4-BE49-F238E27FC236}">
              <a16:creationId xmlns:a16="http://schemas.microsoft.com/office/drawing/2014/main" id="{0AA40BC8-5C5F-469E-BE62-79AE41FF08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161</xdr:row>
      <xdr:rowOff>0</xdr:rowOff>
    </xdr:from>
    <xdr:to>
      <xdr:col>11</xdr:col>
      <xdr:colOff>9525</xdr:colOff>
      <xdr:row>161</xdr:row>
      <xdr:rowOff>119821</xdr:rowOff>
    </xdr:to>
    <xdr:pic>
      <xdr:nvPicPr>
        <xdr:cNvPr id="4" name="Picture 3">
          <a:extLst>
            <a:ext uri="{FF2B5EF4-FFF2-40B4-BE49-F238E27FC236}">
              <a16:creationId xmlns:a16="http://schemas.microsoft.com/office/drawing/2014/main" id="{8D57EB6F-AF73-42D9-8C25-F613289DD22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975175"/>
          <a:ext cx="7239000" cy="119821"/>
        </a:xfrm>
        <a:prstGeom prst="rect">
          <a:avLst/>
        </a:prstGeom>
      </xdr:spPr>
    </xdr:pic>
    <xdr:clientData/>
  </xdr:twoCellAnchor>
  <xdr:twoCellAnchor editAs="oneCell">
    <xdr:from>
      <xdr:col>0</xdr:col>
      <xdr:colOff>0</xdr:colOff>
      <xdr:row>35</xdr:row>
      <xdr:rowOff>0</xdr:rowOff>
    </xdr:from>
    <xdr:to>
      <xdr:col>11</xdr:col>
      <xdr:colOff>9525</xdr:colOff>
      <xdr:row>35</xdr:row>
      <xdr:rowOff>119821</xdr:rowOff>
    </xdr:to>
    <xdr:pic>
      <xdr:nvPicPr>
        <xdr:cNvPr id="5" name="Picture 4">
          <a:extLst>
            <a:ext uri="{FF2B5EF4-FFF2-40B4-BE49-F238E27FC236}">
              <a16:creationId xmlns:a16="http://schemas.microsoft.com/office/drawing/2014/main" id="{151AC1E3-BC50-45D7-8EAB-570D4EE3B36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239000" cy="119821"/>
        </a:xfrm>
        <a:prstGeom prst="rect">
          <a:avLst/>
        </a:prstGeom>
      </xdr:spPr>
    </xdr:pic>
    <xdr:clientData/>
  </xdr:twoCellAnchor>
  <xdr:twoCellAnchor editAs="oneCell">
    <xdr:from>
      <xdr:col>0</xdr:col>
      <xdr:colOff>0</xdr:colOff>
      <xdr:row>35</xdr:row>
      <xdr:rowOff>0</xdr:rowOff>
    </xdr:from>
    <xdr:to>
      <xdr:col>11</xdr:col>
      <xdr:colOff>47625</xdr:colOff>
      <xdr:row>35</xdr:row>
      <xdr:rowOff>122996</xdr:rowOff>
    </xdr:to>
    <xdr:pic>
      <xdr:nvPicPr>
        <xdr:cNvPr id="6" name="Picture 5">
          <a:extLst>
            <a:ext uri="{FF2B5EF4-FFF2-40B4-BE49-F238E27FC236}">
              <a16:creationId xmlns:a16="http://schemas.microsoft.com/office/drawing/2014/main" id="{EE72FFD4-8991-4EDE-A4AA-E7F89A2E2A2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191375" cy="1229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95969</xdr:colOff>
      <xdr:row>86</xdr:row>
      <xdr:rowOff>15546</xdr:rowOff>
    </xdr:from>
    <xdr:to>
      <xdr:col>11</xdr:col>
      <xdr:colOff>1</xdr:colOff>
      <xdr:row>108</xdr:row>
      <xdr:rowOff>172900</xdr:rowOff>
    </xdr:to>
    <xdr:graphicFrame macro="">
      <xdr:nvGraphicFramePr>
        <xdr:cNvPr id="2" name="Chart 1">
          <a:extLst>
            <a:ext uri="{FF2B5EF4-FFF2-40B4-BE49-F238E27FC236}">
              <a16:creationId xmlns:a16="http://schemas.microsoft.com/office/drawing/2014/main" id="{FD47C79D-1C53-4103-AF95-E125F1DFD5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49</xdr:row>
      <xdr:rowOff>117785</xdr:rowOff>
    </xdr:from>
    <xdr:to>
      <xdr:col>10</xdr:col>
      <xdr:colOff>736328</xdr:colOff>
      <xdr:row>71</xdr:row>
      <xdr:rowOff>152400</xdr:rowOff>
    </xdr:to>
    <xdr:graphicFrame macro="">
      <xdr:nvGraphicFramePr>
        <xdr:cNvPr id="3" name="Chart 2">
          <a:extLst>
            <a:ext uri="{FF2B5EF4-FFF2-40B4-BE49-F238E27FC236}">
              <a16:creationId xmlns:a16="http://schemas.microsoft.com/office/drawing/2014/main" id="{0427C718-709B-4AB8-86C6-A8B477A6DD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161</xdr:row>
      <xdr:rowOff>0</xdr:rowOff>
    </xdr:from>
    <xdr:to>
      <xdr:col>11</xdr:col>
      <xdr:colOff>9525</xdr:colOff>
      <xdr:row>161</xdr:row>
      <xdr:rowOff>119821</xdr:rowOff>
    </xdr:to>
    <xdr:pic>
      <xdr:nvPicPr>
        <xdr:cNvPr id="4" name="Picture 3">
          <a:extLst>
            <a:ext uri="{FF2B5EF4-FFF2-40B4-BE49-F238E27FC236}">
              <a16:creationId xmlns:a16="http://schemas.microsoft.com/office/drawing/2014/main" id="{4FEC308E-B127-4375-8A6D-B7A7865C089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975175"/>
          <a:ext cx="7239000" cy="119821"/>
        </a:xfrm>
        <a:prstGeom prst="rect">
          <a:avLst/>
        </a:prstGeom>
      </xdr:spPr>
    </xdr:pic>
    <xdr:clientData/>
  </xdr:twoCellAnchor>
  <xdr:twoCellAnchor editAs="oneCell">
    <xdr:from>
      <xdr:col>0</xdr:col>
      <xdr:colOff>0</xdr:colOff>
      <xdr:row>35</xdr:row>
      <xdr:rowOff>0</xdr:rowOff>
    </xdr:from>
    <xdr:to>
      <xdr:col>11</xdr:col>
      <xdr:colOff>9525</xdr:colOff>
      <xdr:row>35</xdr:row>
      <xdr:rowOff>119821</xdr:rowOff>
    </xdr:to>
    <xdr:pic>
      <xdr:nvPicPr>
        <xdr:cNvPr id="5" name="Picture 4">
          <a:extLst>
            <a:ext uri="{FF2B5EF4-FFF2-40B4-BE49-F238E27FC236}">
              <a16:creationId xmlns:a16="http://schemas.microsoft.com/office/drawing/2014/main" id="{E52182A2-662A-4D19-B187-422A8F53D9A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239000" cy="119821"/>
        </a:xfrm>
        <a:prstGeom prst="rect">
          <a:avLst/>
        </a:prstGeom>
      </xdr:spPr>
    </xdr:pic>
    <xdr:clientData/>
  </xdr:twoCellAnchor>
  <xdr:twoCellAnchor editAs="oneCell">
    <xdr:from>
      <xdr:col>0</xdr:col>
      <xdr:colOff>0</xdr:colOff>
      <xdr:row>35</xdr:row>
      <xdr:rowOff>0</xdr:rowOff>
    </xdr:from>
    <xdr:to>
      <xdr:col>11</xdr:col>
      <xdr:colOff>47625</xdr:colOff>
      <xdr:row>35</xdr:row>
      <xdr:rowOff>122996</xdr:rowOff>
    </xdr:to>
    <xdr:pic>
      <xdr:nvPicPr>
        <xdr:cNvPr id="6" name="Picture 5">
          <a:extLst>
            <a:ext uri="{FF2B5EF4-FFF2-40B4-BE49-F238E27FC236}">
              <a16:creationId xmlns:a16="http://schemas.microsoft.com/office/drawing/2014/main" id="{BF0D560B-4425-46D2-ACCB-D28712BCE70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191375" cy="122996"/>
        </a:xfrm>
        <a:prstGeom prst="rect">
          <a:avLst/>
        </a:prstGeom>
      </xdr:spPr>
    </xdr:pic>
    <xdr:clientData/>
  </xdr:twoCellAnchor>
  <xdr:twoCellAnchor editAs="oneCell">
    <xdr:from>
      <xdr:col>0</xdr:col>
      <xdr:colOff>0</xdr:colOff>
      <xdr:row>35</xdr:row>
      <xdr:rowOff>0</xdr:rowOff>
    </xdr:from>
    <xdr:to>
      <xdr:col>11</xdr:col>
      <xdr:colOff>9525</xdr:colOff>
      <xdr:row>35</xdr:row>
      <xdr:rowOff>119821</xdr:rowOff>
    </xdr:to>
    <xdr:pic>
      <xdr:nvPicPr>
        <xdr:cNvPr id="7" name="Picture 6">
          <a:extLst>
            <a:ext uri="{FF2B5EF4-FFF2-40B4-BE49-F238E27FC236}">
              <a16:creationId xmlns:a16="http://schemas.microsoft.com/office/drawing/2014/main" id="{BB5D8993-84C9-4C8F-8037-E3D30CB71BD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477125" cy="119821"/>
        </a:xfrm>
        <a:prstGeom prst="rect">
          <a:avLst/>
        </a:prstGeom>
      </xdr:spPr>
    </xdr:pic>
    <xdr:clientData/>
  </xdr:twoCellAnchor>
  <xdr:twoCellAnchor editAs="oneCell">
    <xdr:from>
      <xdr:col>0</xdr:col>
      <xdr:colOff>0</xdr:colOff>
      <xdr:row>35</xdr:row>
      <xdr:rowOff>0</xdr:rowOff>
    </xdr:from>
    <xdr:to>
      <xdr:col>11</xdr:col>
      <xdr:colOff>47625</xdr:colOff>
      <xdr:row>35</xdr:row>
      <xdr:rowOff>122996</xdr:rowOff>
    </xdr:to>
    <xdr:pic>
      <xdr:nvPicPr>
        <xdr:cNvPr id="8" name="Picture 7">
          <a:extLst>
            <a:ext uri="{FF2B5EF4-FFF2-40B4-BE49-F238E27FC236}">
              <a16:creationId xmlns:a16="http://schemas.microsoft.com/office/drawing/2014/main" id="{F98465B3-ADF3-482E-8F59-5B84B2F3B89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515225" cy="1229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95969</xdr:colOff>
      <xdr:row>86</xdr:row>
      <xdr:rowOff>15546</xdr:rowOff>
    </xdr:from>
    <xdr:to>
      <xdr:col>11</xdr:col>
      <xdr:colOff>1</xdr:colOff>
      <xdr:row>108</xdr:row>
      <xdr:rowOff>172900</xdr:rowOff>
    </xdr:to>
    <xdr:graphicFrame macro="">
      <xdr:nvGraphicFramePr>
        <xdr:cNvPr id="2" name="Chart 1">
          <a:extLst>
            <a:ext uri="{FF2B5EF4-FFF2-40B4-BE49-F238E27FC236}">
              <a16:creationId xmlns:a16="http://schemas.microsoft.com/office/drawing/2014/main" id="{98F75E8D-6EA0-43A5-9241-E2A20B70C4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49</xdr:row>
      <xdr:rowOff>117785</xdr:rowOff>
    </xdr:from>
    <xdr:to>
      <xdr:col>10</xdr:col>
      <xdr:colOff>736328</xdr:colOff>
      <xdr:row>71</xdr:row>
      <xdr:rowOff>152400</xdr:rowOff>
    </xdr:to>
    <xdr:graphicFrame macro="">
      <xdr:nvGraphicFramePr>
        <xdr:cNvPr id="3" name="Chart 2">
          <a:extLst>
            <a:ext uri="{FF2B5EF4-FFF2-40B4-BE49-F238E27FC236}">
              <a16:creationId xmlns:a16="http://schemas.microsoft.com/office/drawing/2014/main" id="{6F091E32-E37D-4211-8088-6C835C537F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161</xdr:row>
      <xdr:rowOff>0</xdr:rowOff>
    </xdr:from>
    <xdr:to>
      <xdr:col>11</xdr:col>
      <xdr:colOff>9525</xdr:colOff>
      <xdr:row>161</xdr:row>
      <xdr:rowOff>119821</xdr:rowOff>
    </xdr:to>
    <xdr:pic>
      <xdr:nvPicPr>
        <xdr:cNvPr id="4" name="Picture 3">
          <a:extLst>
            <a:ext uri="{FF2B5EF4-FFF2-40B4-BE49-F238E27FC236}">
              <a16:creationId xmlns:a16="http://schemas.microsoft.com/office/drawing/2014/main" id="{07A3853D-99DF-425A-84FD-925D0F2B392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975175"/>
          <a:ext cx="7239000" cy="119821"/>
        </a:xfrm>
        <a:prstGeom prst="rect">
          <a:avLst/>
        </a:prstGeom>
      </xdr:spPr>
    </xdr:pic>
    <xdr:clientData/>
  </xdr:twoCellAnchor>
  <xdr:twoCellAnchor editAs="oneCell">
    <xdr:from>
      <xdr:col>0</xdr:col>
      <xdr:colOff>0</xdr:colOff>
      <xdr:row>35</xdr:row>
      <xdr:rowOff>0</xdr:rowOff>
    </xdr:from>
    <xdr:to>
      <xdr:col>11</xdr:col>
      <xdr:colOff>9525</xdr:colOff>
      <xdr:row>35</xdr:row>
      <xdr:rowOff>119821</xdr:rowOff>
    </xdr:to>
    <xdr:pic>
      <xdr:nvPicPr>
        <xdr:cNvPr id="5" name="Picture 4">
          <a:extLst>
            <a:ext uri="{FF2B5EF4-FFF2-40B4-BE49-F238E27FC236}">
              <a16:creationId xmlns:a16="http://schemas.microsoft.com/office/drawing/2014/main" id="{8E1214BB-2D6C-4143-9E91-70571F3FB93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239000" cy="119821"/>
        </a:xfrm>
        <a:prstGeom prst="rect">
          <a:avLst/>
        </a:prstGeom>
      </xdr:spPr>
    </xdr:pic>
    <xdr:clientData/>
  </xdr:twoCellAnchor>
  <xdr:twoCellAnchor editAs="oneCell">
    <xdr:from>
      <xdr:col>0</xdr:col>
      <xdr:colOff>0</xdr:colOff>
      <xdr:row>35</xdr:row>
      <xdr:rowOff>0</xdr:rowOff>
    </xdr:from>
    <xdr:to>
      <xdr:col>11</xdr:col>
      <xdr:colOff>47625</xdr:colOff>
      <xdr:row>35</xdr:row>
      <xdr:rowOff>122996</xdr:rowOff>
    </xdr:to>
    <xdr:pic>
      <xdr:nvPicPr>
        <xdr:cNvPr id="6" name="Picture 5">
          <a:extLst>
            <a:ext uri="{FF2B5EF4-FFF2-40B4-BE49-F238E27FC236}">
              <a16:creationId xmlns:a16="http://schemas.microsoft.com/office/drawing/2014/main" id="{BDA85B43-DA2A-42CA-BBBE-36E6CE40A79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191375" cy="122996"/>
        </a:xfrm>
        <a:prstGeom prst="rect">
          <a:avLst/>
        </a:prstGeom>
      </xdr:spPr>
    </xdr:pic>
    <xdr:clientData/>
  </xdr:twoCellAnchor>
  <xdr:twoCellAnchor editAs="oneCell">
    <xdr:from>
      <xdr:col>0</xdr:col>
      <xdr:colOff>0</xdr:colOff>
      <xdr:row>35</xdr:row>
      <xdr:rowOff>0</xdr:rowOff>
    </xdr:from>
    <xdr:to>
      <xdr:col>11</xdr:col>
      <xdr:colOff>9525</xdr:colOff>
      <xdr:row>35</xdr:row>
      <xdr:rowOff>119821</xdr:rowOff>
    </xdr:to>
    <xdr:pic>
      <xdr:nvPicPr>
        <xdr:cNvPr id="7" name="Picture 6">
          <a:extLst>
            <a:ext uri="{FF2B5EF4-FFF2-40B4-BE49-F238E27FC236}">
              <a16:creationId xmlns:a16="http://schemas.microsoft.com/office/drawing/2014/main" id="{487E04C2-76A8-456D-81D8-5D43B8A9460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477125" cy="119821"/>
        </a:xfrm>
        <a:prstGeom prst="rect">
          <a:avLst/>
        </a:prstGeom>
      </xdr:spPr>
    </xdr:pic>
    <xdr:clientData/>
  </xdr:twoCellAnchor>
  <xdr:twoCellAnchor editAs="oneCell">
    <xdr:from>
      <xdr:col>0</xdr:col>
      <xdr:colOff>0</xdr:colOff>
      <xdr:row>35</xdr:row>
      <xdr:rowOff>0</xdr:rowOff>
    </xdr:from>
    <xdr:to>
      <xdr:col>11</xdr:col>
      <xdr:colOff>47625</xdr:colOff>
      <xdr:row>35</xdr:row>
      <xdr:rowOff>122996</xdr:rowOff>
    </xdr:to>
    <xdr:pic>
      <xdr:nvPicPr>
        <xdr:cNvPr id="8" name="Picture 7">
          <a:extLst>
            <a:ext uri="{FF2B5EF4-FFF2-40B4-BE49-F238E27FC236}">
              <a16:creationId xmlns:a16="http://schemas.microsoft.com/office/drawing/2014/main" id="{FA6A15C4-6DFB-4924-A45A-E83E6450C53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515225" cy="1229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95969</xdr:colOff>
      <xdr:row>86</xdr:row>
      <xdr:rowOff>15546</xdr:rowOff>
    </xdr:from>
    <xdr:to>
      <xdr:col>11</xdr:col>
      <xdr:colOff>1</xdr:colOff>
      <xdr:row>108</xdr:row>
      <xdr:rowOff>172900</xdr:rowOff>
    </xdr:to>
    <xdr:graphicFrame macro="">
      <xdr:nvGraphicFramePr>
        <xdr:cNvPr id="2" name="Chart 1">
          <a:extLst>
            <a:ext uri="{FF2B5EF4-FFF2-40B4-BE49-F238E27FC236}">
              <a16:creationId xmlns:a16="http://schemas.microsoft.com/office/drawing/2014/main" id="{9B6F2255-E8AF-4319-8663-0FC8F6D9AE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49</xdr:row>
      <xdr:rowOff>117785</xdr:rowOff>
    </xdr:from>
    <xdr:to>
      <xdr:col>10</xdr:col>
      <xdr:colOff>736328</xdr:colOff>
      <xdr:row>71</xdr:row>
      <xdr:rowOff>152400</xdr:rowOff>
    </xdr:to>
    <xdr:graphicFrame macro="">
      <xdr:nvGraphicFramePr>
        <xdr:cNvPr id="3" name="Chart 2">
          <a:extLst>
            <a:ext uri="{FF2B5EF4-FFF2-40B4-BE49-F238E27FC236}">
              <a16:creationId xmlns:a16="http://schemas.microsoft.com/office/drawing/2014/main" id="{75B0C877-3837-4CE3-9A1C-AA579FC51E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161</xdr:row>
      <xdr:rowOff>0</xdr:rowOff>
    </xdr:from>
    <xdr:to>
      <xdr:col>11</xdr:col>
      <xdr:colOff>9525</xdr:colOff>
      <xdr:row>161</xdr:row>
      <xdr:rowOff>119821</xdr:rowOff>
    </xdr:to>
    <xdr:pic>
      <xdr:nvPicPr>
        <xdr:cNvPr id="4" name="Picture 3">
          <a:extLst>
            <a:ext uri="{FF2B5EF4-FFF2-40B4-BE49-F238E27FC236}">
              <a16:creationId xmlns:a16="http://schemas.microsoft.com/office/drawing/2014/main" id="{70043148-AC79-49AF-A190-8A0CFB96685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975175"/>
          <a:ext cx="7239000" cy="119821"/>
        </a:xfrm>
        <a:prstGeom prst="rect">
          <a:avLst/>
        </a:prstGeom>
      </xdr:spPr>
    </xdr:pic>
    <xdr:clientData/>
  </xdr:twoCellAnchor>
  <xdr:twoCellAnchor editAs="oneCell">
    <xdr:from>
      <xdr:col>0</xdr:col>
      <xdr:colOff>0</xdr:colOff>
      <xdr:row>35</xdr:row>
      <xdr:rowOff>0</xdr:rowOff>
    </xdr:from>
    <xdr:to>
      <xdr:col>11</xdr:col>
      <xdr:colOff>9525</xdr:colOff>
      <xdr:row>35</xdr:row>
      <xdr:rowOff>119821</xdr:rowOff>
    </xdr:to>
    <xdr:pic>
      <xdr:nvPicPr>
        <xdr:cNvPr id="5" name="Picture 4">
          <a:extLst>
            <a:ext uri="{FF2B5EF4-FFF2-40B4-BE49-F238E27FC236}">
              <a16:creationId xmlns:a16="http://schemas.microsoft.com/office/drawing/2014/main" id="{92888B3E-D4E6-43F5-9606-325B008EC92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239000" cy="119821"/>
        </a:xfrm>
        <a:prstGeom prst="rect">
          <a:avLst/>
        </a:prstGeom>
      </xdr:spPr>
    </xdr:pic>
    <xdr:clientData/>
  </xdr:twoCellAnchor>
  <xdr:twoCellAnchor editAs="oneCell">
    <xdr:from>
      <xdr:col>0</xdr:col>
      <xdr:colOff>0</xdr:colOff>
      <xdr:row>35</xdr:row>
      <xdr:rowOff>0</xdr:rowOff>
    </xdr:from>
    <xdr:to>
      <xdr:col>11</xdr:col>
      <xdr:colOff>47625</xdr:colOff>
      <xdr:row>35</xdr:row>
      <xdr:rowOff>122996</xdr:rowOff>
    </xdr:to>
    <xdr:pic>
      <xdr:nvPicPr>
        <xdr:cNvPr id="6" name="Picture 5">
          <a:extLst>
            <a:ext uri="{FF2B5EF4-FFF2-40B4-BE49-F238E27FC236}">
              <a16:creationId xmlns:a16="http://schemas.microsoft.com/office/drawing/2014/main" id="{4000A947-AF41-44D8-9718-9B626012C52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191375" cy="122996"/>
        </a:xfrm>
        <a:prstGeom prst="rect">
          <a:avLst/>
        </a:prstGeom>
      </xdr:spPr>
    </xdr:pic>
    <xdr:clientData/>
  </xdr:twoCellAnchor>
  <xdr:twoCellAnchor editAs="oneCell">
    <xdr:from>
      <xdr:col>0</xdr:col>
      <xdr:colOff>0</xdr:colOff>
      <xdr:row>35</xdr:row>
      <xdr:rowOff>0</xdr:rowOff>
    </xdr:from>
    <xdr:to>
      <xdr:col>11</xdr:col>
      <xdr:colOff>9525</xdr:colOff>
      <xdr:row>35</xdr:row>
      <xdr:rowOff>119821</xdr:rowOff>
    </xdr:to>
    <xdr:pic>
      <xdr:nvPicPr>
        <xdr:cNvPr id="7" name="Picture 6">
          <a:extLst>
            <a:ext uri="{FF2B5EF4-FFF2-40B4-BE49-F238E27FC236}">
              <a16:creationId xmlns:a16="http://schemas.microsoft.com/office/drawing/2014/main" id="{FA384B7D-2330-40FC-8435-B4E0FE80B67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477125" cy="119821"/>
        </a:xfrm>
        <a:prstGeom prst="rect">
          <a:avLst/>
        </a:prstGeom>
      </xdr:spPr>
    </xdr:pic>
    <xdr:clientData/>
  </xdr:twoCellAnchor>
  <xdr:twoCellAnchor editAs="oneCell">
    <xdr:from>
      <xdr:col>0</xdr:col>
      <xdr:colOff>0</xdr:colOff>
      <xdr:row>35</xdr:row>
      <xdr:rowOff>0</xdr:rowOff>
    </xdr:from>
    <xdr:to>
      <xdr:col>11</xdr:col>
      <xdr:colOff>47625</xdr:colOff>
      <xdr:row>35</xdr:row>
      <xdr:rowOff>122996</xdr:rowOff>
    </xdr:to>
    <xdr:pic>
      <xdr:nvPicPr>
        <xdr:cNvPr id="8" name="Picture 7">
          <a:extLst>
            <a:ext uri="{FF2B5EF4-FFF2-40B4-BE49-F238E27FC236}">
              <a16:creationId xmlns:a16="http://schemas.microsoft.com/office/drawing/2014/main" id="{8CCB0A27-8784-495B-A4FA-AF00AC35CE9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515225" cy="12299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95969</xdr:colOff>
      <xdr:row>86</xdr:row>
      <xdr:rowOff>15546</xdr:rowOff>
    </xdr:from>
    <xdr:to>
      <xdr:col>11</xdr:col>
      <xdr:colOff>1</xdr:colOff>
      <xdr:row>108</xdr:row>
      <xdr:rowOff>172900</xdr:rowOff>
    </xdr:to>
    <xdr:graphicFrame macro="">
      <xdr:nvGraphicFramePr>
        <xdr:cNvPr id="2" name="Chart 1">
          <a:extLst>
            <a:ext uri="{FF2B5EF4-FFF2-40B4-BE49-F238E27FC236}">
              <a16:creationId xmlns:a16="http://schemas.microsoft.com/office/drawing/2014/main" id="{77F8AC76-6740-4158-BD0A-EB9CD25160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49</xdr:row>
      <xdr:rowOff>117785</xdr:rowOff>
    </xdr:from>
    <xdr:to>
      <xdr:col>10</xdr:col>
      <xdr:colOff>736328</xdr:colOff>
      <xdr:row>71</xdr:row>
      <xdr:rowOff>152400</xdr:rowOff>
    </xdr:to>
    <xdr:graphicFrame macro="">
      <xdr:nvGraphicFramePr>
        <xdr:cNvPr id="3" name="Chart 2">
          <a:extLst>
            <a:ext uri="{FF2B5EF4-FFF2-40B4-BE49-F238E27FC236}">
              <a16:creationId xmlns:a16="http://schemas.microsoft.com/office/drawing/2014/main" id="{EDA12CB0-4898-4ACB-992F-7ED20CF0BE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161</xdr:row>
      <xdr:rowOff>0</xdr:rowOff>
    </xdr:from>
    <xdr:to>
      <xdr:col>11</xdr:col>
      <xdr:colOff>9525</xdr:colOff>
      <xdr:row>161</xdr:row>
      <xdr:rowOff>119821</xdr:rowOff>
    </xdr:to>
    <xdr:pic>
      <xdr:nvPicPr>
        <xdr:cNvPr id="4" name="Picture 3">
          <a:extLst>
            <a:ext uri="{FF2B5EF4-FFF2-40B4-BE49-F238E27FC236}">
              <a16:creationId xmlns:a16="http://schemas.microsoft.com/office/drawing/2014/main" id="{71415A47-EE3D-4771-A8DF-D2C31A73A4D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975175"/>
          <a:ext cx="7239000" cy="119821"/>
        </a:xfrm>
        <a:prstGeom prst="rect">
          <a:avLst/>
        </a:prstGeom>
      </xdr:spPr>
    </xdr:pic>
    <xdr:clientData/>
  </xdr:twoCellAnchor>
  <xdr:twoCellAnchor editAs="oneCell">
    <xdr:from>
      <xdr:col>0</xdr:col>
      <xdr:colOff>0</xdr:colOff>
      <xdr:row>35</xdr:row>
      <xdr:rowOff>0</xdr:rowOff>
    </xdr:from>
    <xdr:to>
      <xdr:col>11</xdr:col>
      <xdr:colOff>9525</xdr:colOff>
      <xdr:row>35</xdr:row>
      <xdr:rowOff>119821</xdr:rowOff>
    </xdr:to>
    <xdr:pic>
      <xdr:nvPicPr>
        <xdr:cNvPr id="5" name="Picture 4">
          <a:extLst>
            <a:ext uri="{FF2B5EF4-FFF2-40B4-BE49-F238E27FC236}">
              <a16:creationId xmlns:a16="http://schemas.microsoft.com/office/drawing/2014/main" id="{D514B158-140D-48C3-BD58-0C40D7F3B97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239000" cy="119821"/>
        </a:xfrm>
        <a:prstGeom prst="rect">
          <a:avLst/>
        </a:prstGeom>
      </xdr:spPr>
    </xdr:pic>
    <xdr:clientData/>
  </xdr:twoCellAnchor>
  <xdr:twoCellAnchor editAs="oneCell">
    <xdr:from>
      <xdr:col>0</xdr:col>
      <xdr:colOff>0</xdr:colOff>
      <xdr:row>35</xdr:row>
      <xdr:rowOff>0</xdr:rowOff>
    </xdr:from>
    <xdr:to>
      <xdr:col>11</xdr:col>
      <xdr:colOff>47625</xdr:colOff>
      <xdr:row>35</xdr:row>
      <xdr:rowOff>122996</xdr:rowOff>
    </xdr:to>
    <xdr:pic>
      <xdr:nvPicPr>
        <xdr:cNvPr id="6" name="Picture 5">
          <a:extLst>
            <a:ext uri="{FF2B5EF4-FFF2-40B4-BE49-F238E27FC236}">
              <a16:creationId xmlns:a16="http://schemas.microsoft.com/office/drawing/2014/main" id="{BCFA6F40-D651-495F-89B2-B6035B77DEE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191375" cy="122996"/>
        </a:xfrm>
        <a:prstGeom prst="rect">
          <a:avLst/>
        </a:prstGeom>
      </xdr:spPr>
    </xdr:pic>
    <xdr:clientData/>
  </xdr:twoCellAnchor>
  <xdr:twoCellAnchor editAs="oneCell">
    <xdr:from>
      <xdr:col>0</xdr:col>
      <xdr:colOff>0</xdr:colOff>
      <xdr:row>35</xdr:row>
      <xdr:rowOff>0</xdr:rowOff>
    </xdr:from>
    <xdr:to>
      <xdr:col>11</xdr:col>
      <xdr:colOff>9525</xdr:colOff>
      <xdr:row>35</xdr:row>
      <xdr:rowOff>119821</xdr:rowOff>
    </xdr:to>
    <xdr:pic>
      <xdr:nvPicPr>
        <xdr:cNvPr id="7" name="Picture 6">
          <a:extLst>
            <a:ext uri="{FF2B5EF4-FFF2-40B4-BE49-F238E27FC236}">
              <a16:creationId xmlns:a16="http://schemas.microsoft.com/office/drawing/2014/main" id="{6193669F-BCE7-48DA-811C-05E4BC5E6C3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477125" cy="119821"/>
        </a:xfrm>
        <a:prstGeom prst="rect">
          <a:avLst/>
        </a:prstGeom>
      </xdr:spPr>
    </xdr:pic>
    <xdr:clientData/>
  </xdr:twoCellAnchor>
  <xdr:twoCellAnchor editAs="oneCell">
    <xdr:from>
      <xdr:col>0</xdr:col>
      <xdr:colOff>0</xdr:colOff>
      <xdr:row>35</xdr:row>
      <xdr:rowOff>0</xdr:rowOff>
    </xdr:from>
    <xdr:to>
      <xdr:col>11</xdr:col>
      <xdr:colOff>47625</xdr:colOff>
      <xdr:row>35</xdr:row>
      <xdr:rowOff>122996</xdr:rowOff>
    </xdr:to>
    <xdr:pic>
      <xdr:nvPicPr>
        <xdr:cNvPr id="8" name="Picture 7">
          <a:extLst>
            <a:ext uri="{FF2B5EF4-FFF2-40B4-BE49-F238E27FC236}">
              <a16:creationId xmlns:a16="http://schemas.microsoft.com/office/drawing/2014/main" id="{16A25A96-7DAE-474D-9FEB-647A01BEBEE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515225" cy="12299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95969</xdr:colOff>
      <xdr:row>86</xdr:row>
      <xdr:rowOff>15546</xdr:rowOff>
    </xdr:from>
    <xdr:to>
      <xdr:col>11</xdr:col>
      <xdr:colOff>1</xdr:colOff>
      <xdr:row>108</xdr:row>
      <xdr:rowOff>172900</xdr:rowOff>
    </xdr:to>
    <xdr:graphicFrame macro="">
      <xdr:nvGraphicFramePr>
        <xdr:cNvPr id="2" name="Chart 1">
          <a:extLst>
            <a:ext uri="{FF2B5EF4-FFF2-40B4-BE49-F238E27FC236}">
              <a16:creationId xmlns:a16="http://schemas.microsoft.com/office/drawing/2014/main" id="{6D087677-9E8F-4FDC-8CF8-64858C6B13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49</xdr:row>
      <xdr:rowOff>117785</xdr:rowOff>
    </xdr:from>
    <xdr:to>
      <xdr:col>10</xdr:col>
      <xdr:colOff>736328</xdr:colOff>
      <xdr:row>71</xdr:row>
      <xdr:rowOff>152400</xdr:rowOff>
    </xdr:to>
    <xdr:graphicFrame macro="">
      <xdr:nvGraphicFramePr>
        <xdr:cNvPr id="3" name="Chart 2">
          <a:extLst>
            <a:ext uri="{FF2B5EF4-FFF2-40B4-BE49-F238E27FC236}">
              <a16:creationId xmlns:a16="http://schemas.microsoft.com/office/drawing/2014/main" id="{DD45B8CA-133E-470D-B79D-B4C905114C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161</xdr:row>
      <xdr:rowOff>0</xdr:rowOff>
    </xdr:from>
    <xdr:to>
      <xdr:col>9</xdr:col>
      <xdr:colOff>538957</xdr:colOff>
      <xdr:row>161</xdr:row>
      <xdr:rowOff>126171</xdr:rowOff>
    </xdr:to>
    <xdr:pic>
      <xdr:nvPicPr>
        <xdr:cNvPr id="4" name="Picture 3">
          <a:extLst>
            <a:ext uri="{FF2B5EF4-FFF2-40B4-BE49-F238E27FC236}">
              <a16:creationId xmlns:a16="http://schemas.microsoft.com/office/drawing/2014/main" id="{F5CC7816-8D71-4129-BA90-2A55CF9C0DF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9975175"/>
          <a:ext cx="7239000" cy="119821"/>
        </a:xfrm>
        <a:prstGeom prst="rect">
          <a:avLst/>
        </a:prstGeom>
      </xdr:spPr>
    </xdr:pic>
    <xdr:clientData/>
  </xdr:twoCellAnchor>
  <xdr:twoCellAnchor editAs="oneCell">
    <xdr:from>
      <xdr:col>0</xdr:col>
      <xdr:colOff>0</xdr:colOff>
      <xdr:row>35</xdr:row>
      <xdr:rowOff>0</xdr:rowOff>
    </xdr:from>
    <xdr:to>
      <xdr:col>9</xdr:col>
      <xdr:colOff>538957</xdr:colOff>
      <xdr:row>35</xdr:row>
      <xdr:rowOff>126171</xdr:rowOff>
    </xdr:to>
    <xdr:pic>
      <xdr:nvPicPr>
        <xdr:cNvPr id="5" name="Picture 4">
          <a:extLst>
            <a:ext uri="{FF2B5EF4-FFF2-40B4-BE49-F238E27FC236}">
              <a16:creationId xmlns:a16="http://schemas.microsoft.com/office/drawing/2014/main" id="{B6E48D4C-0871-4CD2-8539-919FF889DE2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239000" cy="119821"/>
        </a:xfrm>
        <a:prstGeom prst="rect">
          <a:avLst/>
        </a:prstGeom>
      </xdr:spPr>
    </xdr:pic>
    <xdr:clientData/>
  </xdr:twoCellAnchor>
  <xdr:twoCellAnchor editAs="oneCell">
    <xdr:from>
      <xdr:col>0</xdr:col>
      <xdr:colOff>0</xdr:colOff>
      <xdr:row>35</xdr:row>
      <xdr:rowOff>0</xdr:rowOff>
    </xdr:from>
    <xdr:to>
      <xdr:col>9</xdr:col>
      <xdr:colOff>590550</xdr:colOff>
      <xdr:row>35</xdr:row>
      <xdr:rowOff>122996</xdr:rowOff>
    </xdr:to>
    <xdr:pic>
      <xdr:nvPicPr>
        <xdr:cNvPr id="6" name="Picture 5">
          <a:extLst>
            <a:ext uri="{FF2B5EF4-FFF2-40B4-BE49-F238E27FC236}">
              <a16:creationId xmlns:a16="http://schemas.microsoft.com/office/drawing/2014/main" id="{A68E12D3-791F-40DA-92FD-1B6482C2416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191375" cy="122996"/>
        </a:xfrm>
        <a:prstGeom prst="rect">
          <a:avLst/>
        </a:prstGeom>
      </xdr:spPr>
    </xdr:pic>
    <xdr:clientData/>
  </xdr:twoCellAnchor>
  <xdr:twoCellAnchor editAs="oneCell">
    <xdr:from>
      <xdr:col>0</xdr:col>
      <xdr:colOff>0</xdr:colOff>
      <xdr:row>35</xdr:row>
      <xdr:rowOff>0</xdr:rowOff>
    </xdr:from>
    <xdr:to>
      <xdr:col>9</xdr:col>
      <xdr:colOff>571500</xdr:colOff>
      <xdr:row>35</xdr:row>
      <xdr:rowOff>126171</xdr:rowOff>
    </xdr:to>
    <xdr:pic>
      <xdr:nvPicPr>
        <xdr:cNvPr id="7" name="Picture 6">
          <a:extLst>
            <a:ext uri="{FF2B5EF4-FFF2-40B4-BE49-F238E27FC236}">
              <a16:creationId xmlns:a16="http://schemas.microsoft.com/office/drawing/2014/main" id="{E50E02BD-2A4B-4A05-BF21-BC703EAB14F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477125" cy="119821"/>
        </a:xfrm>
        <a:prstGeom prst="rect">
          <a:avLst/>
        </a:prstGeom>
      </xdr:spPr>
    </xdr:pic>
    <xdr:clientData/>
  </xdr:twoCellAnchor>
  <xdr:twoCellAnchor editAs="oneCell">
    <xdr:from>
      <xdr:col>0</xdr:col>
      <xdr:colOff>0</xdr:colOff>
      <xdr:row>35</xdr:row>
      <xdr:rowOff>0</xdr:rowOff>
    </xdr:from>
    <xdr:to>
      <xdr:col>9</xdr:col>
      <xdr:colOff>609600</xdr:colOff>
      <xdr:row>35</xdr:row>
      <xdr:rowOff>122996</xdr:rowOff>
    </xdr:to>
    <xdr:pic>
      <xdr:nvPicPr>
        <xdr:cNvPr id="8" name="Picture 7">
          <a:extLst>
            <a:ext uri="{FF2B5EF4-FFF2-40B4-BE49-F238E27FC236}">
              <a16:creationId xmlns:a16="http://schemas.microsoft.com/office/drawing/2014/main" id="{F508B7BC-02BC-4EE2-AAB6-7AEE3243F62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267450"/>
          <a:ext cx="7515225" cy="1229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msc.org/wendy.banta/My%20Documents/For%20Ref/ORIGINAL_MSC%20CoC%20Single%20Site%20Checklist_v1.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rinestewardshipcouncil.sharepoint.com/Users/wendy.banta/AppData/Local/Microsoft/Windows/Temporary%20Internet%20Files/Content.Outlook/ZM54JG0F/Copy%20of%20Default%20Checklist%20DRAFT%20FOR%20REVIEW%20-%20Frigoprim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eams.msc.org/wendy.banta/My%20Documents/For%20Ref/MSC_CoC_Group_Checklist_v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1.Data"/>
      <sheetName val="2.Data"/>
      <sheetName val="7.Data"/>
      <sheetName val="11.Data"/>
      <sheetName val="10.Data"/>
      <sheetName val="0. Front Sheet"/>
      <sheetName val="1. General"/>
      <sheetName val="2. Organization description"/>
      <sheetName val="3. Audit Attendance"/>
      <sheetName val="4. Scoping"/>
      <sheetName val="5. Questions"/>
      <sheetName val="5.Data"/>
      <sheetName val="6. Traceback template"/>
      <sheetName val="7. Input-Output template"/>
      <sheetName val="8. Supplier list"/>
      <sheetName val="9. Scope"/>
      <sheetName val="10. Surveillance Frequency"/>
      <sheetName val="10.Calculations"/>
      <sheetName val="LK"/>
      <sheetName val="11. Non Conformities"/>
      <sheetName val="12. Certification Decision"/>
      <sheetName val="Annex A Subcontractor Table"/>
      <sheetName val="Annex B - NC Previous Audit"/>
      <sheetName val="Annex C - MSC purchases non man"/>
      <sheetName val="ORIGINAL_MSC CoC Single Site 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0. Front Sheet"/>
      <sheetName val="1. Guidance to checklist"/>
      <sheetName val="2. General"/>
      <sheetName val="3. Site list for multi-site"/>
      <sheetName val="4. Organisation description"/>
      <sheetName val="5. Audit attendance"/>
      <sheetName val="6. Filtering questions"/>
      <sheetName val="7. Questions"/>
      <sheetName val="8.  Interviews"/>
      <sheetName val="9. Traceability test template"/>
      <sheetName val="10. Input-output template 1"/>
      <sheetName val="11. Input-output template 2"/>
      <sheetName val="12. Supplier list"/>
      <sheetName val="13. Scope"/>
      <sheetName val="14. Non-conformities"/>
      <sheetName val="15. Certification decision"/>
      <sheetName val="16. Additional information"/>
      <sheetName val="Annex A - Subcontractor table"/>
      <sheetName val="Annex B - Subcontractor visits"/>
      <sheetName val="Annex C - Previous NCs"/>
      <sheetName val="Annex D - Certified purchas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2.Data"/>
      <sheetName val="3.Data"/>
      <sheetName val="8.Data"/>
      <sheetName val="18.Data"/>
      <sheetName val="19.Data"/>
      <sheetName val="20.Data"/>
      <sheetName val="AnnexB.Data"/>
      <sheetName val="LK"/>
      <sheetName val="0. Front Sheet"/>
      <sheetName val="1. Guidance"/>
      <sheetName val="2. Group entity"/>
      <sheetName val="3. Group description"/>
      <sheetName val="4. Site list"/>
      <sheetName val="5. Audit attendance"/>
      <sheetName val="6. Eligibility for RRG"/>
      <sheetName val="7. Filtering questions"/>
      <sheetName val="8. Questions"/>
      <sheetName val="9. Traceback template"/>
      <sheetName val="10. Input-Output template 1"/>
      <sheetName val="10.Data"/>
      <sheetName val="11.Input-Output template 2"/>
      <sheetName val="12. Supplier list"/>
      <sheetName val="13.Scope"/>
      <sheetName val="13.Data"/>
      <sheetName val="14. Sampling plan"/>
      <sheetName val="14.Data"/>
      <sheetName val="LK2"/>
      <sheetName val="15. Sampling tables"/>
      <sheetName val="16. Sampling description"/>
      <sheetName val="17. Audit commentary"/>
      <sheetName val="18. Audit frequency"/>
      <sheetName val="19. Non-conformities"/>
      <sheetName val="20. Certification decision"/>
      <sheetName val="Annex A subcontractor Table"/>
      <sheetName val="AnnexA.Data"/>
      <sheetName val="Annex B NC from previous audit"/>
      <sheetName val="Annex C MSC purchases"/>
      <sheetName val="MSC_CoC_Group_Checklist_v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persons/person.xml><?xml version="1.0" encoding="utf-8"?>
<personList xmlns="http://schemas.microsoft.com/office/spreadsheetml/2018/threadedcomments" xmlns:x="http://schemas.openxmlformats.org/spreadsheetml/2006/main">
  <person displayName="EVA STEPHANI CAROLINE" id="{A7232902-E940-48F9-8339-A2EA8B48B252}" userId="S::escaroli@uark.edu::bcebaf78-b30b-475a-a200-1f59bbbca654" providerId="AD"/>
  <person displayName="Hirmen Syofyanto" id="{8722628D-C58F-4801-A468-D591810964D3}" userId="S::hirmen.syofyanto@msc.org::d6b1e85e-8d4e-4dcd-86eb-7e5e002341a3"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6DBA77D-E4D2-4CEF-A623-F48AFED9013D}" name="List1678" displayName="List1678" ref="BE2:BF6" totalsRowShown="0" headerRowDxfId="243" dataDxfId="242">
  <autoFilter ref="BE2:BF6" xr:uid="{00000000-0009-0000-0100-000001000000}"/>
  <tableColumns count="2">
    <tableColumn id="1" xr3:uid="{CDBEFD16-C33D-44B9-941D-BBDB84CBE0A1}" name="Option" dataDxfId="241"/>
    <tableColumn id="2" xr3:uid="{EE32672F-4EBE-4031-9FF1-D465EE94FED2}" name="Score" dataDxfId="24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1608C5F-C387-4F78-8999-8251DB0B8FD7}" name="List16782" displayName="List16782" ref="BE2:BF6" totalsRowShown="0" headerRowDxfId="203" dataDxfId="202">
  <autoFilter ref="BE2:BF6" xr:uid="{00000000-0009-0000-0100-000001000000}"/>
  <tableColumns count="2">
    <tableColumn id="1" xr3:uid="{AA4F78DE-5594-4357-9E27-C233FC86C2CA}" name="Option" dataDxfId="201"/>
    <tableColumn id="2" xr3:uid="{E85565F7-FC81-4C08-94D8-E3DEF6DFACE0}" name="Score" dataDxfId="20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3B482A5-22C1-4D38-8AA0-9B26D2C58141}" name="List167823" displayName="List167823" ref="BE2:BF6" totalsRowShown="0" headerRowDxfId="163" dataDxfId="162">
  <autoFilter ref="BE2:BF6" xr:uid="{00000000-0009-0000-0100-000001000000}"/>
  <tableColumns count="2">
    <tableColumn id="1" xr3:uid="{4A34AC97-4AC6-47D7-8285-9401D18A386C}" name="Option" dataDxfId="161"/>
    <tableColumn id="2" xr3:uid="{330E83D9-F411-4C75-9E02-2AE22BFEC00B}" name="Score" dataDxfId="16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C769D17-7AC7-4F4E-BDCF-58FDA7B792D1}" name="List1678234" displayName="List1678234" ref="BE2:BF6" totalsRowShown="0" headerRowDxfId="123" dataDxfId="122">
  <autoFilter ref="BE2:BF6" xr:uid="{00000000-0009-0000-0100-000001000000}"/>
  <tableColumns count="2">
    <tableColumn id="1" xr3:uid="{BE54147B-068D-44E8-B0D8-9F934F9A6455}" name="Option" dataDxfId="121"/>
    <tableColumn id="2" xr3:uid="{624B0B2F-AB50-4E61-B744-B8B1C1D49066}" name="Score" dataDxfId="12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B9AFC49-F2CC-4D2E-B43C-3248F57C7674}" name="List16782345" displayName="List16782345" ref="BE2:BF6" totalsRowShown="0" headerRowDxfId="83" dataDxfId="82">
  <autoFilter ref="BE2:BF6" xr:uid="{00000000-0009-0000-0100-000001000000}"/>
  <tableColumns count="2">
    <tableColumn id="1" xr3:uid="{FB000EF6-F799-4ED2-9600-9D1C0254B2A1}" name="Option" dataDxfId="81"/>
    <tableColumn id="2" xr3:uid="{21B2657B-050C-4E6A-86B2-31A155C8FBD2}" name="Score" dataDxfId="8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EAD2569-9CF8-40DF-AF91-FCA18838FE48}" name="List167823456" displayName="List167823456" ref="BE2:BF6" totalsRowShown="0" headerRowDxfId="43" dataDxfId="42">
  <autoFilter ref="BE2:BF6" xr:uid="{00000000-0009-0000-0100-000001000000}"/>
  <tableColumns count="2">
    <tableColumn id="1" xr3:uid="{1D29EC26-DF64-49E1-AB5C-90CA35765D6A}" name="Option" dataDxfId="41"/>
    <tableColumn id="2" xr3:uid="{1D2A0D0E-D9EA-49D1-AA8C-0E6B75ADEDB7}" name="Score" dataDxfId="4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4640889-8C6C-4A2B-9911-7DDFDA18D192}" name="List1678345679" displayName="List1678345679" ref="BE2:BF6" totalsRowShown="0" headerRowDxfId="3" dataDxfId="2">
  <autoFilter ref="BE2:BF6" xr:uid="{00000000-0009-0000-0100-000001000000}"/>
  <tableColumns count="2">
    <tableColumn id="1" xr3:uid="{F5516320-ACA1-4083-826C-A6769B080B77}" name="Option" dataDxfId="1"/>
    <tableColumn id="2" xr3:uid="{DC8000BE-11DE-4874-96F9-264EBF1F6A60}" name="Score" dataDxfId="0"/>
  </tableColumns>
  <tableStyleInfo name="TableStyleMedium2" showFirstColumn="0" showLastColumn="0" showRowStripes="1" showColumnStripes="0"/>
</table>
</file>

<file path=xl/theme/theme1.xml><?xml version="1.0" encoding="utf-8"?>
<a:theme xmlns:a="http://schemas.openxmlformats.org/drawingml/2006/main" name="Theme1">
  <a:themeElements>
    <a:clrScheme name="Custom 9">
      <a:dk1>
        <a:sysClr val="windowText" lastClr="000000"/>
      </a:dk1>
      <a:lt1>
        <a:sysClr val="window" lastClr="FFFFFF"/>
      </a:lt1>
      <a:dk2>
        <a:srgbClr val="00A5CF"/>
      </a:dk2>
      <a:lt2>
        <a:srgbClr val="004382"/>
      </a:lt2>
      <a:accent1>
        <a:srgbClr val="009172"/>
      </a:accent1>
      <a:accent2>
        <a:srgbClr val="61A337"/>
      </a:accent2>
      <a:accent3>
        <a:srgbClr val="D46632"/>
      </a:accent3>
      <a:accent4>
        <a:srgbClr val="E57C29"/>
      </a:accent4>
      <a:accent5>
        <a:srgbClr val="EEB52D"/>
      </a:accent5>
      <a:accent6>
        <a:srgbClr val="4C4C4C"/>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 dT="2022-06-15T10:12:07.80" personId="{8722628D-C58F-4801-A468-D591810964D3}" id="{DC1752D1-5C39-4CFB-B7D1-404FD5AAAFF5}">
    <text>Prinsipal or Prinsip?</text>
  </threadedComment>
  <threadedComment ref="B2" dT="2022-06-19T20:12:24.87" personId="{A7232902-E940-48F9-8339-A2EA8B48B252}" id="{5682DF0F-B198-44F2-A710-12682C492A36}" parentId="{DC1752D1-5C39-4CFB-B7D1-404FD5AAAFF5}">
    <text>Semua technical translation saya ikuti dari link dibawah ini. dan seluruh dokumen menggunakan terjemahan "Prinsipal". Mohon info bila harus diubah.
https://www.msc.org/docs/default-source/default-document-library/for-business/msc-capacity-building-toolkit-in-indonesian.pdf?sfvrsn=3a213998_2</text>
  </threadedComment>
  <threadedComment ref="C24" dT="2022-06-15T10:14:38.05" personId="{8722628D-C58F-4801-A468-D591810964D3}" id="{79F1E15D-D201-4889-BDA4-B1941CB3D883}">
    <text>Tata kelola dan kebijakan</text>
  </threadedComment>
  <threadedComment ref="L99" dT="2022-06-15T10:18:14.75" personId="{8722628D-C58F-4801-A468-D591810964D3}" id="{3B7E21AA-4D57-451B-8AF0-95D75D6B770F}">
    <text>As above?</text>
  </threadedComment>
  <threadedComment ref="L99" dT="2022-06-19T20:13:56.67" personId="{A7232902-E940-48F9-8339-A2EA8B48B252}" id="{19F51F23-0D22-4C98-B966-C51FFF90A774}" parentId="{3B7E21AA-4D57-451B-8AF0-95D75D6B770F}">
    <text>Saya tidak bisa ubah ini secara manual. Format tidak bisa diedit. mohon saran</text>
  </threadedComment>
  <threadedComment ref="C135" dT="2022-06-15T10:18:35.83" personId="{8722628D-C58F-4801-A468-D591810964D3}" id="{D8541670-5BB2-4292-9DFF-736DF684DEF9}">
    <text>As above?</text>
  </threadedComment>
  <threadedComment ref="C135" dT="2022-06-19T20:16:41.50" personId="{A7232902-E940-48F9-8339-A2EA8B48B252}" id="{40EAF8EF-6EC9-4A29-9F49-2810F8B327CE}" parentId="{D8541670-5BB2-4292-9DFF-736DF684DEF9}">
    <text>same response as above</text>
  </threadedComment>
</ThreadedComments>
</file>

<file path=xl/threadedComments/threadedComment2.xml><?xml version="1.0" encoding="utf-8"?>
<ThreadedComments xmlns="http://schemas.microsoft.com/office/spreadsheetml/2018/threadedcomments" xmlns:x="http://schemas.openxmlformats.org/spreadsheetml/2006/main">
  <threadedComment ref="J114" dT="2022-06-15T10:20:52.38" personId="{8722628D-C58F-4801-A468-D591810964D3}" id="{E8B883D2-229A-41D3-8AAF-77FFAFF170CE}">
    <text>Bahasa Indonesia for all</text>
  </threadedComment>
</ThreadedComments>
</file>

<file path=xl/threadedComments/threadedComment3.xml><?xml version="1.0" encoding="utf-8"?>
<ThreadedComments xmlns="http://schemas.microsoft.com/office/spreadsheetml/2018/threadedcomments" xmlns:x="http://schemas.openxmlformats.org/spreadsheetml/2006/main">
  <threadedComment ref="C4" dT="2022-06-15T10:22:24.46" personId="{8722628D-C58F-4801-A468-D591810964D3}" id="{151CD245-7D32-41AA-B769-4907A903C901}">
    <text>Draf?</text>
  </threadedComment>
  <threadedComment ref="C5" dT="2022-06-15T10:22:39.21" personId="{8722628D-C58F-4801-A468-D591810964D3}" id="{566F3EC8-46D7-41B2-9751-4E169BB39B40}">
    <text>Default?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fisheries@msc.org" TargetMode="External"/><Relationship Id="rId1" Type="http://schemas.openxmlformats.org/officeDocument/2006/relationships/hyperlink" Target="https://support.office.com/en-us/article/set-or-clear-a-print-area-on-a-worksheet-27048af8-a321-416d-ba1b-e99ae2182a7e" TargetMode="External"/><Relationship Id="rId6" Type="http://schemas.microsoft.com/office/2017/10/relationships/threadedComment" Target="../threadedComments/threadedComment3.xml"/><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E6DFE-7F42-4C5D-A774-DB04935E465D}">
  <dimension ref="A1:XEV62"/>
  <sheetViews>
    <sheetView showGridLines="0" tabSelected="1" zoomScale="90" zoomScaleNormal="90" zoomScaleSheetLayoutView="55" zoomScalePageLayoutView="55" workbookViewId="0">
      <selection activeCell="B61" sqref="B61"/>
    </sheetView>
  </sheetViews>
  <sheetFormatPr defaultColWidth="0" defaultRowHeight="0" customHeight="1" zeroHeight="1"/>
  <cols>
    <col min="1" max="1" width="2.5703125" style="167" customWidth="1"/>
    <col min="2" max="2" width="10.5703125" style="167" customWidth="1"/>
    <col min="3" max="3" width="12.42578125" style="167" customWidth="1"/>
    <col min="4" max="4" width="10.42578125" style="167" customWidth="1"/>
    <col min="5" max="10" width="8.5703125" style="167" customWidth="1"/>
    <col min="11" max="11" width="4.5703125" style="167" customWidth="1"/>
    <col min="12" max="12" width="18.5703125" style="167" customWidth="1"/>
    <col min="13" max="13" width="19" style="167" customWidth="1"/>
    <col min="14" max="14" width="20.5703125" style="167" customWidth="1"/>
    <col min="15" max="15" width="4.7109375" style="166" customWidth="1"/>
    <col min="16" max="16" width="1.7109375" style="167" hidden="1" customWidth="1"/>
    <col min="17" max="17" width="1.5703125" style="167" hidden="1" customWidth="1"/>
    <col min="18" max="18" width="3.42578125" style="167" hidden="1" customWidth="1"/>
    <col min="19" max="16376" width="8.5703125" style="167" hidden="1"/>
    <col min="16377" max="16384" width="13.5703125" style="167" hidden="1"/>
  </cols>
  <sheetData>
    <row r="1" spans="2:15" ht="15" customHeight="1">
      <c r="O1" s="167"/>
    </row>
    <row r="2" spans="2:15" ht="15" customHeight="1" thickBot="1">
      <c r="B2" s="228" t="s">
        <v>0</v>
      </c>
      <c r="C2" s="229"/>
      <c r="D2" s="229"/>
      <c r="E2" s="229"/>
      <c r="F2" s="229"/>
      <c r="G2" s="229"/>
      <c r="H2" s="229"/>
      <c r="I2" s="229"/>
      <c r="J2" s="230"/>
      <c r="K2" s="168"/>
      <c r="L2" s="169"/>
      <c r="M2" s="169"/>
      <c r="N2" s="169"/>
    </row>
    <row r="3" spans="2:15" ht="15" customHeight="1">
      <c r="B3" s="231"/>
      <c r="C3" s="232"/>
      <c r="D3" s="232"/>
      <c r="E3" s="232"/>
      <c r="F3" s="232"/>
      <c r="G3" s="232"/>
      <c r="H3" s="232"/>
      <c r="I3" s="232"/>
      <c r="J3" s="233"/>
      <c r="K3" s="168"/>
      <c r="L3" s="262" t="s">
        <v>1</v>
      </c>
      <c r="M3" s="263"/>
      <c r="N3" s="163"/>
    </row>
    <row r="4" spans="2:15" ht="15" customHeight="1">
      <c r="B4" s="234" t="s">
        <v>2</v>
      </c>
      <c r="C4" s="235"/>
      <c r="D4" s="235"/>
      <c r="E4" s="235"/>
      <c r="F4" s="235"/>
      <c r="G4" s="235"/>
      <c r="H4" s="235"/>
      <c r="I4" s="235"/>
      <c r="J4" s="236"/>
      <c r="K4" s="190"/>
      <c r="L4" s="264" t="s">
        <v>3</v>
      </c>
      <c r="M4" s="265"/>
      <c r="N4" s="164"/>
    </row>
    <row r="5" spans="2:15" ht="18" customHeight="1">
      <c r="B5" s="237"/>
      <c r="C5" s="238"/>
      <c r="D5" s="238"/>
      <c r="E5" s="238"/>
      <c r="F5" s="238"/>
      <c r="G5" s="238"/>
      <c r="H5" s="238"/>
      <c r="I5" s="238"/>
      <c r="J5" s="239"/>
      <c r="K5" s="190"/>
      <c r="L5" s="264" t="s">
        <v>4</v>
      </c>
      <c r="M5" s="265"/>
      <c r="N5" s="164"/>
    </row>
    <row r="6" spans="2:15" ht="18" customHeight="1">
      <c r="B6" s="237"/>
      <c r="C6" s="238"/>
      <c r="D6" s="238"/>
      <c r="E6" s="238"/>
      <c r="F6" s="238"/>
      <c r="G6" s="238"/>
      <c r="H6" s="238"/>
      <c r="I6" s="238"/>
      <c r="J6" s="239"/>
      <c r="K6" s="190"/>
      <c r="L6" s="264" t="s">
        <v>5</v>
      </c>
      <c r="M6" s="265"/>
      <c r="N6" s="164"/>
    </row>
    <row r="7" spans="2:15" ht="18" customHeight="1">
      <c r="B7" s="237"/>
      <c r="C7" s="238"/>
      <c r="D7" s="238"/>
      <c r="E7" s="238"/>
      <c r="F7" s="238"/>
      <c r="G7" s="238"/>
      <c r="H7" s="238"/>
      <c r="I7" s="238"/>
      <c r="J7" s="239"/>
      <c r="K7" s="190"/>
      <c r="L7" s="266" t="s">
        <v>6</v>
      </c>
      <c r="M7" s="265"/>
      <c r="N7" s="164"/>
    </row>
    <row r="8" spans="2:15" ht="19.5" customHeight="1" thickBot="1">
      <c r="B8" s="240"/>
      <c r="C8" s="241"/>
      <c r="D8" s="241"/>
      <c r="E8" s="241"/>
      <c r="F8" s="241"/>
      <c r="G8" s="241"/>
      <c r="H8" s="241"/>
      <c r="I8" s="241"/>
      <c r="J8" s="242"/>
      <c r="K8" s="190"/>
      <c r="L8" s="267" t="s">
        <v>7</v>
      </c>
      <c r="M8" s="268"/>
      <c r="N8" s="165"/>
    </row>
    <row r="9" spans="2:15" ht="14.45">
      <c r="B9" s="243"/>
      <c r="C9" s="244"/>
      <c r="D9" s="244"/>
      <c r="E9" s="244"/>
      <c r="F9" s="244"/>
      <c r="G9" s="244"/>
      <c r="H9" s="244"/>
      <c r="I9" s="244"/>
      <c r="J9" s="245"/>
      <c r="K9" s="190"/>
      <c r="L9" s="166"/>
      <c r="M9" s="190"/>
      <c r="N9" s="190"/>
    </row>
    <row r="10" spans="2:15" ht="17.649999999999999" customHeight="1">
      <c r="B10" s="246"/>
      <c r="C10" s="247"/>
      <c r="D10" s="247"/>
      <c r="E10" s="247"/>
      <c r="F10" s="247"/>
      <c r="G10" s="247"/>
      <c r="H10" s="247"/>
      <c r="I10" s="247"/>
      <c r="J10" s="248"/>
      <c r="K10" s="190"/>
      <c r="L10" s="260" t="s">
        <v>8</v>
      </c>
      <c r="M10" s="261"/>
      <c r="N10" s="138"/>
    </row>
    <row r="11" spans="2:15" ht="17.649999999999999" customHeight="1">
      <c r="B11" s="246"/>
      <c r="C11" s="247"/>
      <c r="D11" s="247"/>
      <c r="E11" s="247"/>
      <c r="F11" s="247"/>
      <c r="G11" s="247"/>
      <c r="H11" s="247"/>
      <c r="I11" s="247"/>
      <c r="J11" s="248"/>
      <c r="K11" s="190"/>
      <c r="L11" s="194" t="s">
        <v>9</v>
      </c>
      <c r="M11" s="194" t="s">
        <v>10</v>
      </c>
      <c r="N11" s="136" t="s">
        <v>11</v>
      </c>
    </row>
    <row r="12" spans="2:15" ht="18.600000000000001">
      <c r="B12" s="246"/>
      <c r="C12" s="247"/>
      <c r="D12" s="247"/>
      <c r="E12" s="247"/>
      <c r="F12" s="247"/>
      <c r="G12" s="247"/>
      <c r="H12" s="247"/>
      <c r="I12" s="247"/>
      <c r="J12" s="248"/>
      <c r="K12" s="190"/>
      <c r="L12" s="195"/>
      <c r="M12" s="196"/>
      <c r="N12" s="137"/>
    </row>
    <row r="13" spans="2:15" ht="14.45">
      <c r="B13" s="246"/>
      <c r="C13" s="247"/>
      <c r="D13" s="247"/>
      <c r="E13" s="247"/>
      <c r="F13" s="247"/>
      <c r="G13" s="247"/>
      <c r="H13" s="247"/>
      <c r="I13" s="247"/>
      <c r="J13" s="248"/>
      <c r="K13" s="190"/>
      <c r="L13" s="166"/>
      <c r="M13" s="166"/>
      <c r="N13" s="166"/>
    </row>
    <row r="14" spans="2:15" ht="18.600000000000001">
      <c r="B14" s="246"/>
      <c r="C14" s="247"/>
      <c r="D14" s="247"/>
      <c r="E14" s="247"/>
      <c r="F14" s="247"/>
      <c r="G14" s="247"/>
      <c r="H14" s="247"/>
      <c r="I14" s="247"/>
      <c r="J14" s="248"/>
      <c r="K14" s="190"/>
      <c r="L14" s="260" t="s">
        <v>12</v>
      </c>
      <c r="M14" s="261"/>
      <c r="N14" s="138"/>
    </row>
    <row r="15" spans="2:15" ht="18.600000000000001" customHeight="1">
      <c r="B15" s="246"/>
      <c r="C15" s="247"/>
      <c r="D15" s="247"/>
      <c r="E15" s="247"/>
      <c r="F15" s="247"/>
      <c r="G15" s="247"/>
      <c r="H15" s="247"/>
      <c r="I15" s="247"/>
      <c r="J15" s="248"/>
      <c r="K15" s="190"/>
      <c r="L15" s="194" t="s">
        <v>9</v>
      </c>
      <c r="M15" s="194" t="s">
        <v>10</v>
      </c>
      <c r="N15" s="136" t="s">
        <v>11</v>
      </c>
    </row>
    <row r="16" spans="2:15" ht="18.600000000000001">
      <c r="B16" s="246"/>
      <c r="C16" s="247"/>
      <c r="D16" s="247"/>
      <c r="E16" s="247"/>
      <c r="F16" s="247"/>
      <c r="G16" s="247"/>
      <c r="H16" s="247"/>
      <c r="I16" s="247"/>
      <c r="J16" s="248"/>
      <c r="K16" s="190"/>
      <c r="L16" s="195"/>
      <c r="M16" s="196"/>
      <c r="N16" s="137"/>
    </row>
    <row r="17" spans="2:14" ht="14.45">
      <c r="B17" s="246"/>
      <c r="C17" s="247"/>
      <c r="D17" s="247"/>
      <c r="E17" s="247"/>
      <c r="F17" s="247"/>
      <c r="G17" s="247"/>
      <c r="H17" s="247"/>
      <c r="I17" s="247"/>
      <c r="J17" s="248"/>
      <c r="K17" s="190"/>
      <c r="L17" s="166"/>
      <c r="M17" s="166"/>
      <c r="N17" s="166"/>
    </row>
    <row r="18" spans="2:14" ht="18.600000000000001">
      <c r="B18" s="246"/>
      <c r="C18" s="247"/>
      <c r="D18" s="247"/>
      <c r="E18" s="247"/>
      <c r="F18" s="247"/>
      <c r="G18" s="247"/>
      <c r="H18" s="247"/>
      <c r="I18" s="247"/>
      <c r="J18" s="248"/>
      <c r="K18" s="190"/>
      <c r="L18" s="260" t="s">
        <v>13</v>
      </c>
      <c r="M18" s="261"/>
      <c r="N18" s="138"/>
    </row>
    <row r="19" spans="2:14" ht="18.600000000000001">
      <c r="B19" s="246"/>
      <c r="C19" s="247"/>
      <c r="D19" s="247"/>
      <c r="E19" s="247"/>
      <c r="F19" s="247"/>
      <c r="G19" s="247"/>
      <c r="H19" s="247"/>
      <c r="I19" s="247"/>
      <c r="J19" s="248"/>
      <c r="K19" s="190"/>
      <c r="L19" s="194" t="s">
        <v>9</v>
      </c>
      <c r="M19" s="194" t="s">
        <v>10</v>
      </c>
      <c r="N19" s="136" t="s">
        <v>11</v>
      </c>
    </row>
    <row r="20" spans="2:14" ht="18.600000000000001">
      <c r="B20" s="246"/>
      <c r="C20" s="247"/>
      <c r="D20" s="247"/>
      <c r="E20" s="247"/>
      <c r="F20" s="247"/>
      <c r="G20" s="247"/>
      <c r="H20" s="247"/>
      <c r="I20" s="247"/>
      <c r="J20" s="248"/>
      <c r="K20" s="190"/>
      <c r="L20" s="195"/>
      <c r="M20" s="196"/>
      <c r="N20" s="137"/>
    </row>
    <row r="21" spans="2:14" ht="14.45">
      <c r="B21" s="246"/>
      <c r="C21" s="247"/>
      <c r="D21" s="247"/>
      <c r="E21" s="247"/>
      <c r="F21" s="247"/>
      <c r="G21" s="247"/>
      <c r="H21" s="247"/>
      <c r="I21" s="247"/>
      <c r="J21" s="248"/>
      <c r="K21" s="190"/>
      <c r="L21" s="166"/>
      <c r="M21" s="166"/>
      <c r="N21" s="166"/>
    </row>
    <row r="22" spans="2:14" ht="14.45">
      <c r="B22" s="249"/>
      <c r="C22" s="250"/>
      <c r="D22" s="250"/>
      <c r="E22" s="250"/>
      <c r="F22" s="250"/>
      <c r="G22" s="250"/>
      <c r="H22" s="250"/>
      <c r="I22" s="250"/>
      <c r="J22" s="251"/>
      <c r="K22" s="190"/>
      <c r="L22" s="190"/>
      <c r="M22" s="190"/>
      <c r="N22" s="190"/>
    </row>
    <row r="23" spans="2:14" ht="18" customHeight="1">
      <c r="B23" s="170" t="s">
        <v>14</v>
      </c>
      <c r="C23" s="171"/>
      <c r="D23" s="171"/>
      <c r="E23" s="171"/>
      <c r="F23" s="171"/>
      <c r="G23" s="171"/>
      <c r="H23" s="171"/>
      <c r="I23" s="171"/>
      <c r="J23" s="172"/>
      <c r="K23" s="166"/>
      <c r="L23" s="260" t="s">
        <v>15</v>
      </c>
      <c r="M23" s="261"/>
      <c r="N23" s="138"/>
    </row>
    <row r="24" spans="2:14" ht="18.600000000000001">
      <c r="B24" s="252" t="s">
        <v>16</v>
      </c>
      <c r="C24" s="253"/>
      <c r="D24" s="253"/>
      <c r="E24" s="253"/>
      <c r="F24" s="253"/>
      <c r="G24" s="253"/>
      <c r="H24" s="253"/>
      <c r="I24" s="253"/>
      <c r="J24" s="254"/>
      <c r="K24" s="191"/>
      <c r="L24" s="194" t="s">
        <v>9</v>
      </c>
      <c r="M24" s="194" t="s">
        <v>10</v>
      </c>
      <c r="N24" s="136" t="s">
        <v>11</v>
      </c>
    </row>
    <row r="25" spans="2:14" ht="18.600000000000001">
      <c r="B25" s="255" t="s">
        <v>17</v>
      </c>
      <c r="C25" s="256"/>
      <c r="D25" s="256"/>
      <c r="E25" s="256"/>
      <c r="F25" s="256"/>
      <c r="G25" s="256"/>
      <c r="H25" s="256"/>
      <c r="I25" s="256"/>
      <c r="J25" s="257"/>
      <c r="K25" s="192"/>
      <c r="L25" s="195"/>
      <c r="M25" s="196"/>
      <c r="N25" s="137"/>
    </row>
    <row r="26" spans="2:14" ht="14.45">
      <c r="B26" s="255" t="s">
        <v>18</v>
      </c>
      <c r="C26" s="258"/>
      <c r="D26" s="258"/>
      <c r="E26" s="258"/>
      <c r="F26" s="258"/>
      <c r="G26" s="258"/>
      <c r="H26" s="258"/>
      <c r="I26" s="258"/>
      <c r="J26" s="259"/>
      <c r="K26" s="173"/>
      <c r="L26" s="173"/>
      <c r="M26" s="173"/>
      <c r="N26" s="173"/>
    </row>
    <row r="27" spans="2:14" ht="14.45">
      <c r="B27" s="225" t="s">
        <v>19</v>
      </c>
      <c r="C27" s="226"/>
      <c r="D27" s="226"/>
      <c r="E27" s="226"/>
      <c r="F27" s="226"/>
      <c r="G27" s="226"/>
      <c r="H27" s="226"/>
      <c r="I27" s="226"/>
      <c r="J27" s="227"/>
      <c r="K27" s="174"/>
      <c r="L27" s="174"/>
      <c r="M27" s="174"/>
      <c r="N27" s="174"/>
    </row>
    <row r="28" spans="2:14" ht="18.600000000000001">
      <c r="B28" s="205" t="s">
        <v>20</v>
      </c>
      <c r="C28" s="206"/>
      <c r="D28" s="206"/>
      <c r="E28" s="206"/>
      <c r="F28" s="206"/>
      <c r="G28" s="206"/>
      <c r="H28" s="206"/>
      <c r="I28" s="206"/>
      <c r="J28" s="207"/>
      <c r="K28" s="175"/>
      <c r="L28" s="269" t="s">
        <v>21</v>
      </c>
      <c r="M28" s="270"/>
      <c r="N28" s="138"/>
    </row>
    <row r="29" spans="2:14" ht="15.6" customHeight="1">
      <c r="B29" s="176" t="s">
        <v>22</v>
      </c>
      <c r="C29" s="176" t="s">
        <v>23</v>
      </c>
      <c r="D29" s="208" t="s">
        <v>24</v>
      </c>
      <c r="E29" s="209"/>
      <c r="F29" s="209"/>
      <c r="G29" s="209"/>
      <c r="H29" s="209"/>
      <c r="I29" s="209"/>
      <c r="J29" s="209"/>
      <c r="K29" s="177"/>
      <c r="L29" s="194" t="s">
        <v>9</v>
      </c>
      <c r="M29" s="194" t="s">
        <v>10</v>
      </c>
      <c r="N29" s="136" t="s">
        <v>11</v>
      </c>
    </row>
    <row r="30" spans="2:14" ht="15.6" customHeight="1">
      <c r="B30" s="176" t="s">
        <v>25</v>
      </c>
      <c r="C30" s="176">
        <v>2013</v>
      </c>
      <c r="D30" s="222" t="s">
        <v>26</v>
      </c>
      <c r="E30" s="223"/>
      <c r="F30" s="223"/>
      <c r="G30" s="223"/>
      <c r="H30" s="223"/>
      <c r="I30" s="223"/>
      <c r="J30" s="224"/>
      <c r="K30" s="177"/>
      <c r="L30" s="195"/>
      <c r="M30" s="196"/>
      <c r="N30" s="137"/>
    </row>
    <row r="31" spans="2:14" ht="18.600000000000001" customHeight="1">
      <c r="B31" s="178" t="s">
        <v>27</v>
      </c>
      <c r="C31" s="176">
        <v>2014</v>
      </c>
      <c r="D31" s="337" t="s">
        <v>26</v>
      </c>
      <c r="E31" s="338"/>
      <c r="F31" s="338"/>
      <c r="G31" s="338"/>
      <c r="H31" s="338"/>
      <c r="I31" s="338"/>
      <c r="J31" s="339"/>
      <c r="K31" s="166"/>
      <c r="L31" s="166"/>
      <c r="M31" s="166"/>
      <c r="N31" s="166"/>
    </row>
    <row r="32" spans="2:14" ht="18.600000000000001" customHeight="1">
      <c r="B32" s="178" t="s">
        <v>28</v>
      </c>
      <c r="C32" s="176">
        <v>2015</v>
      </c>
      <c r="D32" s="337" t="s">
        <v>26</v>
      </c>
      <c r="E32" s="340"/>
      <c r="F32" s="340"/>
      <c r="G32" s="340"/>
      <c r="H32" s="340"/>
      <c r="I32" s="340"/>
      <c r="J32" s="341"/>
      <c r="K32" s="166"/>
      <c r="L32" s="260" t="s">
        <v>29</v>
      </c>
      <c r="M32" s="261"/>
      <c r="N32" s="138"/>
    </row>
    <row r="33" spans="2:14" ht="18.600000000000001" customHeight="1">
      <c r="B33" s="203" t="s">
        <v>30</v>
      </c>
      <c r="C33" s="179">
        <v>43708</v>
      </c>
      <c r="D33" s="337" t="s">
        <v>31</v>
      </c>
      <c r="E33" s="340"/>
      <c r="F33" s="340"/>
      <c r="G33" s="340"/>
      <c r="H33" s="340"/>
      <c r="I33" s="340"/>
      <c r="J33" s="341"/>
      <c r="K33" s="166"/>
      <c r="L33" s="194" t="s">
        <v>9</v>
      </c>
      <c r="M33" s="194" t="s">
        <v>10</v>
      </c>
      <c r="N33" s="136" t="s">
        <v>11</v>
      </c>
    </row>
    <row r="34" spans="2:14" ht="32.25" customHeight="1">
      <c r="B34" s="197" t="s">
        <v>32</v>
      </c>
      <c r="C34" s="198">
        <v>44343</v>
      </c>
      <c r="D34" s="210" t="s">
        <v>33</v>
      </c>
      <c r="E34" s="211"/>
      <c r="F34" s="211"/>
      <c r="G34" s="211"/>
      <c r="H34" s="211"/>
      <c r="I34" s="211"/>
      <c r="J34" s="212"/>
      <c r="K34" s="180"/>
      <c r="L34" s="195"/>
      <c r="M34" s="196"/>
      <c r="N34" s="137"/>
    </row>
    <row r="35" spans="2:14" ht="14.45">
      <c r="B35" s="181"/>
      <c r="C35" s="182"/>
      <c r="D35" s="182"/>
      <c r="E35" s="182"/>
      <c r="F35" s="182"/>
      <c r="G35" s="182"/>
      <c r="H35" s="182"/>
      <c r="I35" s="182"/>
      <c r="J35" s="183"/>
      <c r="K35" s="184"/>
      <c r="L35" s="184"/>
      <c r="M35" s="184"/>
      <c r="N35" s="184"/>
    </row>
    <row r="36" spans="2:14" ht="14.45">
      <c r="B36" s="185"/>
      <c r="C36" s="184"/>
      <c r="D36" s="184"/>
      <c r="E36" s="184"/>
      <c r="F36" s="184"/>
      <c r="G36" s="184"/>
      <c r="H36" s="184"/>
      <c r="I36" s="184"/>
      <c r="J36" s="186"/>
      <c r="K36" s="184"/>
      <c r="L36" s="184"/>
      <c r="M36" s="184"/>
      <c r="N36" s="184"/>
    </row>
    <row r="37" spans="2:14" ht="14.45">
      <c r="B37" s="185"/>
      <c r="C37" s="184"/>
      <c r="D37" s="184"/>
      <c r="E37" s="184"/>
      <c r="F37" s="184"/>
      <c r="G37" s="184"/>
      <c r="H37" s="184"/>
      <c r="I37" s="184"/>
      <c r="J37" s="186"/>
      <c r="K37" s="184"/>
      <c r="L37" s="184"/>
      <c r="M37" s="184"/>
      <c r="N37" s="184"/>
    </row>
    <row r="38" spans="2:14" ht="14.45">
      <c r="B38" s="185"/>
      <c r="C38" s="184"/>
      <c r="D38" s="184"/>
      <c r="E38" s="184"/>
      <c r="F38" s="184"/>
      <c r="G38" s="184"/>
      <c r="H38" s="184"/>
      <c r="I38" s="184"/>
      <c r="J38" s="186"/>
      <c r="K38" s="184"/>
      <c r="L38" s="184"/>
      <c r="M38" s="184"/>
      <c r="N38" s="184"/>
    </row>
    <row r="39" spans="2:14" ht="15" customHeight="1">
      <c r="B39" s="185"/>
      <c r="C39" s="184"/>
      <c r="D39" s="184"/>
      <c r="E39" s="184"/>
      <c r="F39" s="184"/>
      <c r="G39" s="184"/>
      <c r="H39" s="184"/>
      <c r="I39" s="184"/>
      <c r="J39" s="186"/>
      <c r="K39" s="184"/>
      <c r="L39" s="184"/>
      <c r="M39" s="184"/>
      <c r="N39" s="184"/>
    </row>
    <row r="40" spans="2:14" ht="14.45">
      <c r="B40" s="185"/>
      <c r="C40" s="184"/>
      <c r="D40" s="184"/>
      <c r="E40" s="187" t="s">
        <v>34</v>
      </c>
      <c r="F40" s="184"/>
      <c r="G40" s="184"/>
      <c r="H40" s="184"/>
      <c r="I40" s="184"/>
      <c r="J40" s="186"/>
      <c r="K40" s="184"/>
      <c r="L40" s="184"/>
      <c r="M40" s="184"/>
      <c r="N40" s="184"/>
    </row>
    <row r="41" spans="2:14" ht="14.45">
      <c r="B41" s="185"/>
      <c r="C41" s="184"/>
      <c r="D41" s="184"/>
      <c r="E41" s="184"/>
      <c r="F41" s="184"/>
      <c r="G41" s="184"/>
      <c r="H41" s="184"/>
      <c r="I41" s="184"/>
      <c r="J41" s="186"/>
      <c r="K41" s="184"/>
      <c r="L41" s="184"/>
      <c r="M41" s="184"/>
      <c r="N41" s="184"/>
    </row>
    <row r="42" spans="2:14" ht="14.45">
      <c r="B42" s="185"/>
      <c r="C42" s="184"/>
      <c r="D42" s="184"/>
      <c r="E42" s="184"/>
      <c r="F42" s="184"/>
      <c r="G42" s="184"/>
      <c r="H42" s="184"/>
      <c r="I42" s="184"/>
      <c r="J42" s="186"/>
      <c r="K42" s="184"/>
      <c r="L42" s="184"/>
      <c r="M42" s="184"/>
      <c r="N42" s="184"/>
    </row>
    <row r="43" spans="2:14" ht="14.45">
      <c r="B43" s="185"/>
      <c r="C43" s="184"/>
      <c r="D43" s="184"/>
      <c r="E43" s="184"/>
      <c r="F43" s="184"/>
      <c r="G43" s="184"/>
      <c r="H43" s="184"/>
      <c r="I43" s="184"/>
      <c r="J43" s="186"/>
      <c r="K43" s="184"/>
      <c r="L43" s="184"/>
      <c r="M43" s="184"/>
      <c r="N43" s="184"/>
    </row>
    <row r="44" spans="2:14" ht="14.45">
      <c r="B44" s="185"/>
      <c r="C44" s="184"/>
      <c r="D44" s="184"/>
      <c r="E44" s="184"/>
      <c r="F44" s="184"/>
      <c r="G44" s="184"/>
      <c r="H44" s="184"/>
      <c r="I44" s="184"/>
      <c r="J44" s="186"/>
      <c r="K44" s="184"/>
      <c r="L44" s="184"/>
      <c r="M44" s="184"/>
      <c r="N44" s="184"/>
    </row>
    <row r="45" spans="2:14" ht="14.25" customHeight="1">
      <c r="B45" s="185"/>
      <c r="C45" s="184"/>
      <c r="D45" s="184"/>
      <c r="E45" s="184"/>
      <c r="F45" s="184"/>
      <c r="G45" s="184"/>
      <c r="H45" s="184"/>
      <c r="I45" s="184"/>
      <c r="J45" s="186"/>
      <c r="K45" s="184"/>
      <c r="L45" s="184"/>
      <c r="M45" s="184"/>
      <c r="N45" s="184"/>
    </row>
    <row r="46" spans="2:14" ht="18" customHeight="1">
      <c r="B46" s="185"/>
      <c r="C46" s="184"/>
      <c r="D46" s="184"/>
      <c r="E46" s="184"/>
      <c r="F46" s="184"/>
      <c r="G46" s="184"/>
      <c r="H46" s="184"/>
      <c r="I46" s="184"/>
      <c r="J46" s="186"/>
      <c r="K46" s="184"/>
      <c r="L46" s="184"/>
      <c r="M46" s="184"/>
      <c r="N46" s="184"/>
    </row>
    <row r="47" spans="2:14" ht="14.45">
      <c r="B47" s="185"/>
      <c r="C47" s="184"/>
      <c r="D47" s="184"/>
      <c r="E47" s="184"/>
      <c r="F47" s="184"/>
      <c r="G47" s="184"/>
      <c r="H47" s="184"/>
      <c r="I47" s="184"/>
      <c r="J47" s="186"/>
      <c r="K47" s="184"/>
      <c r="L47" s="184"/>
      <c r="M47" s="184"/>
      <c r="N47" s="184"/>
    </row>
    <row r="48" spans="2:14" ht="14.45">
      <c r="B48" s="185"/>
      <c r="C48" s="184"/>
      <c r="D48" s="184"/>
      <c r="E48" s="184"/>
      <c r="F48" s="184"/>
      <c r="G48" s="184"/>
      <c r="H48" s="184"/>
      <c r="I48" s="184"/>
      <c r="J48" s="186"/>
      <c r="K48" s="184"/>
      <c r="L48" s="184"/>
      <c r="M48" s="184"/>
      <c r="N48" s="184"/>
    </row>
    <row r="49" spans="2:14" ht="14.45">
      <c r="B49" s="185"/>
      <c r="C49" s="184"/>
      <c r="D49" s="184"/>
      <c r="E49" s="184"/>
      <c r="F49" s="184"/>
      <c r="G49" s="184"/>
      <c r="H49" s="184"/>
      <c r="I49" s="184"/>
      <c r="J49" s="186"/>
      <c r="K49" s="184"/>
      <c r="L49" s="184"/>
      <c r="M49" s="184"/>
      <c r="N49" s="184"/>
    </row>
    <row r="50" spans="2:14" ht="15" customHeight="1">
      <c r="B50" s="213" t="s">
        <v>35</v>
      </c>
      <c r="C50" s="214"/>
      <c r="D50" s="214"/>
      <c r="E50" s="214"/>
      <c r="F50" s="214"/>
      <c r="G50" s="214"/>
      <c r="H50" s="214"/>
      <c r="I50" s="214"/>
      <c r="J50" s="215"/>
      <c r="K50" s="189"/>
      <c r="L50" s="189"/>
      <c r="M50" s="189"/>
      <c r="N50" s="189"/>
    </row>
    <row r="51" spans="2:14" ht="12" customHeight="1">
      <c r="B51" s="216"/>
      <c r="C51" s="217"/>
      <c r="D51" s="217"/>
      <c r="E51" s="217"/>
      <c r="F51" s="217"/>
      <c r="G51" s="217"/>
      <c r="H51" s="217"/>
      <c r="I51" s="217"/>
      <c r="J51" s="218"/>
      <c r="K51" s="189"/>
      <c r="L51" s="189"/>
      <c r="M51" s="189"/>
      <c r="N51" s="189"/>
    </row>
    <row r="52" spans="2:14" ht="14.45">
      <c r="B52" s="216"/>
      <c r="C52" s="217"/>
      <c r="D52" s="217"/>
      <c r="E52" s="217"/>
      <c r="F52" s="217"/>
      <c r="G52" s="217"/>
      <c r="H52" s="217"/>
      <c r="I52" s="217"/>
      <c r="J52" s="218"/>
      <c r="K52" s="189"/>
      <c r="L52" s="189"/>
      <c r="M52" s="189"/>
      <c r="N52" s="189"/>
    </row>
    <row r="53" spans="2:14" ht="58.35" customHeight="1">
      <c r="B53" s="219"/>
      <c r="C53" s="220"/>
      <c r="D53" s="220"/>
      <c r="E53" s="220"/>
      <c r="F53" s="220"/>
      <c r="G53" s="220"/>
      <c r="H53" s="220"/>
      <c r="I53" s="220"/>
      <c r="J53" s="221"/>
      <c r="K53" s="189"/>
      <c r="L53" s="189"/>
      <c r="M53" s="189"/>
      <c r="N53" s="189"/>
    </row>
    <row r="54" spans="2:14" ht="14.45">
      <c r="B54" s="188"/>
      <c r="C54" s="188"/>
      <c r="D54" s="188"/>
      <c r="E54" s="188"/>
      <c r="F54" s="188"/>
      <c r="G54" s="188"/>
      <c r="H54" s="188"/>
      <c r="I54" s="188"/>
      <c r="J54" s="188"/>
      <c r="K54" s="188"/>
      <c r="L54" s="188"/>
      <c r="M54" s="188"/>
      <c r="N54" s="188"/>
    </row>
    <row r="55" spans="2:14" ht="14.45" hidden="1"/>
    <row r="56" spans="2:14" ht="14.45" hidden="1"/>
    <row r="57" spans="2:14" ht="14.45" hidden="1"/>
    <row r="58" spans="2:14" ht="14.45" hidden="1"/>
    <row r="59" spans="2:14" ht="14.45" hidden="1"/>
    <row r="60" spans="2:14" ht="14.45" hidden="1"/>
    <row r="61" spans="2:14" ht="14.85" customHeight="1"/>
    <row r="62" spans="2:14" ht="14.85" customHeight="1"/>
  </sheetData>
  <sheetProtection formatCells="0" formatColumns="0" formatRows="0"/>
  <protectedRanges>
    <protectedRange sqref="B46" name="FrontSheet_Logo"/>
  </protectedRanges>
  <mergeCells count="27">
    <mergeCell ref="L23:M23"/>
    <mergeCell ref="L28:M28"/>
    <mergeCell ref="L32:M32"/>
    <mergeCell ref="L14:M14"/>
    <mergeCell ref="L18:M18"/>
    <mergeCell ref="L10:M10"/>
    <mergeCell ref="L3:M3"/>
    <mergeCell ref="L6:M6"/>
    <mergeCell ref="L7:M7"/>
    <mergeCell ref="L8:M8"/>
    <mergeCell ref="L4:M4"/>
    <mergeCell ref="L5:M5"/>
    <mergeCell ref="B27:J27"/>
    <mergeCell ref="B2:J3"/>
    <mergeCell ref="B4:J8"/>
    <mergeCell ref="B9:J22"/>
    <mergeCell ref="B24:J24"/>
    <mergeCell ref="B25:J25"/>
    <mergeCell ref="B26:J26"/>
    <mergeCell ref="B28:J28"/>
    <mergeCell ref="D29:J29"/>
    <mergeCell ref="D31:J31"/>
    <mergeCell ref="D34:J34"/>
    <mergeCell ref="B50:J53"/>
    <mergeCell ref="D32:J32"/>
    <mergeCell ref="D33:J33"/>
    <mergeCell ref="D30:J30"/>
  </mergeCells>
  <phoneticPr fontId="40" type="noConversion"/>
  <hyperlinks>
    <hyperlink ref="L14:M14" location="'2. BMT UoA 2'!Expected" display="Unit Penilaian 2" xr:uid="{4296F6F0-C579-49B1-9494-24A739CBE7A1}"/>
    <hyperlink ref="L18:M18" location="'3. BMT UoA 3'!Expected" display="Unit Penilaian 3" xr:uid="{3EF316D1-F214-41D1-9013-234331D19A8F}"/>
    <hyperlink ref="L28:M28" location="'5. BMT UoA 5'!A1" display="Unit Penilaian 5" xr:uid="{7D3BC3CE-1C86-47B6-95FE-1AFE4C13CA43}"/>
    <hyperlink ref="L32:M32" location="'6. BMT UoA 6'!A1" display="Unit Penilaian 6" xr:uid="{0F00F4EC-BBBA-42CB-848F-5B3FB2C024BF}"/>
    <hyperlink ref="L23:M23" location="'4. BMT UoA 4'!A1" display="Unit Penilaian 4" xr:uid="{7F15231F-4855-4DA3-8EC2-E6E1A550311F}"/>
    <hyperlink ref="L10:M10" location="'1. BMT UoA 1'!A1" display="Unit Penilaian 1" xr:uid="{2C5B0E66-0991-4D2E-B99A-4240187CB2DB}"/>
  </hyperlinks>
  <pageMargins left="1" right="1" top="1" bottom="1" header="0.5" footer="0.5"/>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22E84-44DC-4112-B190-143BA4CABDFC}">
  <dimension ref="A1"/>
  <sheetViews>
    <sheetView workbookViewId="0"/>
  </sheetViews>
  <sheetFormatPr defaultRowHeight="13.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00465-C2B2-49BB-8913-A83B687D32EC}">
  <sheetPr>
    <pageSetUpPr fitToPage="1"/>
  </sheetPr>
  <dimension ref="A1:CN179"/>
  <sheetViews>
    <sheetView showGridLines="0" topLeftCell="A145" zoomScale="80" zoomScaleNormal="80" zoomScaleSheetLayoutView="80" zoomScalePageLayoutView="25" workbookViewId="0">
      <selection activeCell="M144" sqref="M144"/>
    </sheetView>
  </sheetViews>
  <sheetFormatPr defaultColWidth="8.7109375" defaultRowHeight="13.9"/>
  <cols>
    <col min="1" max="1" width="1.42578125" style="1" customWidth="1"/>
    <col min="2" max="2" width="10.5703125" style="1" customWidth="1"/>
    <col min="3" max="3" width="12.42578125" style="1" customWidth="1"/>
    <col min="4" max="4" width="6.7109375" style="1" customWidth="1"/>
    <col min="5" max="5" width="11" style="1" customWidth="1"/>
    <col min="6" max="6" width="10.5703125" style="1" customWidth="1"/>
    <col min="7" max="7" width="15.28515625" style="1" customWidth="1"/>
    <col min="8" max="13" width="10.5703125" style="8" customWidth="1"/>
    <col min="14" max="16" width="10.5703125" style="8" hidden="1" customWidth="1"/>
    <col min="17" max="23" width="10.5703125" style="1" hidden="1" customWidth="1"/>
    <col min="24" max="24" width="3" style="1" customWidth="1"/>
    <col min="25" max="26" width="10.5703125" style="1" customWidth="1"/>
    <col min="27" max="27" width="10.5703125" style="8" customWidth="1"/>
    <col min="28" max="28" width="10.5703125" style="1" customWidth="1"/>
    <col min="29" max="29" width="11.5703125" style="1" customWidth="1"/>
    <col min="30" max="34" width="10.5703125" style="8" hidden="1" customWidth="1"/>
    <col min="35" max="35" width="2.7109375" style="8" customWidth="1"/>
    <col min="36" max="36" width="5.42578125" style="8" hidden="1" customWidth="1"/>
    <col min="37" max="37" width="12.42578125" style="1" hidden="1" customWidth="1"/>
    <col min="38" max="38" width="9.28515625" style="1" hidden="1" customWidth="1"/>
    <col min="39" max="39" width="15.28515625" style="1" hidden="1" customWidth="1"/>
    <col min="40" max="40" width="10" style="1" hidden="1" customWidth="1"/>
    <col min="41" max="41" width="13.42578125" style="1" hidden="1" customWidth="1"/>
    <col min="42" max="42" width="15.5703125" style="1" hidden="1" customWidth="1"/>
    <col min="43" max="43" width="13.7109375" style="1" hidden="1" customWidth="1"/>
    <col min="44" max="44" width="12.5703125" style="1" hidden="1" customWidth="1"/>
    <col min="45" max="49" width="8.7109375" style="1" hidden="1" customWidth="1"/>
    <col min="50" max="50" width="16.5703125" style="1" hidden="1" customWidth="1"/>
    <col min="51" max="51" width="8.7109375" style="1" hidden="1" customWidth="1"/>
    <col min="52" max="53" width="11.5703125" style="1" hidden="1" customWidth="1"/>
    <col min="54" max="63" width="8.7109375" style="1" hidden="1" customWidth="1"/>
    <col min="64" max="64" width="13" style="8" hidden="1" customWidth="1"/>
    <col min="65" max="65" width="11.42578125" style="8" hidden="1" customWidth="1"/>
    <col min="66" max="68" width="8.5703125" style="8" hidden="1" customWidth="1"/>
    <col min="69" max="71" width="13" style="8" hidden="1" customWidth="1"/>
    <col min="72" max="72" width="11.7109375" style="8" hidden="1" customWidth="1"/>
    <col min="73" max="73" width="7.42578125" style="8" hidden="1" customWidth="1"/>
    <col min="74" max="74" width="13.28515625" style="8" hidden="1" customWidth="1"/>
    <col min="75" max="82" width="7.42578125" style="8" hidden="1" customWidth="1"/>
    <col min="83" max="84" width="6.7109375" style="8" hidden="1" customWidth="1"/>
    <col min="85" max="85" width="8.7109375" style="1" hidden="1" customWidth="1"/>
    <col min="86" max="86" width="11.42578125" style="8" hidden="1" customWidth="1"/>
    <col min="87" max="87" width="8.7109375" style="1" hidden="1" customWidth="1"/>
    <col min="88" max="88" width="8.5703125" style="8" hidden="1" customWidth="1"/>
    <col min="89" max="89" width="8.7109375" style="1" hidden="1" customWidth="1"/>
    <col min="90" max="90" width="8.5703125" style="8" hidden="1" customWidth="1"/>
    <col min="91" max="91" width="8.7109375" style="1" hidden="1" customWidth="1"/>
    <col min="92" max="92" width="8.5703125" style="8" hidden="1" customWidth="1"/>
    <col min="93" max="16384" width="8.7109375" style="1"/>
  </cols>
  <sheetData>
    <row r="1" spans="2:92" ht="7.35" customHeight="1" thickBot="1">
      <c r="H1" s="2"/>
      <c r="I1" s="3"/>
      <c r="J1" s="3"/>
      <c r="K1" s="3"/>
      <c r="L1" s="3"/>
      <c r="M1" s="4"/>
      <c r="N1" s="4"/>
      <c r="O1" s="4"/>
      <c r="P1" s="4"/>
      <c r="AA1" s="3"/>
      <c r="AD1" s="3"/>
      <c r="AE1" s="3"/>
      <c r="AF1" s="3"/>
      <c r="AG1" s="3"/>
      <c r="AH1" s="3"/>
      <c r="AI1" s="3"/>
      <c r="AJ1" s="3"/>
      <c r="AW1" s="5" t="s">
        <v>36</v>
      </c>
      <c r="AX1" s="5"/>
      <c r="BE1" s="1" t="s">
        <v>37</v>
      </c>
      <c r="BJ1" s="5" t="s">
        <v>38</v>
      </c>
      <c r="BK1" s="5"/>
      <c r="BL1" s="6"/>
      <c r="BM1" s="7"/>
      <c r="BN1" s="3"/>
      <c r="BO1" s="3"/>
      <c r="BP1" s="3"/>
      <c r="BT1" s="4"/>
      <c r="BU1" s="4"/>
      <c r="BV1" s="9" t="s">
        <v>39</v>
      </c>
      <c r="BW1" s="10"/>
      <c r="BX1" s="10"/>
      <c r="BY1" s="10"/>
      <c r="BZ1" s="11"/>
      <c r="CH1" s="3"/>
      <c r="CJ1" s="3"/>
      <c r="CL1" s="3"/>
      <c r="CN1" s="3"/>
    </row>
    <row r="2" spans="2:92" ht="41.65" customHeight="1" thickBot="1">
      <c r="B2" s="12" t="s">
        <v>40</v>
      </c>
      <c r="C2" s="313" t="s">
        <v>41</v>
      </c>
      <c r="D2" s="314"/>
      <c r="E2" s="315" t="s">
        <v>42</v>
      </c>
      <c r="F2" s="316"/>
      <c r="G2" s="314"/>
      <c r="H2" s="146" t="s">
        <v>43</v>
      </c>
      <c r="I2" s="139" t="s">
        <v>44</v>
      </c>
      <c r="J2" s="141" t="s">
        <v>45</v>
      </c>
      <c r="K2" s="147" t="s">
        <v>46</v>
      </c>
      <c r="L2" s="142" t="s">
        <v>47</v>
      </c>
      <c r="M2" s="13" t="s">
        <v>48</v>
      </c>
      <c r="N2" s="13" t="s">
        <v>49</v>
      </c>
      <c r="O2" s="13" t="s">
        <v>50</v>
      </c>
      <c r="P2" s="13" t="s">
        <v>51</v>
      </c>
      <c r="Q2" s="13" t="s">
        <v>52</v>
      </c>
      <c r="R2" s="14" t="s">
        <v>53</v>
      </c>
      <c r="Y2" s="140" t="s">
        <v>54</v>
      </c>
      <c r="Z2" s="144" t="s">
        <v>55</v>
      </c>
      <c r="AA2" s="148" t="s">
        <v>56</v>
      </c>
      <c r="AB2" s="143" t="s">
        <v>57</v>
      </c>
      <c r="AC2" s="145" t="s">
        <v>58</v>
      </c>
      <c r="AD2" s="15" t="s">
        <v>59</v>
      </c>
      <c r="AE2" s="15" t="s">
        <v>60</v>
      </c>
      <c r="AF2" s="15" t="s">
        <v>61</v>
      </c>
      <c r="AG2" s="15" t="s">
        <v>62</v>
      </c>
      <c r="AH2" s="15" t="s">
        <v>63</v>
      </c>
      <c r="AK2" s="16" t="s">
        <v>64</v>
      </c>
      <c r="AL2" s="16" t="s">
        <v>65</v>
      </c>
      <c r="AM2" s="16" t="s">
        <v>66</v>
      </c>
      <c r="AN2" s="16" t="s">
        <v>67</v>
      </c>
      <c r="AO2" s="16" t="s">
        <v>68</v>
      </c>
      <c r="AP2" s="16" t="s">
        <v>69</v>
      </c>
      <c r="AQ2" s="16" t="s">
        <v>70</v>
      </c>
      <c r="AR2" s="16" t="s">
        <v>71</v>
      </c>
      <c r="AS2" s="16" t="s">
        <v>72</v>
      </c>
      <c r="AT2" s="16" t="s">
        <v>73</v>
      </c>
      <c r="AW2" s="17" t="s">
        <v>74</v>
      </c>
      <c r="AX2" s="17" t="s">
        <v>75</v>
      </c>
      <c r="AY2" s="17" t="s">
        <v>76</v>
      </c>
      <c r="AZ2" s="17" t="s">
        <v>77</v>
      </c>
      <c r="BA2" s="17" t="s">
        <v>78</v>
      </c>
      <c r="BB2" s="17" t="s">
        <v>79</v>
      </c>
      <c r="BC2" s="17" t="s">
        <v>80</v>
      </c>
      <c r="BE2" s="1" t="s">
        <v>81</v>
      </c>
      <c r="BF2" s="1" t="s">
        <v>82</v>
      </c>
      <c r="BJ2" s="18" t="s">
        <v>83</v>
      </c>
      <c r="BK2" s="18" t="s">
        <v>84</v>
      </c>
      <c r="BL2" s="18" t="s">
        <v>85</v>
      </c>
      <c r="BM2" s="18" t="s">
        <v>86</v>
      </c>
      <c r="BN2" s="18" t="s">
        <v>87</v>
      </c>
      <c r="BO2" s="18" t="s">
        <v>88</v>
      </c>
      <c r="BP2" s="18" t="s">
        <v>89</v>
      </c>
      <c r="BQ2" s="18" t="s">
        <v>90</v>
      </c>
      <c r="BR2" s="18" t="s">
        <v>91</v>
      </c>
      <c r="BS2" s="18" t="s">
        <v>92</v>
      </c>
      <c r="BT2" s="18" t="s">
        <v>93</v>
      </c>
      <c r="BV2" s="19" t="s">
        <v>94</v>
      </c>
      <c r="BW2" s="19" t="s">
        <v>95</v>
      </c>
      <c r="BX2" s="19" t="s">
        <v>96</v>
      </c>
      <c r="BY2" s="19" t="s">
        <v>97</v>
      </c>
      <c r="BZ2" s="19" t="s">
        <v>98</v>
      </c>
      <c r="CA2" s="19" t="s">
        <v>99</v>
      </c>
      <c r="CB2" s="19" t="s">
        <v>100</v>
      </c>
      <c r="CC2" s="19" t="s">
        <v>101</v>
      </c>
      <c r="CD2" s="19" t="s">
        <v>102</v>
      </c>
      <c r="CE2" s="19" t="s">
        <v>103</v>
      </c>
    </row>
    <row r="3" spans="2:92" ht="13.5" customHeight="1" thickBot="1">
      <c r="B3" s="320">
        <v>1</v>
      </c>
      <c r="C3" s="291" t="s">
        <v>104</v>
      </c>
      <c r="D3" s="292"/>
      <c r="E3" s="20" t="s">
        <v>105</v>
      </c>
      <c r="F3" s="21"/>
      <c r="G3" s="22"/>
      <c r="H3" s="161" t="s">
        <v>106</v>
      </c>
      <c r="I3" s="25" t="s">
        <v>106</v>
      </c>
      <c r="J3" s="25" t="s">
        <v>106</v>
      </c>
      <c r="K3" s="25" t="s">
        <v>106</v>
      </c>
      <c r="L3" s="24" t="s">
        <v>106</v>
      </c>
      <c r="M3" s="24" t="s">
        <v>106</v>
      </c>
      <c r="N3" s="24" t="s">
        <v>106</v>
      </c>
      <c r="O3" s="24" t="s">
        <v>106</v>
      </c>
      <c r="P3" s="24" t="s">
        <v>106</v>
      </c>
      <c r="Q3" s="24" t="s">
        <v>106</v>
      </c>
      <c r="R3" s="26" t="s">
        <v>106</v>
      </c>
      <c r="Y3" s="25" t="s">
        <v>106</v>
      </c>
      <c r="Z3" s="25" t="s">
        <v>106</v>
      </c>
      <c r="AA3" s="25" t="s">
        <v>106</v>
      </c>
      <c r="AB3" s="25" t="s">
        <v>106</v>
      </c>
      <c r="AC3" s="161" t="s">
        <v>106</v>
      </c>
      <c r="AD3" s="23" t="s">
        <v>106</v>
      </c>
      <c r="AE3" s="23" t="s">
        <v>106</v>
      </c>
      <c r="AF3" s="23" t="s">
        <v>106</v>
      </c>
      <c r="AG3" s="23" t="s">
        <v>106</v>
      </c>
      <c r="AH3" s="23" t="s">
        <v>106</v>
      </c>
      <c r="AK3" s="27" t="str">
        <f t="shared" ref="AK3:AT28"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107</v>
      </c>
      <c r="AX3" s="30" t="str">
        <f t="shared" ref="AX3:AX30" si="1">_xlfn.IFNA(LOOKUP(2,1/(H3:R3&lt;&gt;"---"),H3:R3),"---")</f>
        <v>---</v>
      </c>
      <c r="AY3" s="50" t="e">
        <f>VALUE(IF(AX3="---","",VLOOKUP(AX3,List1678[],2,FALSE)))</f>
        <v>#VALUE!</v>
      </c>
      <c r="AZ3" s="1" t="str">
        <f t="shared" ref="AZ3:AZ30" si="2">_xlfn.IFNA(LOOKUP(2,1/(H3:Q3&lt;&gt;"---"),X3:AF3),"---")</f>
        <v>---</v>
      </c>
      <c r="BA3" s="1" t="e">
        <f>VALUE(IF(AZ3="---","",VLOOKUP(AZ3,List1678[],2,FALSE)))</f>
        <v>#VALUE!</v>
      </c>
      <c r="BB3" s="1" t="str">
        <f t="shared" ref="BB3:BB30" si="3">_xlfn.IFNA(LOOKUP(2,1/(AK3:AT3&lt;&gt;""),AK3:AT3),"---")</f>
        <v>---</v>
      </c>
      <c r="BC3" s="1" t="str">
        <f t="shared" ref="BC3:BC30" si="4">_xlfn.IFNA(LOOKUP(2,1/(H3:R3&lt;&gt;"---"),H$2:R$2),"---")</f>
        <v>---</v>
      </c>
      <c r="BE3" s="31" t="s">
        <v>106</v>
      </c>
      <c r="BI3" s="29" t="s">
        <v>107</v>
      </c>
      <c r="BJ3" s="158" t="str">
        <f>IF(H3="---","",VLOOKUP(H3,List1678[],2,FALSE))</f>
        <v/>
      </c>
      <c r="BK3" s="158" t="str">
        <f>IF(I3="---","",VLOOKUP(I3,List1678[],2,FALSE))</f>
        <v/>
      </c>
      <c r="BL3" s="158" t="str">
        <f>IF(J3="---","",VLOOKUP(J3,List1678[],2,FALSE))</f>
        <v/>
      </c>
      <c r="BM3" s="158" t="str">
        <f>IF(K3="---","",VLOOKUP(K3,List1678[],2,FALSE))</f>
        <v/>
      </c>
      <c r="BN3" s="158" t="str">
        <f>IF(L3="---","",VLOOKUP(L3,List1678[],2,FALSE))</f>
        <v/>
      </c>
      <c r="BO3" s="158" t="str">
        <f>IF(M3="---","",VLOOKUP(M3,List1678[],2,FALSE))</f>
        <v/>
      </c>
      <c r="BP3" s="158" t="str">
        <f>IF(N3="---","",VLOOKUP(N3,List1678[],2,FALSE))</f>
        <v/>
      </c>
      <c r="BQ3" s="158" t="str">
        <f>IF(O3="---","",VLOOKUP(O3,List1678[],2,FALSE))</f>
        <v/>
      </c>
      <c r="BR3" s="158" t="str">
        <f>IF(P3="---","",VLOOKUP(P3,List1678[],2,FALSE))</f>
        <v/>
      </c>
      <c r="BS3" s="158" t="str">
        <f>IF(Q3="---","",VLOOKUP(Q3,List1678[],2,FALSE))</f>
        <v/>
      </c>
      <c r="BT3" s="158" t="str">
        <f>IF(R3="---","",VLOOKUP(R3,List1678[],2,FALSE))</f>
        <v/>
      </c>
      <c r="BU3" s="29" t="s">
        <v>107</v>
      </c>
      <c r="BV3" s="158" t="str">
        <f>IF(Y3="---","",VLOOKUP(Y3,List1678[],2,FALSE))</f>
        <v/>
      </c>
      <c r="BW3" s="158" t="str">
        <f>IF(Z3="---","",VLOOKUP(Z3,List1678[],2,FALSE))</f>
        <v/>
      </c>
      <c r="BX3" s="158" t="str">
        <f>IF(AA3="---","",VLOOKUP(AA3,List1678[],2,FALSE))</f>
        <v/>
      </c>
      <c r="BY3" s="158" t="str">
        <f>IF(AB3="---","",VLOOKUP(AB3,List1678[],2,FALSE))</f>
        <v/>
      </c>
      <c r="BZ3" s="158" t="str">
        <f>IF(AC3="---","",VLOOKUP(AC3,List1678[],2,FALSE))</f>
        <v/>
      </c>
      <c r="CA3" s="158" t="str">
        <f>IF(AD3="---","",VLOOKUP(AD3,List1678[],2,FALSE))</f>
        <v/>
      </c>
      <c r="CB3" s="158" t="str">
        <f>IF(AE3="---","",VLOOKUP(AE3,List1678[],2,FALSE))</f>
        <v/>
      </c>
      <c r="CC3" s="158" t="str">
        <f>IF(AF3="---","",VLOOKUP(AF3,List1678[],2,FALSE))</f>
        <v/>
      </c>
      <c r="CD3" s="158" t="str">
        <f>IF(AG3="---","",VLOOKUP(AG3,List1678[],2,FALSE))</f>
        <v/>
      </c>
      <c r="CE3" s="158" t="str">
        <f>IF(AH3="---","",VLOOKUP(AH3,List1678[],2,FALSE))</f>
        <v/>
      </c>
    </row>
    <row r="4" spans="2:92" ht="13.5" customHeight="1" thickBot="1">
      <c r="B4" s="321"/>
      <c r="C4" s="291"/>
      <c r="D4" s="292"/>
      <c r="E4" s="199" t="s">
        <v>108</v>
      </c>
      <c r="F4" s="21"/>
      <c r="G4" s="22"/>
      <c r="H4" s="25" t="s">
        <v>106</v>
      </c>
      <c r="I4" s="25" t="s">
        <v>106</v>
      </c>
      <c r="J4" s="25" t="s">
        <v>106</v>
      </c>
      <c r="K4" s="25" t="s">
        <v>106</v>
      </c>
      <c r="L4" s="25" t="s">
        <v>106</v>
      </c>
      <c r="M4" s="25" t="s">
        <v>106</v>
      </c>
      <c r="N4" s="25" t="s">
        <v>106</v>
      </c>
      <c r="O4" s="25" t="s">
        <v>106</v>
      </c>
      <c r="P4" s="25" t="s">
        <v>106</v>
      </c>
      <c r="Q4" s="25" t="s">
        <v>106</v>
      </c>
      <c r="R4" s="32" t="s">
        <v>106</v>
      </c>
      <c r="Y4" s="25" t="s">
        <v>106</v>
      </c>
      <c r="Z4" s="25" t="s">
        <v>106</v>
      </c>
      <c r="AA4" s="25" t="s">
        <v>106</v>
      </c>
      <c r="AB4" s="25" t="s">
        <v>106</v>
      </c>
      <c r="AC4" s="32" t="s">
        <v>106</v>
      </c>
      <c r="AD4" s="23" t="s">
        <v>106</v>
      </c>
      <c r="AE4" s="23" t="s">
        <v>106</v>
      </c>
      <c r="AF4" s="23" t="s">
        <v>106</v>
      </c>
      <c r="AG4" s="23" t="s">
        <v>106</v>
      </c>
      <c r="AH4" s="23" t="s">
        <v>106</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109</v>
      </c>
      <c r="AX4" s="30" t="str">
        <f t="shared" si="1"/>
        <v>---</v>
      </c>
      <c r="AY4" s="50" t="e">
        <f>VALUE(IF(AX4="---","",VLOOKUP(AX4,List1678[],2,FALSE)))</f>
        <v>#VALUE!</v>
      </c>
      <c r="AZ4" s="1" t="str">
        <f t="shared" si="2"/>
        <v>---</v>
      </c>
      <c r="BA4" s="1" t="e">
        <f>VALUE(IF(AZ4="---","",VLOOKUP(AZ4,List1678[],2,FALSE)))</f>
        <v>#VALUE!</v>
      </c>
      <c r="BB4" s="1" t="str">
        <f t="shared" si="3"/>
        <v>---</v>
      </c>
      <c r="BC4" s="1" t="str">
        <f t="shared" si="4"/>
        <v>---</v>
      </c>
      <c r="BE4" s="33" t="s">
        <v>110</v>
      </c>
      <c r="BF4" s="1">
        <v>1</v>
      </c>
      <c r="BI4" s="29" t="s">
        <v>109</v>
      </c>
      <c r="BJ4" s="158" t="str">
        <f>IF(H4="---","",VLOOKUP(H4,List1678[],2,FALSE))</f>
        <v/>
      </c>
      <c r="BK4" s="158" t="str">
        <f>IF(I4="---","",VLOOKUP(I4,List1678[],2,FALSE))</f>
        <v/>
      </c>
      <c r="BL4" s="158" t="str">
        <f>IF(J4="---","",VLOOKUP(J4,List1678[],2,FALSE))</f>
        <v/>
      </c>
      <c r="BM4" s="158" t="str">
        <f>IF(K4="---","",VLOOKUP(K4,List1678[],2,FALSE))</f>
        <v/>
      </c>
      <c r="BN4" s="158" t="str">
        <f>IF(L4="---","",VLOOKUP(L4,List1678[],2,FALSE))</f>
        <v/>
      </c>
      <c r="BO4" s="158" t="str">
        <f>IF(M4="---","",VLOOKUP(M4,List1678[],2,FALSE))</f>
        <v/>
      </c>
      <c r="BP4" s="158" t="str">
        <f>IF(N4="---","",VLOOKUP(N4,List1678[],2,FALSE))</f>
        <v/>
      </c>
      <c r="BQ4" s="158" t="str">
        <f>IF(O4="---","",VLOOKUP(O4,List1678[],2,FALSE))</f>
        <v/>
      </c>
      <c r="BR4" s="158" t="str">
        <f>IF(P4="---","",VLOOKUP(P4,List1678[],2,FALSE))</f>
        <v/>
      </c>
      <c r="BS4" s="158" t="str">
        <f>IF(Q4="---","",VLOOKUP(Q4,List1678[],2,FALSE))</f>
        <v/>
      </c>
      <c r="BT4" s="158" t="str">
        <f>IF(R4="---","",VLOOKUP(R4,List1678[],2,FALSE))</f>
        <v/>
      </c>
      <c r="BU4" s="29" t="s">
        <v>109</v>
      </c>
      <c r="BV4" s="158" t="str">
        <f>IF(Y4="---","",VLOOKUP(Y4,List1678[],2,FALSE))</f>
        <v/>
      </c>
      <c r="BW4" s="158" t="str">
        <f>IF(Z4="---","",VLOOKUP(Z4,List1678[],2,FALSE))</f>
        <v/>
      </c>
      <c r="BX4" s="158" t="str">
        <f>IF(AA4="---","",VLOOKUP(AA4,List1678[],2,FALSE))</f>
        <v/>
      </c>
      <c r="BY4" s="158" t="str">
        <f>IF(AB4="---","",VLOOKUP(AB4,List1678[],2,FALSE))</f>
        <v/>
      </c>
      <c r="BZ4" s="158" t="str">
        <f>IF(AC4="---","",VLOOKUP(AC4,List1678[],2,FALSE))</f>
        <v/>
      </c>
      <c r="CA4" s="158" t="str">
        <f>IF(AD4="---","",VLOOKUP(AD4,List1678[],2,FALSE))</f>
        <v/>
      </c>
      <c r="CB4" s="158" t="str">
        <f>IF(AE4="---","",VLOOKUP(AE4,List1678[],2,FALSE))</f>
        <v/>
      </c>
      <c r="CC4" s="158" t="str">
        <f>IF(AF4="---","",VLOOKUP(AF4,List1678[],2,FALSE))</f>
        <v/>
      </c>
      <c r="CD4" s="158" t="str">
        <f>IF(AG4="---","",VLOOKUP(AG4,List1678[],2,FALSE))</f>
        <v/>
      </c>
      <c r="CE4" s="158" t="str">
        <f>IF(AH4="---","",VLOOKUP(AH4,List1678[],2,FALSE))</f>
        <v/>
      </c>
    </row>
    <row r="5" spans="2:92" ht="13.5" customHeight="1" thickBot="1">
      <c r="B5" s="321"/>
      <c r="C5" s="291" t="s">
        <v>111</v>
      </c>
      <c r="D5" s="292"/>
      <c r="E5" s="20" t="s">
        <v>112</v>
      </c>
      <c r="F5" s="21"/>
      <c r="G5" s="22"/>
      <c r="H5" s="25" t="s">
        <v>106</v>
      </c>
      <c r="I5" s="25" t="s">
        <v>106</v>
      </c>
      <c r="J5" s="25" t="s">
        <v>106</v>
      </c>
      <c r="K5" s="25" t="s">
        <v>106</v>
      </c>
      <c r="L5" s="25" t="s">
        <v>106</v>
      </c>
      <c r="M5" s="25" t="s">
        <v>106</v>
      </c>
      <c r="N5" s="25" t="s">
        <v>106</v>
      </c>
      <c r="O5" s="25" t="s">
        <v>106</v>
      </c>
      <c r="P5" s="25" t="s">
        <v>106</v>
      </c>
      <c r="Q5" s="25" t="s">
        <v>106</v>
      </c>
      <c r="R5" s="32" t="s">
        <v>106</v>
      </c>
      <c r="Y5" s="25" t="s">
        <v>106</v>
      </c>
      <c r="Z5" s="25" t="s">
        <v>106</v>
      </c>
      <c r="AA5" s="25" t="s">
        <v>106</v>
      </c>
      <c r="AB5" s="25" t="s">
        <v>106</v>
      </c>
      <c r="AC5" s="32" t="s">
        <v>106</v>
      </c>
      <c r="AD5" s="23" t="s">
        <v>106</v>
      </c>
      <c r="AE5" s="23" t="s">
        <v>106</v>
      </c>
      <c r="AF5" s="23" t="s">
        <v>106</v>
      </c>
      <c r="AG5" s="23" t="s">
        <v>106</v>
      </c>
      <c r="AH5" s="23" t="s">
        <v>106</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113</v>
      </c>
      <c r="AX5" s="30" t="str">
        <f t="shared" si="1"/>
        <v>---</v>
      </c>
      <c r="AY5" s="50" t="e">
        <f>VALUE(IF(AX5="---","",VLOOKUP(AX5,List1678[],2,FALSE)))</f>
        <v>#VALUE!</v>
      </c>
      <c r="AZ5" s="1" t="str">
        <f t="shared" si="2"/>
        <v>---</v>
      </c>
      <c r="BA5" s="1" t="e">
        <f>VALUE(IF(AZ5="---","",VLOOKUP(AZ5,List1678[],2,FALSE)))</f>
        <v>#VALUE!</v>
      </c>
      <c r="BB5" s="1" t="str">
        <f t="shared" si="3"/>
        <v>---</v>
      </c>
      <c r="BC5" s="1" t="str">
        <f t="shared" si="4"/>
        <v>---</v>
      </c>
      <c r="BE5" s="34" t="s">
        <v>114</v>
      </c>
      <c r="BF5" s="1">
        <v>0.5</v>
      </c>
      <c r="BI5" s="29" t="s">
        <v>113</v>
      </c>
      <c r="BJ5" s="158" t="str">
        <f>IF(H5="---","",VLOOKUP(H5,List1678[],2,FALSE))</f>
        <v/>
      </c>
      <c r="BK5" s="158" t="str">
        <f>IF(I5="---","",VLOOKUP(I5,List1678[],2,FALSE))</f>
        <v/>
      </c>
      <c r="BL5" s="158" t="str">
        <f>IF(J5="---","",VLOOKUP(J5,List1678[],2,FALSE))</f>
        <v/>
      </c>
      <c r="BM5" s="158" t="str">
        <f>IF(K5="---","",VLOOKUP(K5,List1678[],2,FALSE))</f>
        <v/>
      </c>
      <c r="BN5" s="158" t="str">
        <f>IF(L5="---","",VLOOKUP(L5,List1678[],2,FALSE))</f>
        <v/>
      </c>
      <c r="BO5" s="158" t="str">
        <f>IF(M5="---","",VLOOKUP(M5,List1678[],2,FALSE))</f>
        <v/>
      </c>
      <c r="BP5" s="158" t="str">
        <f>IF(N5="---","",VLOOKUP(N5,List1678[],2,FALSE))</f>
        <v/>
      </c>
      <c r="BQ5" s="158" t="str">
        <f>IF(O5="---","",VLOOKUP(O5,List1678[],2,FALSE))</f>
        <v/>
      </c>
      <c r="BR5" s="158" t="str">
        <f>IF(P5="---","",VLOOKUP(P5,List1678[],2,FALSE))</f>
        <v/>
      </c>
      <c r="BS5" s="158" t="str">
        <f>IF(Q5="---","",VLOOKUP(Q5,List1678[],2,FALSE))</f>
        <v/>
      </c>
      <c r="BT5" s="158" t="str">
        <f>IF(R5="---","",VLOOKUP(R5,List1678[],2,FALSE))</f>
        <v/>
      </c>
      <c r="BU5" s="29" t="s">
        <v>113</v>
      </c>
      <c r="BV5" s="158" t="str">
        <f>IF(Y5="---","",VLOOKUP(Y5,List1678[],2,FALSE))</f>
        <v/>
      </c>
      <c r="BW5" s="158" t="str">
        <f>IF(Z5="---","",VLOOKUP(Z5,List1678[],2,FALSE))</f>
        <v/>
      </c>
      <c r="BX5" s="158" t="str">
        <f>IF(AA5="---","",VLOOKUP(AA5,List1678[],2,FALSE))</f>
        <v/>
      </c>
      <c r="BY5" s="158" t="str">
        <f>IF(AB5="---","",VLOOKUP(AB5,List1678[],2,FALSE))</f>
        <v/>
      </c>
      <c r="BZ5" s="158" t="str">
        <f>IF(AC5="---","",VLOOKUP(AC5,List1678[],2,FALSE))</f>
        <v/>
      </c>
      <c r="CA5" s="158" t="str">
        <f>IF(AD5="---","",VLOOKUP(AD5,List1678[],2,FALSE))</f>
        <v/>
      </c>
      <c r="CB5" s="158" t="str">
        <f>IF(AE5="---","",VLOOKUP(AE5,List1678[],2,FALSE))</f>
        <v/>
      </c>
      <c r="CC5" s="158" t="str">
        <f>IF(AF5="---","",VLOOKUP(AF5,List1678[],2,FALSE))</f>
        <v/>
      </c>
      <c r="CD5" s="158" t="str">
        <f>IF(AG5="---","",VLOOKUP(AG5,List1678[],2,FALSE))</f>
        <v/>
      </c>
      <c r="CE5" s="158" t="str">
        <f>IF(AH5="---","",VLOOKUP(AH5,List1678[],2,FALSE))</f>
        <v/>
      </c>
    </row>
    <row r="6" spans="2:92" ht="13.5" customHeight="1" thickBot="1">
      <c r="B6" s="321"/>
      <c r="C6" s="291"/>
      <c r="D6" s="292"/>
      <c r="E6" s="20" t="s">
        <v>115</v>
      </c>
      <c r="F6" s="21"/>
      <c r="G6" s="22"/>
      <c r="H6" s="25" t="s">
        <v>106</v>
      </c>
      <c r="I6" s="25" t="s">
        <v>106</v>
      </c>
      <c r="J6" s="25" t="s">
        <v>106</v>
      </c>
      <c r="K6" s="25" t="s">
        <v>106</v>
      </c>
      <c r="L6" s="25" t="s">
        <v>106</v>
      </c>
      <c r="M6" s="25" t="s">
        <v>106</v>
      </c>
      <c r="N6" s="25" t="s">
        <v>106</v>
      </c>
      <c r="O6" s="25" t="s">
        <v>106</v>
      </c>
      <c r="P6" s="25" t="s">
        <v>106</v>
      </c>
      <c r="Q6" s="25" t="s">
        <v>106</v>
      </c>
      <c r="R6" s="32" t="s">
        <v>106</v>
      </c>
      <c r="Y6" s="25" t="s">
        <v>106</v>
      </c>
      <c r="Z6" s="25" t="s">
        <v>106</v>
      </c>
      <c r="AA6" s="25" t="s">
        <v>106</v>
      </c>
      <c r="AB6" s="25" t="s">
        <v>106</v>
      </c>
      <c r="AC6" s="32" t="s">
        <v>106</v>
      </c>
      <c r="AD6" s="23" t="s">
        <v>106</v>
      </c>
      <c r="AE6" s="23" t="s">
        <v>106</v>
      </c>
      <c r="AF6" s="23" t="s">
        <v>106</v>
      </c>
      <c r="AG6" s="23" t="s">
        <v>106</v>
      </c>
      <c r="AH6" s="23" t="s">
        <v>106</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116</v>
      </c>
      <c r="AX6" s="30" t="str">
        <f t="shared" si="1"/>
        <v>---</v>
      </c>
      <c r="AY6" s="50" t="e">
        <f>VALUE(IF(AX6="---","",VLOOKUP(AX6,List1678[],2,FALSE)))</f>
        <v>#VALUE!</v>
      </c>
      <c r="AZ6" s="1" t="str">
        <f t="shared" si="2"/>
        <v>---</v>
      </c>
      <c r="BA6" s="1" t="e">
        <f>VALUE(IF(AZ6="---","",VLOOKUP(AZ6,List1678[],2,FALSE)))</f>
        <v>#VALUE!</v>
      </c>
      <c r="BB6" s="1" t="str">
        <f t="shared" si="3"/>
        <v>---</v>
      </c>
      <c r="BC6" s="1" t="str">
        <f t="shared" si="4"/>
        <v>---</v>
      </c>
      <c r="BE6" s="35" t="s">
        <v>117</v>
      </c>
      <c r="BF6" s="1">
        <v>0</v>
      </c>
      <c r="BI6" s="29" t="s">
        <v>116</v>
      </c>
      <c r="BJ6" s="158" t="str">
        <f>IF(H6="---","",VLOOKUP(H6,List1678[],2,FALSE))</f>
        <v/>
      </c>
      <c r="BK6" s="158" t="str">
        <f>IF(I6="---","",VLOOKUP(I6,List1678[],2,FALSE))</f>
        <v/>
      </c>
      <c r="BL6" s="158" t="str">
        <f>IF(J6="---","",VLOOKUP(J6,List1678[],2,FALSE))</f>
        <v/>
      </c>
      <c r="BM6" s="158" t="str">
        <f>IF(K6="---","",VLOOKUP(K6,List1678[],2,FALSE))</f>
        <v/>
      </c>
      <c r="BN6" s="158" t="str">
        <f>IF(L6="---","",VLOOKUP(L6,List1678[],2,FALSE))</f>
        <v/>
      </c>
      <c r="BO6" s="158" t="str">
        <f>IF(M6="---","",VLOOKUP(M6,List1678[],2,FALSE))</f>
        <v/>
      </c>
      <c r="BP6" s="158" t="str">
        <f>IF(N6="---","",VLOOKUP(N6,List1678[],2,FALSE))</f>
        <v/>
      </c>
      <c r="BQ6" s="158" t="str">
        <f>IF(O6="---","",VLOOKUP(O6,List1678[],2,FALSE))</f>
        <v/>
      </c>
      <c r="BR6" s="158" t="str">
        <f>IF(P6="---","",VLOOKUP(P6,List1678[],2,FALSE))</f>
        <v/>
      </c>
      <c r="BS6" s="158" t="str">
        <f>IF(Q6="---","",VLOOKUP(Q6,List1678[],2,FALSE))</f>
        <v/>
      </c>
      <c r="BT6" s="158" t="str">
        <f>IF(R6="---","",VLOOKUP(R6,List1678[],2,FALSE))</f>
        <v/>
      </c>
      <c r="BU6" s="29" t="s">
        <v>116</v>
      </c>
      <c r="BV6" s="158" t="str">
        <f>IF(Y6="---","",VLOOKUP(Y6,List1678[],2,FALSE))</f>
        <v/>
      </c>
      <c r="BW6" s="158" t="str">
        <f>IF(Z6="---","",VLOOKUP(Z6,List1678[],2,FALSE))</f>
        <v/>
      </c>
      <c r="BX6" s="158" t="str">
        <f>IF(AA6="---","",VLOOKUP(AA6,List1678[],2,FALSE))</f>
        <v/>
      </c>
      <c r="BY6" s="158" t="str">
        <f>IF(AB6="---","",VLOOKUP(AB6,List1678[],2,FALSE))</f>
        <v/>
      </c>
      <c r="BZ6" s="158" t="str">
        <f>IF(AC6="---","",VLOOKUP(AC6,List1678[],2,FALSE))</f>
        <v/>
      </c>
      <c r="CA6" s="158" t="str">
        <f>IF(AD6="---","",VLOOKUP(AD6,List1678[],2,FALSE))</f>
        <v/>
      </c>
      <c r="CB6" s="158" t="str">
        <f>IF(AE6="---","",VLOOKUP(AE6,List1678[],2,FALSE))</f>
        <v/>
      </c>
      <c r="CC6" s="158" t="str">
        <f>IF(AF6="---","",VLOOKUP(AF6,List1678[],2,FALSE))</f>
        <v/>
      </c>
      <c r="CD6" s="158" t="str">
        <f>IF(AG6="---","",VLOOKUP(AG6,List1678[],2,FALSE))</f>
        <v/>
      </c>
      <c r="CE6" s="158" t="str">
        <f>IF(AH6="---","",VLOOKUP(AH6,List1678[],2,FALSE))</f>
        <v/>
      </c>
    </row>
    <row r="7" spans="2:92" ht="13.5" customHeight="1" thickBot="1">
      <c r="B7" s="321"/>
      <c r="C7" s="291"/>
      <c r="D7" s="292"/>
      <c r="E7" s="20" t="s">
        <v>118</v>
      </c>
      <c r="F7" s="21"/>
      <c r="G7" s="22"/>
      <c r="H7" s="25" t="s">
        <v>106</v>
      </c>
      <c r="I7" s="25" t="s">
        <v>106</v>
      </c>
      <c r="J7" s="25" t="s">
        <v>106</v>
      </c>
      <c r="K7" s="25" t="s">
        <v>106</v>
      </c>
      <c r="L7" s="25" t="s">
        <v>106</v>
      </c>
      <c r="M7" s="25" t="s">
        <v>106</v>
      </c>
      <c r="N7" s="25" t="s">
        <v>106</v>
      </c>
      <c r="O7" s="25" t="s">
        <v>106</v>
      </c>
      <c r="P7" s="25" t="s">
        <v>106</v>
      </c>
      <c r="Q7" s="25" t="s">
        <v>106</v>
      </c>
      <c r="R7" s="32" t="s">
        <v>106</v>
      </c>
      <c r="Y7" s="25" t="s">
        <v>106</v>
      </c>
      <c r="Z7" s="25" t="s">
        <v>106</v>
      </c>
      <c r="AA7" s="25" t="s">
        <v>106</v>
      </c>
      <c r="AB7" s="25" t="s">
        <v>106</v>
      </c>
      <c r="AC7" s="32" t="s">
        <v>106</v>
      </c>
      <c r="AD7" s="23" t="s">
        <v>106</v>
      </c>
      <c r="AE7" s="23" t="s">
        <v>106</v>
      </c>
      <c r="AF7" s="23" t="s">
        <v>106</v>
      </c>
      <c r="AG7" s="23" t="s">
        <v>106</v>
      </c>
      <c r="AH7" s="23" t="s">
        <v>106</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119</v>
      </c>
      <c r="AX7" s="30" t="str">
        <f t="shared" si="1"/>
        <v>---</v>
      </c>
      <c r="AY7" s="50" t="e">
        <f>VALUE(IF(AX7="---","",VLOOKUP(AX7,List1678[],2,FALSE)))</f>
        <v>#VALUE!</v>
      </c>
      <c r="AZ7" s="1" t="str">
        <f t="shared" si="2"/>
        <v>---</v>
      </c>
      <c r="BA7" s="1" t="e">
        <f>VALUE(IF(AZ7="---","",VLOOKUP(AZ7,List1678[],2,FALSE)))</f>
        <v>#VALUE!</v>
      </c>
      <c r="BB7" s="1" t="str">
        <f t="shared" si="3"/>
        <v>---</v>
      </c>
      <c r="BC7" s="1" t="str">
        <f t="shared" si="4"/>
        <v>---</v>
      </c>
      <c r="BI7" s="29" t="s">
        <v>119</v>
      </c>
      <c r="BJ7" s="158" t="str">
        <f>IF(H7="---","",VLOOKUP(H7,List1678[],2,FALSE))</f>
        <v/>
      </c>
      <c r="BK7" s="158" t="str">
        <f>IF(I7="---","",VLOOKUP(I7,List1678[],2,FALSE))</f>
        <v/>
      </c>
      <c r="BL7" s="158" t="str">
        <f>IF(J7="---","",VLOOKUP(J7,List1678[],2,FALSE))</f>
        <v/>
      </c>
      <c r="BM7" s="158" t="str">
        <f>IF(K7="---","",VLOOKUP(K7,List1678[],2,FALSE))</f>
        <v/>
      </c>
      <c r="BN7" s="158" t="str">
        <f>IF(L7="---","",VLOOKUP(L7,List1678[],2,FALSE))</f>
        <v/>
      </c>
      <c r="BO7" s="158" t="str">
        <f>IF(M7="---","",VLOOKUP(M7,List1678[],2,FALSE))</f>
        <v/>
      </c>
      <c r="BP7" s="158" t="str">
        <f>IF(N7="---","",VLOOKUP(N7,List1678[],2,FALSE))</f>
        <v/>
      </c>
      <c r="BQ7" s="158" t="str">
        <f>IF(O7="---","",VLOOKUP(O7,List1678[],2,FALSE))</f>
        <v/>
      </c>
      <c r="BR7" s="158" t="str">
        <f>IF(P7="---","",VLOOKUP(P7,List1678[],2,FALSE))</f>
        <v/>
      </c>
      <c r="BS7" s="158" t="str">
        <f>IF(Q7="---","",VLOOKUP(Q7,List1678[],2,FALSE))</f>
        <v/>
      </c>
      <c r="BT7" s="158" t="str">
        <f>IF(R7="---","",VLOOKUP(R7,List1678[],2,FALSE))</f>
        <v/>
      </c>
      <c r="BU7" s="29" t="s">
        <v>119</v>
      </c>
      <c r="BV7" s="158" t="str">
        <f>IF(Y7="---","",VLOOKUP(Y7,List1678[],2,FALSE))</f>
        <v/>
      </c>
      <c r="BW7" s="158" t="str">
        <f>IF(Z7="---","",VLOOKUP(Z7,List1678[],2,FALSE))</f>
        <v/>
      </c>
      <c r="BX7" s="158" t="str">
        <f>IF(AA7="---","",VLOOKUP(AA7,List1678[],2,FALSE))</f>
        <v/>
      </c>
      <c r="BY7" s="158" t="str">
        <f>IF(AB7="---","",VLOOKUP(AB7,List1678[],2,FALSE))</f>
        <v/>
      </c>
      <c r="BZ7" s="158" t="str">
        <f>IF(AC7="---","",VLOOKUP(AC7,List1678[],2,FALSE))</f>
        <v/>
      </c>
      <c r="CA7" s="158" t="str">
        <f>IF(AD7="---","",VLOOKUP(AD7,List1678[],2,FALSE))</f>
        <v/>
      </c>
      <c r="CB7" s="158" t="str">
        <f>IF(AE7="---","",VLOOKUP(AE7,List1678[],2,FALSE))</f>
        <v/>
      </c>
      <c r="CC7" s="158" t="str">
        <f>IF(AF7="---","",VLOOKUP(AF7,List1678[],2,FALSE))</f>
        <v/>
      </c>
      <c r="CD7" s="158" t="str">
        <f>IF(AG7="---","",VLOOKUP(AG7,List1678[],2,FALSE))</f>
        <v/>
      </c>
      <c r="CE7" s="158" t="str">
        <f>IF(AH7="---","",VLOOKUP(AH7,List1678[],2,FALSE))</f>
        <v/>
      </c>
    </row>
    <row r="8" spans="2:92" ht="13.5" customHeight="1" thickBot="1">
      <c r="B8" s="322"/>
      <c r="C8" s="291"/>
      <c r="D8" s="292"/>
      <c r="E8" s="20" t="s">
        <v>120</v>
      </c>
      <c r="F8" s="21"/>
      <c r="G8" s="22"/>
      <c r="H8" s="25" t="s">
        <v>106</v>
      </c>
      <c r="I8" s="25" t="s">
        <v>106</v>
      </c>
      <c r="J8" s="25" t="s">
        <v>106</v>
      </c>
      <c r="K8" s="25" t="s">
        <v>106</v>
      </c>
      <c r="L8" s="25" t="s">
        <v>106</v>
      </c>
      <c r="M8" s="25" t="s">
        <v>106</v>
      </c>
      <c r="N8" s="25" t="s">
        <v>106</v>
      </c>
      <c r="O8" s="25" t="s">
        <v>106</v>
      </c>
      <c r="P8" s="25" t="s">
        <v>106</v>
      </c>
      <c r="Q8" s="25" t="s">
        <v>106</v>
      </c>
      <c r="R8" s="32" t="s">
        <v>106</v>
      </c>
      <c r="Y8" s="25" t="s">
        <v>106</v>
      </c>
      <c r="Z8" s="25" t="s">
        <v>106</v>
      </c>
      <c r="AA8" s="25" t="s">
        <v>106</v>
      </c>
      <c r="AB8" s="25" t="s">
        <v>106</v>
      </c>
      <c r="AC8" s="32" t="s">
        <v>106</v>
      </c>
      <c r="AD8" s="23" t="s">
        <v>106</v>
      </c>
      <c r="AE8" s="23" t="s">
        <v>106</v>
      </c>
      <c r="AF8" s="23" t="s">
        <v>106</v>
      </c>
      <c r="AG8" s="23" t="s">
        <v>106</v>
      </c>
      <c r="AH8" s="23" t="s">
        <v>106</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121</v>
      </c>
      <c r="AX8" s="30" t="str">
        <f t="shared" si="1"/>
        <v>---</v>
      </c>
      <c r="AY8" s="50" t="e">
        <f>VALUE(IF(AX8="---","",VLOOKUP(AX8,List1678[],2,FALSE)))</f>
        <v>#VALUE!</v>
      </c>
      <c r="AZ8" s="1" t="str">
        <f t="shared" si="2"/>
        <v>---</v>
      </c>
      <c r="BA8" s="1" t="e">
        <f>VALUE(IF(AZ8="---","",VLOOKUP(AZ8,List1678[],2,FALSE)))</f>
        <v>#VALUE!</v>
      </c>
      <c r="BB8" s="1" t="str">
        <f t="shared" si="3"/>
        <v>---</v>
      </c>
      <c r="BC8" s="1" t="str">
        <f t="shared" si="4"/>
        <v>---</v>
      </c>
      <c r="BI8" s="29" t="s">
        <v>121</v>
      </c>
      <c r="BJ8" s="158" t="str">
        <f>IF(H8="---","",VLOOKUP(H8,List1678[],2,FALSE))</f>
        <v/>
      </c>
      <c r="BK8" s="158" t="str">
        <f>IF(I8="---","",VLOOKUP(I8,List1678[],2,FALSE))</f>
        <v/>
      </c>
      <c r="BL8" s="158" t="str">
        <f>IF(J8="---","",VLOOKUP(J8,List1678[],2,FALSE))</f>
        <v/>
      </c>
      <c r="BM8" s="158" t="str">
        <f>IF(K8="---","",VLOOKUP(K8,List1678[],2,FALSE))</f>
        <v/>
      </c>
      <c r="BN8" s="158" t="str">
        <f>IF(L8="---","",VLOOKUP(L8,List1678[],2,FALSE))</f>
        <v/>
      </c>
      <c r="BO8" s="158" t="str">
        <f>IF(M8="---","",VLOOKUP(M8,List1678[],2,FALSE))</f>
        <v/>
      </c>
      <c r="BP8" s="158" t="str">
        <f>IF(N8="---","",VLOOKUP(N8,List1678[],2,FALSE))</f>
        <v/>
      </c>
      <c r="BQ8" s="158" t="str">
        <f>IF(O8="---","",VLOOKUP(O8,List1678[],2,FALSE))</f>
        <v/>
      </c>
      <c r="BR8" s="158" t="str">
        <f>IF(P8="---","",VLOOKUP(P8,List1678[],2,FALSE))</f>
        <v/>
      </c>
      <c r="BS8" s="158" t="str">
        <f>IF(Q8="---","",VLOOKUP(Q8,List1678[],2,FALSE))</f>
        <v/>
      </c>
      <c r="BT8" s="158" t="str">
        <f>IF(R8="---","",VLOOKUP(R8,List1678[],2,FALSE))</f>
        <v/>
      </c>
      <c r="BU8" s="29" t="s">
        <v>121</v>
      </c>
      <c r="BV8" s="158" t="str">
        <f>IF(Y8="---","",VLOOKUP(Y8,List1678[],2,FALSE))</f>
        <v/>
      </c>
      <c r="BW8" s="158" t="str">
        <f>IF(Z8="---","",VLOOKUP(Z8,List1678[],2,FALSE))</f>
        <v/>
      </c>
      <c r="BX8" s="158" t="str">
        <f>IF(AA8="---","",VLOOKUP(AA8,List1678[],2,FALSE))</f>
        <v/>
      </c>
      <c r="BY8" s="158" t="str">
        <f>IF(AB8="---","",VLOOKUP(AB8,List1678[],2,FALSE))</f>
        <v/>
      </c>
      <c r="BZ8" s="158" t="str">
        <f>IF(AC8="---","",VLOOKUP(AC8,List1678[],2,FALSE))</f>
        <v/>
      </c>
      <c r="CA8" s="158" t="str">
        <f>IF(AD8="---","",VLOOKUP(AD8,List1678[],2,FALSE))</f>
        <v/>
      </c>
      <c r="CB8" s="158" t="str">
        <f>IF(AE8="---","",VLOOKUP(AE8,List1678[],2,FALSE))</f>
        <v/>
      </c>
      <c r="CC8" s="158" t="str">
        <f>IF(AF8="---","",VLOOKUP(AF8,List1678[],2,FALSE))</f>
        <v/>
      </c>
      <c r="CD8" s="158" t="str">
        <f>IF(AG8="---","",VLOOKUP(AG8,List1678[],2,FALSE))</f>
        <v/>
      </c>
      <c r="CE8" s="158" t="str">
        <f>IF(AH8="---","",VLOOKUP(AH8,List1678[],2,FALSE))</f>
        <v/>
      </c>
    </row>
    <row r="9" spans="2:92" ht="13.5" customHeight="1" thickBot="1">
      <c r="B9" s="320">
        <v>2</v>
      </c>
      <c r="C9" s="291" t="s">
        <v>122</v>
      </c>
      <c r="D9" s="292"/>
      <c r="E9" s="20" t="s">
        <v>123</v>
      </c>
      <c r="F9" s="21"/>
      <c r="G9" s="22"/>
      <c r="H9" s="25" t="s">
        <v>106</v>
      </c>
      <c r="I9" s="25" t="s">
        <v>106</v>
      </c>
      <c r="J9" s="25" t="s">
        <v>106</v>
      </c>
      <c r="K9" s="25" t="s">
        <v>106</v>
      </c>
      <c r="L9" s="25" t="s">
        <v>106</v>
      </c>
      <c r="M9" s="25" t="s">
        <v>106</v>
      </c>
      <c r="N9" s="25" t="s">
        <v>106</v>
      </c>
      <c r="O9" s="25" t="s">
        <v>106</v>
      </c>
      <c r="P9" s="25" t="s">
        <v>106</v>
      </c>
      <c r="Q9" s="25" t="s">
        <v>106</v>
      </c>
      <c r="R9" s="32" t="s">
        <v>106</v>
      </c>
      <c r="Y9" s="25" t="s">
        <v>106</v>
      </c>
      <c r="Z9" s="25" t="s">
        <v>106</v>
      </c>
      <c r="AA9" s="25" t="s">
        <v>106</v>
      </c>
      <c r="AB9" s="25" t="s">
        <v>106</v>
      </c>
      <c r="AC9" s="32" t="s">
        <v>106</v>
      </c>
      <c r="AD9" s="23" t="s">
        <v>106</v>
      </c>
      <c r="AE9" s="23" t="s">
        <v>106</v>
      </c>
      <c r="AF9" s="23" t="s">
        <v>106</v>
      </c>
      <c r="AG9" s="23" t="s">
        <v>106</v>
      </c>
      <c r="AH9" s="23" t="s">
        <v>106</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124</v>
      </c>
      <c r="AX9" s="30" t="str">
        <f t="shared" si="1"/>
        <v>---</v>
      </c>
      <c r="AY9" s="50" t="e">
        <f>VALUE(IF(AX9="---","",VLOOKUP(AX9,List1678[],2,FALSE)))</f>
        <v>#VALUE!</v>
      </c>
      <c r="AZ9" s="1" t="str">
        <f t="shared" si="2"/>
        <v>---</v>
      </c>
      <c r="BA9" s="1" t="e">
        <f>VALUE(IF(AZ9="---","",VLOOKUP(AZ9,List1678[],2,FALSE)))</f>
        <v>#VALUE!</v>
      </c>
      <c r="BB9" s="1" t="str">
        <f t="shared" si="3"/>
        <v>---</v>
      </c>
      <c r="BC9" s="1" t="str">
        <f t="shared" si="4"/>
        <v>---</v>
      </c>
      <c r="BI9" s="29" t="s">
        <v>124</v>
      </c>
      <c r="BJ9" s="158" t="str">
        <f>IF(H9="---","",VLOOKUP(H9,List1678[],2,FALSE))</f>
        <v/>
      </c>
      <c r="BK9" s="158" t="str">
        <f>IF(I9="---","",VLOOKUP(I9,List1678[],2,FALSE))</f>
        <v/>
      </c>
      <c r="BL9" s="158" t="str">
        <f>IF(J9="---","",VLOOKUP(J9,List1678[],2,FALSE))</f>
        <v/>
      </c>
      <c r="BM9" s="158" t="str">
        <f>IF(K9="---","",VLOOKUP(K9,List1678[],2,FALSE))</f>
        <v/>
      </c>
      <c r="BN9" s="158" t="str">
        <f>IF(L9="---","",VLOOKUP(L9,List1678[],2,FALSE))</f>
        <v/>
      </c>
      <c r="BO9" s="158" t="str">
        <f>IF(M9="---","",VLOOKUP(M9,List1678[],2,FALSE))</f>
        <v/>
      </c>
      <c r="BP9" s="158" t="str">
        <f>IF(N9="---","",VLOOKUP(N9,List1678[],2,FALSE))</f>
        <v/>
      </c>
      <c r="BQ9" s="158" t="str">
        <f>IF(O9="---","",VLOOKUP(O9,List1678[],2,FALSE))</f>
        <v/>
      </c>
      <c r="BR9" s="158" t="str">
        <f>IF(P9="---","",VLOOKUP(P9,List1678[],2,FALSE))</f>
        <v/>
      </c>
      <c r="BS9" s="158" t="str">
        <f>IF(Q9="---","",VLOOKUP(Q9,List1678[],2,FALSE))</f>
        <v/>
      </c>
      <c r="BT9" s="158" t="str">
        <f>IF(R9="---","",VLOOKUP(R9,List1678[],2,FALSE))</f>
        <v/>
      </c>
      <c r="BU9" s="29" t="s">
        <v>124</v>
      </c>
      <c r="BV9" s="158" t="str">
        <f>IF(Y9="---","",VLOOKUP(Y9,List1678[],2,FALSE))</f>
        <v/>
      </c>
      <c r="BW9" s="158" t="str">
        <f>IF(Z9="---","",VLOOKUP(Z9,List1678[],2,FALSE))</f>
        <v/>
      </c>
      <c r="BX9" s="158" t="str">
        <f>IF(AA9="---","",VLOOKUP(AA9,List1678[],2,FALSE))</f>
        <v/>
      </c>
      <c r="BY9" s="158" t="str">
        <f>IF(AB9="---","",VLOOKUP(AB9,List1678[],2,FALSE))</f>
        <v/>
      </c>
      <c r="BZ9" s="158" t="str">
        <f>IF(AC9="---","",VLOOKUP(AC9,List1678[],2,FALSE))</f>
        <v/>
      </c>
      <c r="CA9" s="158" t="str">
        <f>IF(AD9="---","",VLOOKUP(AD9,List1678[],2,FALSE))</f>
        <v/>
      </c>
      <c r="CB9" s="158" t="str">
        <f>IF(AE9="---","",VLOOKUP(AE9,List1678[],2,FALSE))</f>
        <v/>
      </c>
      <c r="CC9" s="158" t="str">
        <f>IF(AF9="---","",VLOOKUP(AF9,List1678[],2,FALSE))</f>
        <v/>
      </c>
      <c r="CD9" s="158" t="str">
        <f>IF(AG9="---","",VLOOKUP(AG9,List1678[],2,FALSE))</f>
        <v/>
      </c>
      <c r="CE9" s="158" t="str">
        <f>IF(AH9="---","",VLOOKUP(AH9,List1678[],2,FALSE))</f>
        <v/>
      </c>
    </row>
    <row r="10" spans="2:92" ht="13.5" customHeight="1" thickBot="1">
      <c r="B10" s="321"/>
      <c r="C10" s="291"/>
      <c r="D10" s="292"/>
      <c r="E10" s="20" t="s">
        <v>125</v>
      </c>
      <c r="F10" s="21"/>
      <c r="G10" s="22"/>
      <c r="H10" s="25" t="s">
        <v>106</v>
      </c>
      <c r="I10" s="25" t="s">
        <v>106</v>
      </c>
      <c r="J10" s="25" t="s">
        <v>106</v>
      </c>
      <c r="K10" s="25" t="s">
        <v>106</v>
      </c>
      <c r="L10" s="25" t="s">
        <v>106</v>
      </c>
      <c r="M10" s="25" t="s">
        <v>106</v>
      </c>
      <c r="N10" s="25" t="s">
        <v>106</v>
      </c>
      <c r="O10" s="25" t="s">
        <v>106</v>
      </c>
      <c r="P10" s="25" t="s">
        <v>106</v>
      </c>
      <c r="Q10" s="25" t="s">
        <v>106</v>
      </c>
      <c r="R10" s="32" t="s">
        <v>106</v>
      </c>
      <c r="Y10" s="25" t="s">
        <v>106</v>
      </c>
      <c r="Z10" s="25" t="s">
        <v>106</v>
      </c>
      <c r="AA10" s="25" t="s">
        <v>106</v>
      </c>
      <c r="AB10" s="25" t="s">
        <v>106</v>
      </c>
      <c r="AC10" s="32" t="s">
        <v>106</v>
      </c>
      <c r="AD10" s="23" t="s">
        <v>106</v>
      </c>
      <c r="AE10" s="23" t="s">
        <v>106</v>
      </c>
      <c r="AF10" s="23" t="s">
        <v>106</v>
      </c>
      <c r="AG10" s="23" t="s">
        <v>106</v>
      </c>
      <c r="AH10" s="23" t="s">
        <v>106</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126</v>
      </c>
      <c r="AX10" s="30" t="str">
        <f t="shared" si="1"/>
        <v>---</v>
      </c>
      <c r="AY10" s="50" t="e">
        <f>VALUE(IF(AX10="---","",VLOOKUP(AX10,List1678[],2,FALSE)))</f>
        <v>#VALUE!</v>
      </c>
      <c r="AZ10" s="1" t="str">
        <f t="shared" si="2"/>
        <v>---</v>
      </c>
      <c r="BA10" s="1" t="e">
        <f>VALUE(IF(AZ10="---","",VLOOKUP(AZ10,List1678[],2,FALSE)))</f>
        <v>#VALUE!</v>
      </c>
      <c r="BB10" s="1" t="str">
        <f t="shared" si="3"/>
        <v>---</v>
      </c>
      <c r="BC10" s="1" t="str">
        <f t="shared" si="4"/>
        <v>---</v>
      </c>
      <c r="BI10" s="29" t="s">
        <v>126</v>
      </c>
      <c r="BJ10" s="158" t="str">
        <f>IF(H10="---","",VLOOKUP(H10,List1678[],2,FALSE))</f>
        <v/>
      </c>
      <c r="BK10" s="158" t="str">
        <f>IF(I10="---","",VLOOKUP(I10,List1678[],2,FALSE))</f>
        <v/>
      </c>
      <c r="BL10" s="158" t="str">
        <f>IF(J10="---","",VLOOKUP(J10,List1678[],2,FALSE))</f>
        <v/>
      </c>
      <c r="BM10" s="158" t="str">
        <f>IF(K10="---","",VLOOKUP(K10,List1678[],2,FALSE))</f>
        <v/>
      </c>
      <c r="BN10" s="158" t="str">
        <f>IF(L10="---","",VLOOKUP(L10,List1678[],2,FALSE))</f>
        <v/>
      </c>
      <c r="BO10" s="158" t="str">
        <f>IF(M10="---","",VLOOKUP(M10,List1678[],2,FALSE))</f>
        <v/>
      </c>
      <c r="BP10" s="158" t="str">
        <f>IF(N10="---","",VLOOKUP(N10,List1678[],2,FALSE))</f>
        <v/>
      </c>
      <c r="BQ10" s="158" t="str">
        <f>IF(O10="---","",VLOOKUP(O10,List1678[],2,FALSE))</f>
        <v/>
      </c>
      <c r="BR10" s="158" t="str">
        <f>IF(P10="---","",VLOOKUP(P10,List1678[],2,FALSE))</f>
        <v/>
      </c>
      <c r="BS10" s="158" t="str">
        <f>IF(Q10="---","",VLOOKUP(Q10,List1678[],2,FALSE))</f>
        <v/>
      </c>
      <c r="BT10" s="158" t="str">
        <f>IF(R10="---","",VLOOKUP(R10,List1678[],2,FALSE))</f>
        <v/>
      </c>
      <c r="BU10" s="29" t="s">
        <v>126</v>
      </c>
      <c r="BV10" s="158" t="str">
        <f>IF(Y10="---","",VLOOKUP(Y10,List1678[],2,FALSE))</f>
        <v/>
      </c>
      <c r="BW10" s="158" t="str">
        <f>IF(Z10="---","",VLOOKUP(Z10,List1678[],2,FALSE))</f>
        <v/>
      </c>
      <c r="BX10" s="158" t="str">
        <f>IF(AA10="---","",VLOOKUP(AA10,List1678[],2,FALSE))</f>
        <v/>
      </c>
      <c r="BY10" s="158" t="str">
        <f>IF(AB10="---","",VLOOKUP(AB10,List1678[],2,FALSE))</f>
        <v/>
      </c>
      <c r="BZ10" s="158" t="str">
        <f>IF(AC10="---","",VLOOKUP(AC10,List1678[],2,FALSE))</f>
        <v/>
      </c>
      <c r="CA10" s="158" t="str">
        <f>IF(AD10="---","",VLOOKUP(AD10,List1678[],2,FALSE))</f>
        <v/>
      </c>
      <c r="CB10" s="158" t="str">
        <f>IF(AE10="---","",VLOOKUP(AE10,List1678[],2,FALSE))</f>
        <v/>
      </c>
      <c r="CC10" s="158" t="str">
        <f>IF(AF10="---","",VLOOKUP(AF10,List1678[],2,FALSE))</f>
        <v/>
      </c>
      <c r="CD10" s="158" t="str">
        <f>IF(AG10="---","",VLOOKUP(AG10,List1678[],2,FALSE))</f>
        <v/>
      </c>
      <c r="CE10" s="158" t="str">
        <f>IF(AH10="---","",VLOOKUP(AH10,List1678[],2,FALSE))</f>
        <v/>
      </c>
    </row>
    <row r="11" spans="2:92" ht="13.5" customHeight="1" thickBot="1">
      <c r="B11" s="321"/>
      <c r="C11" s="291"/>
      <c r="D11" s="292"/>
      <c r="E11" s="20" t="s">
        <v>127</v>
      </c>
      <c r="F11" s="21"/>
      <c r="G11" s="22"/>
      <c r="H11" s="25" t="s">
        <v>106</v>
      </c>
      <c r="I11" s="25" t="s">
        <v>106</v>
      </c>
      <c r="J11" s="25" t="s">
        <v>106</v>
      </c>
      <c r="K11" s="25" t="s">
        <v>106</v>
      </c>
      <c r="L11" s="25" t="s">
        <v>106</v>
      </c>
      <c r="M11" s="25" t="s">
        <v>106</v>
      </c>
      <c r="N11" s="25" t="s">
        <v>106</v>
      </c>
      <c r="O11" s="25" t="s">
        <v>106</v>
      </c>
      <c r="P11" s="25" t="s">
        <v>106</v>
      </c>
      <c r="Q11" s="25" t="s">
        <v>106</v>
      </c>
      <c r="R11" s="32" t="s">
        <v>106</v>
      </c>
      <c r="Y11" s="25" t="s">
        <v>106</v>
      </c>
      <c r="Z11" s="25" t="s">
        <v>106</v>
      </c>
      <c r="AA11" s="25" t="s">
        <v>106</v>
      </c>
      <c r="AB11" s="25" t="s">
        <v>106</v>
      </c>
      <c r="AC11" s="32" t="s">
        <v>106</v>
      </c>
      <c r="AD11" s="23" t="s">
        <v>106</v>
      </c>
      <c r="AE11" s="23" t="s">
        <v>106</v>
      </c>
      <c r="AF11" s="23" t="s">
        <v>106</v>
      </c>
      <c r="AG11" s="23" t="s">
        <v>106</v>
      </c>
      <c r="AH11" s="23" t="s">
        <v>106</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128</v>
      </c>
      <c r="AX11" s="30" t="str">
        <f t="shared" si="1"/>
        <v>---</v>
      </c>
      <c r="AY11" s="50" t="e">
        <f>VALUE(IF(AX11="---","",VLOOKUP(AX11,List1678[],2,FALSE)))</f>
        <v>#VALUE!</v>
      </c>
      <c r="AZ11" s="1" t="str">
        <f t="shared" si="2"/>
        <v>---</v>
      </c>
      <c r="BA11" s="1" t="e">
        <f>VALUE(IF(AZ11="---","",VLOOKUP(AZ11,List1678[],2,FALSE)))</f>
        <v>#VALUE!</v>
      </c>
      <c r="BB11" s="1" t="str">
        <f t="shared" si="3"/>
        <v>---</v>
      </c>
      <c r="BC11" s="1" t="str">
        <f t="shared" si="4"/>
        <v>---</v>
      </c>
      <c r="BI11" s="29" t="s">
        <v>128</v>
      </c>
      <c r="BJ11" s="158" t="str">
        <f>IF(H11="---","",VLOOKUP(H11,List1678[],2,FALSE))</f>
        <v/>
      </c>
      <c r="BK11" s="158" t="str">
        <f>IF(I11="---","",VLOOKUP(I11,List1678[],2,FALSE))</f>
        <v/>
      </c>
      <c r="BL11" s="158" t="str">
        <f>IF(J11="---","",VLOOKUP(J11,List1678[],2,FALSE))</f>
        <v/>
      </c>
      <c r="BM11" s="158" t="str">
        <f>IF(K11="---","",VLOOKUP(K11,List1678[],2,FALSE))</f>
        <v/>
      </c>
      <c r="BN11" s="158" t="str">
        <f>IF(L11="---","",VLOOKUP(L11,List1678[],2,FALSE))</f>
        <v/>
      </c>
      <c r="BO11" s="158" t="str">
        <f>IF(M11="---","",VLOOKUP(M11,List1678[],2,FALSE))</f>
        <v/>
      </c>
      <c r="BP11" s="158" t="str">
        <f>IF(N11="---","",VLOOKUP(N11,List1678[],2,FALSE))</f>
        <v/>
      </c>
      <c r="BQ11" s="158" t="str">
        <f>IF(O11="---","",VLOOKUP(O11,List1678[],2,FALSE))</f>
        <v/>
      </c>
      <c r="BR11" s="158" t="str">
        <f>IF(P11="---","",VLOOKUP(P11,List1678[],2,FALSE))</f>
        <v/>
      </c>
      <c r="BS11" s="158" t="str">
        <f>IF(Q11="---","",VLOOKUP(Q11,List1678[],2,FALSE))</f>
        <v/>
      </c>
      <c r="BT11" s="158" t="str">
        <f>IF(R11="---","",VLOOKUP(R11,List1678[],2,FALSE))</f>
        <v/>
      </c>
      <c r="BU11" s="29" t="s">
        <v>128</v>
      </c>
      <c r="BV11" s="158" t="str">
        <f>IF(Y11="---","",VLOOKUP(Y11,List1678[],2,FALSE))</f>
        <v/>
      </c>
      <c r="BW11" s="158" t="str">
        <f>IF(Z11="---","",VLOOKUP(Z11,List1678[],2,FALSE))</f>
        <v/>
      </c>
      <c r="BX11" s="158" t="str">
        <f>IF(AA11="---","",VLOOKUP(AA11,List1678[],2,FALSE))</f>
        <v/>
      </c>
      <c r="BY11" s="158" t="str">
        <f>IF(AB11="---","",VLOOKUP(AB11,List1678[],2,FALSE))</f>
        <v/>
      </c>
      <c r="BZ11" s="158" t="str">
        <f>IF(AC11="---","",VLOOKUP(AC11,List1678[],2,FALSE))</f>
        <v/>
      </c>
      <c r="CA11" s="158" t="str">
        <f>IF(AD11="---","",VLOOKUP(AD11,List1678[],2,FALSE))</f>
        <v/>
      </c>
      <c r="CB11" s="158" t="str">
        <f>IF(AE11="---","",VLOOKUP(AE11,List1678[],2,FALSE))</f>
        <v/>
      </c>
      <c r="CC11" s="158" t="str">
        <f>IF(AF11="---","",VLOOKUP(AF11,List1678[],2,FALSE))</f>
        <v/>
      </c>
      <c r="CD11" s="158" t="str">
        <f>IF(AG11="---","",VLOOKUP(AG11,List1678[],2,FALSE))</f>
        <v/>
      </c>
      <c r="CE11" s="158" t="str">
        <f>IF(AH11="---","",VLOOKUP(AH11,List1678[],2,FALSE))</f>
        <v/>
      </c>
    </row>
    <row r="12" spans="2:92" ht="13.5" customHeight="1" thickBot="1">
      <c r="B12" s="321"/>
      <c r="C12" s="291" t="s">
        <v>129</v>
      </c>
      <c r="D12" s="292"/>
      <c r="E12" s="20" t="s">
        <v>130</v>
      </c>
      <c r="F12" s="21"/>
      <c r="G12" s="22"/>
      <c r="H12" s="25" t="s">
        <v>106</v>
      </c>
      <c r="I12" s="25" t="s">
        <v>106</v>
      </c>
      <c r="J12" s="25" t="s">
        <v>106</v>
      </c>
      <c r="K12" s="25" t="s">
        <v>106</v>
      </c>
      <c r="L12" s="25" t="s">
        <v>106</v>
      </c>
      <c r="M12" s="25" t="s">
        <v>106</v>
      </c>
      <c r="N12" s="25" t="s">
        <v>106</v>
      </c>
      <c r="O12" s="25" t="s">
        <v>106</v>
      </c>
      <c r="P12" s="25" t="s">
        <v>106</v>
      </c>
      <c r="Q12" s="25" t="s">
        <v>106</v>
      </c>
      <c r="R12" s="32" t="s">
        <v>106</v>
      </c>
      <c r="Y12" s="25" t="s">
        <v>106</v>
      </c>
      <c r="Z12" s="25" t="s">
        <v>106</v>
      </c>
      <c r="AA12" s="25" t="s">
        <v>106</v>
      </c>
      <c r="AB12" s="25" t="s">
        <v>106</v>
      </c>
      <c r="AC12" s="32" t="s">
        <v>106</v>
      </c>
      <c r="AD12" s="23" t="s">
        <v>106</v>
      </c>
      <c r="AE12" s="23" t="s">
        <v>106</v>
      </c>
      <c r="AF12" s="23" t="s">
        <v>106</v>
      </c>
      <c r="AG12" s="23" t="s">
        <v>106</v>
      </c>
      <c r="AH12" s="23" t="s">
        <v>106</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131</v>
      </c>
      <c r="AX12" s="30" t="str">
        <f t="shared" si="1"/>
        <v>---</v>
      </c>
      <c r="AY12" s="50" t="e">
        <f>VALUE(IF(AX12="---","",VLOOKUP(AX12,List1678[],2,FALSE)))</f>
        <v>#VALUE!</v>
      </c>
      <c r="AZ12" s="1" t="str">
        <f t="shared" si="2"/>
        <v>---</v>
      </c>
      <c r="BA12" s="1" t="e">
        <f>VALUE(IF(AZ12="---","",VLOOKUP(AZ12,List1678[],2,FALSE)))</f>
        <v>#VALUE!</v>
      </c>
      <c r="BB12" s="1" t="str">
        <f t="shared" si="3"/>
        <v>---</v>
      </c>
      <c r="BC12" s="1" t="str">
        <f t="shared" si="4"/>
        <v>---</v>
      </c>
      <c r="BI12" s="29" t="s">
        <v>131</v>
      </c>
      <c r="BJ12" s="158" t="str">
        <f>IF(H12="---","",VLOOKUP(H12,List1678[],2,FALSE))</f>
        <v/>
      </c>
      <c r="BK12" s="158" t="str">
        <f>IF(I12="---","",VLOOKUP(I12,List1678[],2,FALSE))</f>
        <v/>
      </c>
      <c r="BL12" s="158" t="str">
        <f>IF(J12="---","",VLOOKUP(J12,List1678[],2,FALSE))</f>
        <v/>
      </c>
      <c r="BM12" s="158" t="str">
        <f>IF(K12="---","",VLOOKUP(K12,List1678[],2,FALSE))</f>
        <v/>
      </c>
      <c r="BN12" s="158" t="str">
        <f>IF(L12="---","",VLOOKUP(L12,List1678[],2,FALSE))</f>
        <v/>
      </c>
      <c r="BO12" s="158" t="str">
        <f>IF(M12="---","",VLOOKUP(M12,List1678[],2,FALSE))</f>
        <v/>
      </c>
      <c r="BP12" s="158" t="str">
        <f>IF(N12="---","",VLOOKUP(N12,List1678[],2,FALSE))</f>
        <v/>
      </c>
      <c r="BQ12" s="158" t="str">
        <f>IF(O12="---","",VLOOKUP(O12,List1678[],2,FALSE))</f>
        <v/>
      </c>
      <c r="BR12" s="158" t="str">
        <f>IF(P12="---","",VLOOKUP(P12,List1678[],2,FALSE))</f>
        <v/>
      </c>
      <c r="BS12" s="158" t="str">
        <f>IF(Q12="---","",VLOOKUP(Q12,List1678[],2,FALSE))</f>
        <v/>
      </c>
      <c r="BT12" s="158" t="str">
        <f>IF(R12="---","",VLOOKUP(R12,List1678[],2,FALSE))</f>
        <v/>
      </c>
      <c r="BU12" s="29" t="s">
        <v>131</v>
      </c>
      <c r="BV12" s="158" t="str">
        <f>IF(Y12="---","",VLOOKUP(Y12,List1678[],2,FALSE))</f>
        <v/>
      </c>
      <c r="BW12" s="158" t="str">
        <f>IF(Z12="---","",VLOOKUP(Z12,List1678[],2,FALSE))</f>
        <v/>
      </c>
      <c r="BX12" s="158" t="str">
        <f>IF(AA12="---","",VLOOKUP(AA12,List1678[],2,FALSE))</f>
        <v/>
      </c>
      <c r="BY12" s="158" t="str">
        <f>IF(AB12="---","",VLOOKUP(AB12,List1678[],2,FALSE))</f>
        <v/>
      </c>
      <c r="BZ12" s="158" t="str">
        <f>IF(AC12="---","",VLOOKUP(AC12,List1678[],2,FALSE))</f>
        <v/>
      </c>
      <c r="CA12" s="158" t="str">
        <f>IF(AD12="---","",VLOOKUP(AD12,List1678[],2,FALSE))</f>
        <v/>
      </c>
      <c r="CB12" s="158" t="str">
        <f>IF(AE12="---","",VLOOKUP(AE12,List1678[],2,FALSE))</f>
        <v/>
      </c>
      <c r="CC12" s="158" t="str">
        <f>IF(AF12="---","",VLOOKUP(AF12,List1678[],2,FALSE))</f>
        <v/>
      </c>
      <c r="CD12" s="158" t="str">
        <f>IF(AG12="---","",VLOOKUP(AG12,List1678[],2,FALSE))</f>
        <v/>
      </c>
      <c r="CE12" s="158" t="str">
        <f>IF(AH12="---","",VLOOKUP(AH12,List1678[],2,FALSE))</f>
        <v/>
      </c>
    </row>
    <row r="13" spans="2:92" ht="13.5" customHeight="1" thickBot="1">
      <c r="B13" s="321"/>
      <c r="C13" s="291"/>
      <c r="D13" s="292"/>
      <c r="E13" s="20" t="s">
        <v>132</v>
      </c>
      <c r="F13" s="21"/>
      <c r="G13" s="22"/>
      <c r="H13" s="25" t="s">
        <v>106</v>
      </c>
      <c r="I13" s="25" t="s">
        <v>106</v>
      </c>
      <c r="J13" s="25" t="s">
        <v>106</v>
      </c>
      <c r="K13" s="25" t="s">
        <v>106</v>
      </c>
      <c r="L13" s="25" t="s">
        <v>106</v>
      </c>
      <c r="M13" s="25" t="s">
        <v>106</v>
      </c>
      <c r="N13" s="25" t="s">
        <v>106</v>
      </c>
      <c r="O13" s="25" t="s">
        <v>106</v>
      </c>
      <c r="P13" s="25" t="s">
        <v>106</v>
      </c>
      <c r="Q13" s="25" t="s">
        <v>106</v>
      </c>
      <c r="R13" s="32" t="s">
        <v>106</v>
      </c>
      <c r="Y13" s="25" t="s">
        <v>106</v>
      </c>
      <c r="Z13" s="25" t="s">
        <v>106</v>
      </c>
      <c r="AA13" s="25" t="s">
        <v>106</v>
      </c>
      <c r="AB13" s="25" t="s">
        <v>106</v>
      </c>
      <c r="AC13" s="32" t="s">
        <v>106</v>
      </c>
      <c r="AD13" s="23" t="s">
        <v>106</v>
      </c>
      <c r="AE13" s="23" t="s">
        <v>106</v>
      </c>
      <c r="AF13" s="23" t="s">
        <v>106</v>
      </c>
      <c r="AG13" s="23" t="s">
        <v>106</v>
      </c>
      <c r="AH13" s="23" t="s">
        <v>106</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133</v>
      </c>
      <c r="AX13" s="30" t="str">
        <f t="shared" si="1"/>
        <v>---</v>
      </c>
      <c r="AY13" s="50" t="e">
        <f>VALUE(IF(AX13="---","",VLOOKUP(AX13,List1678[],2,FALSE)))</f>
        <v>#VALUE!</v>
      </c>
      <c r="AZ13" s="1" t="str">
        <f t="shared" si="2"/>
        <v>---</v>
      </c>
      <c r="BA13" s="1" t="e">
        <f>VALUE(IF(AZ13="---","",VLOOKUP(AZ13,List1678[],2,FALSE)))</f>
        <v>#VALUE!</v>
      </c>
      <c r="BB13" s="1" t="str">
        <f t="shared" si="3"/>
        <v>---</v>
      </c>
      <c r="BC13" s="1" t="str">
        <f t="shared" si="4"/>
        <v>---</v>
      </c>
      <c r="BI13" s="29" t="s">
        <v>133</v>
      </c>
      <c r="BJ13" s="158" t="str">
        <f>IF(H13="---","",VLOOKUP(H13,List1678[],2,FALSE))</f>
        <v/>
      </c>
      <c r="BK13" s="158" t="str">
        <f>IF(I13="---","",VLOOKUP(I13,List1678[],2,FALSE))</f>
        <v/>
      </c>
      <c r="BL13" s="158" t="str">
        <f>IF(J13="---","",VLOOKUP(J13,List1678[],2,FALSE))</f>
        <v/>
      </c>
      <c r="BM13" s="158" t="str">
        <f>IF(K13="---","",VLOOKUP(K13,List1678[],2,FALSE))</f>
        <v/>
      </c>
      <c r="BN13" s="158" t="str">
        <f>IF(L13="---","",VLOOKUP(L13,List1678[],2,FALSE))</f>
        <v/>
      </c>
      <c r="BO13" s="158" t="str">
        <f>IF(M13="---","",VLOOKUP(M13,List1678[],2,FALSE))</f>
        <v/>
      </c>
      <c r="BP13" s="158" t="str">
        <f>IF(N13="---","",VLOOKUP(N13,List1678[],2,FALSE))</f>
        <v/>
      </c>
      <c r="BQ13" s="158" t="str">
        <f>IF(O13="---","",VLOOKUP(O13,List1678[],2,FALSE))</f>
        <v/>
      </c>
      <c r="BR13" s="158" t="str">
        <f>IF(P13="---","",VLOOKUP(P13,List1678[],2,FALSE))</f>
        <v/>
      </c>
      <c r="BS13" s="158" t="str">
        <f>IF(Q13="---","",VLOOKUP(Q13,List1678[],2,FALSE))</f>
        <v/>
      </c>
      <c r="BT13" s="158" t="str">
        <f>IF(R13="---","",VLOOKUP(R13,List1678[],2,FALSE))</f>
        <v/>
      </c>
      <c r="BU13" s="29" t="s">
        <v>133</v>
      </c>
      <c r="BV13" s="158" t="str">
        <f>IF(Y13="---","",VLOOKUP(Y13,List1678[],2,FALSE))</f>
        <v/>
      </c>
      <c r="BW13" s="158" t="str">
        <f>IF(Z13="---","",VLOOKUP(Z13,List1678[],2,FALSE))</f>
        <v/>
      </c>
      <c r="BX13" s="158" t="str">
        <f>IF(AA13="---","",VLOOKUP(AA13,List1678[],2,FALSE))</f>
        <v/>
      </c>
      <c r="BY13" s="158" t="str">
        <f>IF(AB13="---","",VLOOKUP(AB13,List1678[],2,FALSE))</f>
        <v/>
      </c>
      <c r="BZ13" s="158" t="str">
        <f>IF(AC13="---","",VLOOKUP(AC13,List1678[],2,FALSE))</f>
        <v/>
      </c>
      <c r="CA13" s="158" t="str">
        <f>IF(AD13="---","",VLOOKUP(AD13,List1678[],2,FALSE))</f>
        <v/>
      </c>
      <c r="CB13" s="158" t="str">
        <f>IF(AE13="---","",VLOOKUP(AE13,List1678[],2,FALSE))</f>
        <v/>
      </c>
      <c r="CC13" s="158" t="str">
        <f>IF(AF13="---","",VLOOKUP(AF13,List1678[],2,FALSE))</f>
        <v/>
      </c>
      <c r="CD13" s="158" t="str">
        <f>IF(AG13="---","",VLOOKUP(AG13,List1678[],2,FALSE))</f>
        <v/>
      </c>
      <c r="CE13" s="158" t="str">
        <f>IF(AH13="---","",VLOOKUP(AH13,List1678[],2,FALSE))</f>
        <v/>
      </c>
    </row>
    <row r="14" spans="2:92" ht="13.5" customHeight="1" thickBot="1">
      <c r="B14" s="321"/>
      <c r="C14" s="291"/>
      <c r="D14" s="292"/>
      <c r="E14" s="20" t="s">
        <v>134</v>
      </c>
      <c r="F14" s="21"/>
      <c r="G14" s="22"/>
      <c r="H14" s="25" t="s">
        <v>106</v>
      </c>
      <c r="I14" s="25" t="s">
        <v>106</v>
      </c>
      <c r="J14" s="25" t="s">
        <v>106</v>
      </c>
      <c r="K14" s="25" t="s">
        <v>106</v>
      </c>
      <c r="L14" s="25" t="s">
        <v>106</v>
      </c>
      <c r="M14" s="25" t="s">
        <v>106</v>
      </c>
      <c r="N14" s="25" t="s">
        <v>106</v>
      </c>
      <c r="O14" s="25" t="s">
        <v>106</v>
      </c>
      <c r="P14" s="25" t="s">
        <v>106</v>
      </c>
      <c r="Q14" s="25" t="s">
        <v>106</v>
      </c>
      <c r="R14" s="32" t="s">
        <v>106</v>
      </c>
      <c r="Y14" s="25" t="s">
        <v>106</v>
      </c>
      <c r="Z14" s="25" t="s">
        <v>106</v>
      </c>
      <c r="AA14" s="25" t="s">
        <v>106</v>
      </c>
      <c r="AB14" s="25" t="s">
        <v>106</v>
      </c>
      <c r="AC14" s="32" t="s">
        <v>106</v>
      </c>
      <c r="AD14" s="23" t="s">
        <v>106</v>
      </c>
      <c r="AE14" s="23" t="s">
        <v>106</v>
      </c>
      <c r="AF14" s="23" t="s">
        <v>106</v>
      </c>
      <c r="AG14" s="23" t="s">
        <v>106</v>
      </c>
      <c r="AH14" s="23" t="s">
        <v>106</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V14" s="28"/>
      <c r="AW14" s="29" t="s">
        <v>135</v>
      </c>
      <c r="AX14" s="30" t="str">
        <f t="shared" si="1"/>
        <v>---</v>
      </c>
      <c r="AY14" s="50" t="e">
        <f>VALUE(IF(AX14="---","",VLOOKUP(AX14,List1678[],2,FALSE)))</f>
        <v>#VALUE!</v>
      </c>
      <c r="AZ14" s="1" t="str">
        <f t="shared" si="2"/>
        <v>---</v>
      </c>
      <c r="BA14" s="1" t="e">
        <f>VALUE(IF(AZ14="---","",VLOOKUP(AZ14,List1678[],2,FALSE)))</f>
        <v>#VALUE!</v>
      </c>
      <c r="BB14" s="1" t="str">
        <f t="shared" si="3"/>
        <v>---</v>
      </c>
      <c r="BC14" s="1" t="str">
        <f t="shared" si="4"/>
        <v>---</v>
      </c>
      <c r="BI14" s="29" t="s">
        <v>135</v>
      </c>
      <c r="BJ14" s="158" t="str">
        <f>IF(H14="---","",VLOOKUP(H14,List1678[],2,FALSE))</f>
        <v/>
      </c>
      <c r="BK14" s="158" t="str">
        <f>IF(I14="---","",VLOOKUP(I14,List1678[],2,FALSE))</f>
        <v/>
      </c>
      <c r="BL14" s="158" t="str">
        <f>IF(J14="---","",VLOOKUP(J14,List1678[],2,FALSE))</f>
        <v/>
      </c>
      <c r="BM14" s="158" t="str">
        <f>IF(K14="---","",VLOOKUP(K14,List1678[],2,FALSE))</f>
        <v/>
      </c>
      <c r="BN14" s="158" t="str">
        <f>IF(L14="---","",VLOOKUP(L14,List1678[],2,FALSE))</f>
        <v/>
      </c>
      <c r="BO14" s="158" t="str">
        <f>IF(M14="---","",VLOOKUP(M14,List1678[],2,FALSE))</f>
        <v/>
      </c>
      <c r="BP14" s="158" t="str">
        <f>IF(N14="---","",VLOOKUP(N14,List1678[],2,FALSE))</f>
        <v/>
      </c>
      <c r="BQ14" s="158" t="str">
        <f>IF(O14="---","",VLOOKUP(O14,List1678[],2,FALSE))</f>
        <v/>
      </c>
      <c r="BR14" s="158" t="str">
        <f>IF(P14="---","",VLOOKUP(P14,List1678[],2,FALSE))</f>
        <v/>
      </c>
      <c r="BS14" s="158" t="str">
        <f>IF(Q14="---","",VLOOKUP(Q14,List1678[],2,FALSE))</f>
        <v/>
      </c>
      <c r="BT14" s="158" t="str">
        <f>IF(R14="---","",VLOOKUP(R14,List1678[],2,FALSE))</f>
        <v/>
      </c>
      <c r="BU14" s="29" t="s">
        <v>135</v>
      </c>
      <c r="BV14" s="158" t="str">
        <f>IF(Y14="---","",VLOOKUP(Y14,List1678[],2,FALSE))</f>
        <v/>
      </c>
      <c r="BW14" s="158" t="str">
        <f>IF(Z14="---","",VLOOKUP(Z14,List1678[],2,FALSE))</f>
        <v/>
      </c>
      <c r="BX14" s="158" t="str">
        <f>IF(AA14="---","",VLOOKUP(AA14,List1678[],2,FALSE))</f>
        <v/>
      </c>
      <c r="BY14" s="158" t="str">
        <f>IF(AB14="---","",VLOOKUP(AB14,List1678[],2,FALSE))</f>
        <v/>
      </c>
      <c r="BZ14" s="158" t="str">
        <f>IF(AC14="---","",VLOOKUP(AC14,List1678[],2,FALSE))</f>
        <v/>
      </c>
      <c r="CA14" s="158" t="str">
        <f>IF(AD14="---","",VLOOKUP(AD14,List1678[],2,FALSE))</f>
        <v/>
      </c>
      <c r="CB14" s="158" t="str">
        <f>IF(AE14="---","",VLOOKUP(AE14,List1678[],2,FALSE))</f>
        <v/>
      </c>
      <c r="CC14" s="158" t="str">
        <f>IF(AF14="---","",VLOOKUP(AF14,List1678[],2,FALSE))</f>
        <v/>
      </c>
      <c r="CD14" s="158" t="str">
        <f>IF(AG14="---","",VLOOKUP(AG14,List1678[],2,FALSE))</f>
        <v/>
      </c>
      <c r="CE14" s="158" t="str">
        <f>IF(AH14="---","",VLOOKUP(AH14,List1678[],2,FALSE))</f>
        <v/>
      </c>
    </row>
    <row r="15" spans="2:92" ht="13.5" customHeight="1" thickBot="1">
      <c r="B15" s="321"/>
      <c r="C15" s="291" t="s">
        <v>136</v>
      </c>
      <c r="D15" s="292"/>
      <c r="E15" s="20" t="s">
        <v>137</v>
      </c>
      <c r="F15" s="21"/>
      <c r="G15" s="22"/>
      <c r="H15" s="25" t="s">
        <v>106</v>
      </c>
      <c r="I15" s="25" t="s">
        <v>106</v>
      </c>
      <c r="J15" s="25" t="s">
        <v>106</v>
      </c>
      <c r="K15" s="25" t="s">
        <v>106</v>
      </c>
      <c r="L15" s="25" t="s">
        <v>106</v>
      </c>
      <c r="M15" s="25" t="s">
        <v>106</v>
      </c>
      <c r="N15" s="25" t="s">
        <v>106</v>
      </c>
      <c r="O15" s="25" t="s">
        <v>106</v>
      </c>
      <c r="P15" s="25" t="s">
        <v>106</v>
      </c>
      <c r="Q15" s="25" t="s">
        <v>106</v>
      </c>
      <c r="R15" s="32" t="s">
        <v>106</v>
      </c>
      <c r="Y15" s="25" t="s">
        <v>106</v>
      </c>
      <c r="Z15" s="25" t="s">
        <v>106</v>
      </c>
      <c r="AA15" s="25" t="s">
        <v>106</v>
      </c>
      <c r="AB15" s="25" t="s">
        <v>106</v>
      </c>
      <c r="AC15" s="32" t="s">
        <v>106</v>
      </c>
      <c r="AD15" s="23" t="s">
        <v>106</v>
      </c>
      <c r="AE15" s="23" t="s">
        <v>106</v>
      </c>
      <c r="AF15" s="23" t="s">
        <v>106</v>
      </c>
      <c r="AG15" s="23" t="s">
        <v>106</v>
      </c>
      <c r="AH15" s="23" t="s">
        <v>106</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V15" s="28"/>
      <c r="AW15" s="29" t="s">
        <v>138</v>
      </c>
      <c r="AX15" s="30" t="str">
        <f t="shared" si="1"/>
        <v>---</v>
      </c>
      <c r="AY15" s="50" t="e">
        <f>VALUE(IF(AX15="---","",VLOOKUP(AX15,List1678[],2,FALSE)))</f>
        <v>#VALUE!</v>
      </c>
      <c r="AZ15" s="1" t="str">
        <f t="shared" si="2"/>
        <v>---</v>
      </c>
      <c r="BA15" s="1" t="e">
        <f>VALUE(IF(AZ15="---","",VLOOKUP(AZ15,List1678[],2,FALSE)))</f>
        <v>#VALUE!</v>
      </c>
      <c r="BB15" s="1" t="str">
        <f t="shared" si="3"/>
        <v>---</v>
      </c>
      <c r="BC15" s="1" t="str">
        <f t="shared" si="4"/>
        <v>---</v>
      </c>
      <c r="BI15" s="29" t="s">
        <v>138</v>
      </c>
      <c r="BJ15" s="158" t="str">
        <f>IF(H15="---","",VLOOKUP(H15,List1678[],2,FALSE))</f>
        <v/>
      </c>
      <c r="BK15" s="158" t="str">
        <f>IF(I15="---","",VLOOKUP(I15,List1678[],2,FALSE))</f>
        <v/>
      </c>
      <c r="BL15" s="158" t="str">
        <f>IF(J15="---","",VLOOKUP(J15,List1678[],2,FALSE))</f>
        <v/>
      </c>
      <c r="BM15" s="158" t="str">
        <f>IF(K15="---","",VLOOKUP(K15,List1678[],2,FALSE))</f>
        <v/>
      </c>
      <c r="BN15" s="158" t="str">
        <f>IF(L15="---","",VLOOKUP(L15,List1678[],2,FALSE))</f>
        <v/>
      </c>
      <c r="BO15" s="158" t="str">
        <f>IF(M15="---","",VLOOKUP(M15,List1678[],2,FALSE))</f>
        <v/>
      </c>
      <c r="BP15" s="158" t="str">
        <f>IF(N15="---","",VLOOKUP(N15,List1678[],2,FALSE))</f>
        <v/>
      </c>
      <c r="BQ15" s="158" t="str">
        <f>IF(O15="---","",VLOOKUP(O15,List1678[],2,FALSE))</f>
        <v/>
      </c>
      <c r="BR15" s="158" t="str">
        <f>IF(P15="---","",VLOOKUP(P15,List1678[],2,FALSE))</f>
        <v/>
      </c>
      <c r="BS15" s="158" t="str">
        <f>IF(Q15="---","",VLOOKUP(Q15,List1678[],2,FALSE))</f>
        <v/>
      </c>
      <c r="BT15" s="158" t="str">
        <f>IF(R15="---","",VLOOKUP(R15,List1678[],2,FALSE))</f>
        <v/>
      </c>
      <c r="BU15" s="29" t="s">
        <v>138</v>
      </c>
      <c r="BV15" s="158" t="str">
        <f>IF(Y15="---","",VLOOKUP(Y15,List1678[],2,FALSE))</f>
        <v/>
      </c>
      <c r="BW15" s="158" t="str">
        <f>IF(Z15="---","",VLOOKUP(Z15,List1678[],2,FALSE))</f>
        <v/>
      </c>
      <c r="BX15" s="158" t="str">
        <f>IF(AA15="---","",VLOOKUP(AA15,List1678[],2,FALSE))</f>
        <v/>
      </c>
      <c r="BY15" s="158" t="str">
        <f>IF(AB15="---","",VLOOKUP(AB15,List1678[],2,FALSE))</f>
        <v/>
      </c>
      <c r="BZ15" s="158" t="str">
        <f>IF(AC15="---","",VLOOKUP(AC15,List1678[],2,FALSE))</f>
        <v/>
      </c>
      <c r="CA15" s="158" t="str">
        <f>IF(AD15="---","",VLOOKUP(AD15,List1678[],2,FALSE))</f>
        <v/>
      </c>
      <c r="CB15" s="158" t="str">
        <f>IF(AE15="---","",VLOOKUP(AE15,List1678[],2,FALSE))</f>
        <v/>
      </c>
      <c r="CC15" s="158" t="str">
        <f>IF(AF15="---","",VLOOKUP(AF15,List1678[],2,FALSE))</f>
        <v/>
      </c>
      <c r="CD15" s="158" t="str">
        <f>IF(AG15="---","",VLOOKUP(AG15,List1678[],2,FALSE))</f>
        <v/>
      </c>
      <c r="CE15" s="158" t="str">
        <f>IF(AH15="---","",VLOOKUP(AH15,List1678[],2,FALSE))</f>
        <v/>
      </c>
    </row>
    <row r="16" spans="2:92" ht="13.5" customHeight="1" thickBot="1">
      <c r="B16" s="321"/>
      <c r="C16" s="291"/>
      <c r="D16" s="292"/>
      <c r="E16" s="20" t="s">
        <v>139</v>
      </c>
      <c r="F16" s="21"/>
      <c r="G16" s="22"/>
      <c r="H16" s="25" t="s">
        <v>106</v>
      </c>
      <c r="I16" s="25" t="s">
        <v>106</v>
      </c>
      <c r="J16" s="25" t="s">
        <v>106</v>
      </c>
      <c r="K16" s="25" t="s">
        <v>106</v>
      </c>
      <c r="L16" s="25" t="s">
        <v>106</v>
      </c>
      <c r="M16" s="25" t="s">
        <v>106</v>
      </c>
      <c r="N16" s="25" t="s">
        <v>106</v>
      </c>
      <c r="O16" s="25" t="s">
        <v>106</v>
      </c>
      <c r="P16" s="25" t="s">
        <v>106</v>
      </c>
      <c r="Q16" s="25" t="s">
        <v>106</v>
      </c>
      <c r="R16" s="32" t="s">
        <v>106</v>
      </c>
      <c r="Y16" s="25" t="s">
        <v>106</v>
      </c>
      <c r="Z16" s="25" t="s">
        <v>106</v>
      </c>
      <c r="AA16" s="25" t="s">
        <v>106</v>
      </c>
      <c r="AB16" s="25" t="s">
        <v>106</v>
      </c>
      <c r="AC16" s="32" t="s">
        <v>106</v>
      </c>
      <c r="AD16" s="23" t="s">
        <v>106</v>
      </c>
      <c r="AE16" s="23" t="s">
        <v>106</v>
      </c>
      <c r="AF16" s="23" t="s">
        <v>106</v>
      </c>
      <c r="AG16" s="23" t="s">
        <v>106</v>
      </c>
      <c r="AH16" s="23" t="s">
        <v>106</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V16" s="28"/>
      <c r="AW16" s="29" t="s">
        <v>140</v>
      </c>
      <c r="AX16" s="30" t="str">
        <f t="shared" si="1"/>
        <v>---</v>
      </c>
      <c r="AY16" s="50" t="e">
        <f>VALUE(IF(AX16="---","",VLOOKUP(AX16,List1678[],2,FALSE)))</f>
        <v>#VALUE!</v>
      </c>
      <c r="AZ16" s="1" t="str">
        <f t="shared" si="2"/>
        <v>---</v>
      </c>
      <c r="BA16" s="1" t="e">
        <f>VALUE(IF(AZ16="---","",VLOOKUP(AZ16,List1678[],2,FALSE)))</f>
        <v>#VALUE!</v>
      </c>
      <c r="BB16" s="1" t="str">
        <f t="shared" si="3"/>
        <v>---</v>
      </c>
      <c r="BC16" s="1" t="str">
        <f t="shared" si="4"/>
        <v>---</v>
      </c>
      <c r="BI16" s="29" t="s">
        <v>140</v>
      </c>
      <c r="BJ16" s="158" t="str">
        <f>IF(H16="---","",VLOOKUP(H16,List1678[],2,FALSE))</f>
        <v/>
      </c>
      <c r="BK16" s="158" t="str">
        <f>IF(I16="---","",VLOOKUP(I16,List1678[],2,FALSE))</f>
        <v/>
      </c>
      <c r="BL16" s="158" t="str">
        <f>IF(J16="---","",VLOOKUP(J16,List1678[],2,FALSE))</f>
        <v/>
      </c>
      <c r="BM16" s="158" t="str">
        <f>IF(K16="---","",VLOOKUP(K16,List1678[],2,FALSE))</f>
        <v/>
      </c>
      <c r="BN16" s="158" t="str">
        <f>IF(L16="---","",VLOOKUP(L16,List1678[],2,FALSE))</f>
        <v/>
      </c>
      <c r="BO16" s="158" t="str">
        <f>IF(M16="---","",VLOOKUP(M16,List1678[],2,FALSE))</f>
        <v/>
      </c>
      <c r="BP16" s="158" t="str">
        <f>IF(N16="---","",VLOOKUP(N16,List1678[],2,FALSE))</f>
        <v/>
      </c>
      <c r="BQ16" s="158" t="str">
        <f>IF(O16="---","",VLOOKUP(O16,List1678[],2,FALSE))</f>
        <v/>
      </c>
      <c r="BR16" s="158" t="str">
        <f>IF(P16="---","",VLOOKUP(P16,List1678[],2,FALSE))</f>
        <v/>
      </c>
      <c r="BS16" s="158" t="str">
        <f>IF(Q16="---","",VLOOKUP(Q16,List1678[],2,FALSE))</f>
        <v/>
      </c>
      <c r="BT16" s="158" t="str">
        <f>IF(R16="---","",VLOOKUP(R16,List1678[],2,FALSE))</f>
        <v/>
      </c>
      <c r="BU16" s="29" t="s">
        <v>140</v>
      </c>
      <c r="BV16" s="158" t="str">
        <f>IF(Y16="---","",VLOOKUP(Y16,List1678[],2,FALSE))</f>
        <v/>
      </c>
      <c r="BW16" s="158" t="str">
        <f>IF(Z16="---","",VLOOKUP(Z16,List1678[],2,FALSE))</f>
        <v/>
      </c>
      <c r="BX16" s="158" t="str">
        <f>IF(AA16="---","",VLOOKUP(AA16,List1678[],2,FALSE))</f>
        <v/>
      </c>
      <c r="BY16" s="158" t="str">
        <f>IF(AB16="---","",VLOOKUP(AB16,List1678[],2,FALSE))</f>
        <v/>
      </c>
      <c r="BZ16" s="158" t="str">
        <f>IF(AC16="---","",VLOOKUP(AC16,List1678[],2,FALSE))</f>
        <v/>
      </c>
      <c r="CA16" s="158" t="str">
        <f>IF(AD16="---","",VLOOKUP(AD16,List1678[],2,FALSE))</f>
        <v/>
      </c>
      <c r="CB16" s="158" t="str">
        <f>IF(AE16="---","",VLOOKUP(AE16,List1678[],2,FALSE))</f>
        <v/>
      </c>
      <c r="CC16" s="158" t="str">
        <f>IF(AF16="---","",VLOOKUP(AF16,List1678[],2,FALSE))</f>
        <v/>
      </c>
      <c r="CD16" s="158" t="str">
        <f>IF(AG16="---","",VLOOKUP(AG16,List1678[],2,FALSE))</f>
        <v/>
      </c>
      <c r="CE16" s="158" t="str">
        <f>IF(AH16="---","",VLOOKUP(AH16,List1678[],2,FALSE))</f>
        <v/>
      </c>
    </row>
    <row r="17" spans="2:91" s="8" customFormat="1" ht="13.5" customHeight="1" thickBot="1">
      <c r="B17" s="321"/>
      <c r="C17" s="291"/>
      <c r="D17" s="292"/>
      <c r="E17" s="20" t="s">
        <v>141</v>
      </c>
      <c r="F17" s="21"/>
      <c r="G17" s="22"/>
      <c r="H17" s="25" t="s">
        <v>106</v>
      </c>
      <c r="I17" s="25" t="s">
        <v>106</v>
      </c>
      <c r="J17" s="25" t="s">
        <v>106</v>
      </c>
      <c r="K17" s="25" t="s">
        <v>106</v>
      </c>
      <c r="L17" s="25" t="s">
        <v>106</v>
      </c>
      <c r="M17" s="25" t="s">
        <v>106</v>
      </c>
      <c r="N17" s="25" t="s">
        <v>106</v>
      </c>
      <c r="O17" s="25" t="s">
        <v>106</v>
      </c>
      <c r="P17" s="25" t="s">
        <v>106</v>
      </c>
      <c r="Q17" s="25" t="s">
        <v>106</v>
      </c>
      <c r="R17" s="32" t="s">
        <v>106</v>
      </c>
      <c r="S17" s="1"/>
      <c r="T17" s="1"/>
      <c r="U17" s="1"/>
      <c r="V17" s="1"/>
      <c r="W17" s="1"/>
      <c r="X17" s="1"/>
      <c r="Y17" s="25" t="s">
        <v>106</v>
      </c>
      <c r="Z17" s="25" t="s">
        <v>106</v>
      </c>
      <c r="AA17" s="25" t="s">
        <v>106</v>
      </c>
      <c r="AB17" s="25" t="s">
        <v>106</v>
      </c>
      <c r="AC17" s="32" t="s">
        <v>106</v>
      </c>
      <c r="AD17" s="23" t="s">
        <v>106</v>
      </c>
      <c r="AE17" s="23" t="s">
        <v>106</v>
      </c>
      <c r="AF17" s="23" t="s">
        <v>106</v>
      </c>
      <c r="AG17" s="23" t="s">
        <v>106</v>
      </c>
      <c r="AH17" s="23" t="s">
        <v>106</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142</v>
      </c>
      <c r="AX17" s="30" t="str">
        <f t="shared" si="1"/>
        <v>---</v>
      </c>
      <c r="AY17" s="50" t="e">
        <f>VALUE(IF(AX17="---","",VLOOKUP(AX17,List1678[],2,FALSE)))</f>
        <v>#VALUE!</v>
      </c>
      <c r="AZ17" s="1" t="str">
        <f t="shared" si="2"/>
        <v>---</v>
      </c>
      <c r="BA17" s="1" t="e">
        <f>VALUE(IF(AZ17="---","",VLOOKUP(AZ17,List1678[],2,FALSE)))</f>
        <v>#VALUE!</v>
      </c>
      <c r="BB17" s="1" t="str">
        <f t="shared" si="3"/>
        <v>---</v>
      </c>
      <c r="BC17" s="1" t="str">
        <f t="shared" si="4"/>
        <v>---</v>
      </c>
      <c r="BD17" s="1"/>
      <c r="BE17" s="1"/>
      <c r="BF17" s="1"/>
      <c r="BG17" s="1"/>
      <c r="BH17" s="1"/>
      <c r="BI17" s="29" t="s">
        <v>142</v>
      </c>
      <c r="BJ17" s="158" t="str">
        <f>IF(H17="---","",VLOOKUP(H17,List1678[],2,FALSE))</f>
        <v/>
      </c>
      <c r="BK17" s="158" t="str">
        <f>IF(I17="---","",VLOOKUP(I17,List1678[],2,FALSE))</f>
        <v/>
      </c>
      <c r="BL17" s="158" t="str">
        <f>IF(J17="---","",VLOOKUP(J17,List1678[],2,FALSE))</f>
        <v/>
      </c>
      <c r="BM17" s="158" t="str">
        <f>IF(K17="---","",VLOOKUP(K17,List1678[],2,FALSE))</f>
        <v/>
      </c>
      <c r="BN17" s="158" t="str">
        <f>IF(L17="---","",VLOOKUP(L17,List1678[],2,FALSE))</f>
        <v/>
      </c>
      <c r="BO17" s="158" t="str">
        <f>IF(M17="---","",VLOOKUP(M17,List1678[],2,FALSE))</f>
        <v/>
      </c>
      <c r="BP17" s="158" t="str">
        <f>IF(N17="---","",VLOOKUP(N17,List1678[],2,FALSE))</f>
        <v/>
      </c>
      <c r="BQ17" s="158" t="str">
        <f>IF(O17="---","",VLOOKUP(O17,List1678[],2,FALSE))</f>
        <v/>
      </c>
      <c r="BR17" s="158" t="str">
        <f>IF(P17="---","",VLOOKUP(P17,List1678[],2,FALSE))</f>
        <v/>
      </c>
      <c r="BS17" s="158" t="str">
        <f>IF(Q17="---","",VLOOKUP(Q17,List1678[],2,FALSE))</f>
        <v/>
      </c>
      <c r="BT17" s="158" t="str">
        <f>IF(R17="---","",VLOOKUP(R17,List1678[],2,FALSE))</f>
        <v/>
      </c>
      <c r="BU17" s="29" t="s">
        <v>142</v>
      </c>
      <c r="BV17" s="158" t="str">
        <f>IF(Y17="---","",VLOOKUP(Y17,List1678[],2,FALSE))</f>
        <v/>
      </c>
      <c r="BW17" s="158" t="str">
        <f>IF(Z17="---","",VLOOKUP(Z17,List1678[],2,FALSE))</f>
        <v/>
      </c>
      <c r="BX17" s="158" t="str">
        <f>IF(AA17="---","",VLOOKUP(AA17,List1678[],2,FALSE))</f>
        <v/>
      </c>
      <c r="BY17" s="158" t="str">
        <f>IF(AB17="---","",VLOOKUP(AB17,List1678[],2,FALSE))</f>
        <v/>
      </c>
      <c r="BZ17" s="158" t="str">
        <f>IF(AC17="---","",VLOOKUP(AC17,List1678[],2,FALSE))</f>
        <v/>
      </c>
      <c r="CA17" s="158" t="str">
        <f>IF(AD17="---","",VLOOKUP(AD17,List1678[],2,FALSE))</f>
        <v/>
      </c>
      <c r="CB17" s="158" t="str">
        <f>IF(AE17="---","",VLOOKUP(AE17,List1678[],2,FALSE))</f>
        <v/>
      </c>
      <c r="CC17" s="158" t="str">
        <f>IF(AF17="---","",VLOOKUP(AF17,List1678[],2,FALSE))</f>
        <v/>
      </c>
      <c r="CD17" s="158" t="str">
        <f>IF(AG17="---","",VLOOKUP(AG17,List1678[],2,FALSE))</f>
        <v/>
      </c>
      <c r="CE17" s="158" t="str">
        <f>IF(AH17="---","",VLOOKUP(AH17,List1678[],2,FALSE))</f>
        <v/>
      </c>
      <c r="CG17" s="1"/>
      <c r="CI17" s="1"/>
      <c r="CK17" s="1"/>
      <c r="CM17" s="1"/>
    </row>
    <row r="18" spans="2:91" s="8" customFormat="1" ht="13.5" customHeight="1" thickBot="1">
      <c r="B18" s="321"/>
      <c r="C18" s="291" t="s">
        <v>143</v>
      </c>
      <c r="D18" s="292"/>
      <c r="E18" s="20" t="s">
        <v>144</v>
      </c>
      <c r="F18" s="21"/>
      <c r="G18" s="22"/>
      <c r="H18" s="25" t="s">
        <v>106</v>
      </c>
      <c r="I18" s="25" t="s">
        <v>106</v>
      </c>
      <c r="J18" s="25" t="s">
        <v>106</v>
      </c>
      <c r="K18" s="25" t="s">
        <v>106</v>
      </c>
      <c r="L18" s="25" t="s">
        <v>106</v>
      </c>
      <c r="M18" s="25" t="s">
        <v>106</v>
      </c>
      <c r="N18" s="25" t="s">
        <v>106</v>
      </c>
      <c r="O18" s="25" t="s">
        <v>106</v>
      </c>
      <c r="P18" s="25" t="s">
        <v>106</v>
      </c>
      <c r="Q18" s="25" t="s">
        <v>106</v>
      </c>
      <c r="R18" s="32" t="s">
        <v>106</v>
      </c>
      <c r="S18" s="1"/>
      <c r="T18" s="1"/>
      <c r="U18" s="1"/>
      <c r="V18" s="1"/>
      <c r="W18" s="1"/>
      <c r="X18" s="1"/>
      <c r="Y18" s="25" t="s">
        <v>106</v>
      </c>
      <c r="Z18" s="25" t="s">
        <v>106</v>
      </c>
      <c r="AA18" s="25" t="s">
        <v>106</v>
      </c>
      <c r="AB18" s="25" t="s">
        <v>106</v>
      </c>
      <c r="AC18" s="32" t="s">
        <v>106</v>
      </c>
      <c r="AD18" s="23" t="s">
        <v>106</v>
      </c>
      <c r="AE18" s="23" t="s">
        <v>106</v>
      </c>
      <c r="AF18" s="23" t="s">
        <v>106</v>
      </c>
      <c r="AG18" s="23" t="s">
        <v>106</v>
      </c>
      <c r="AH18" s="23" t="s">
        <v>106</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145</v>
      </c>
      <c r="AX18" s="30" t="str">
        <f t="shared" si="1"/>
        <v>---</v>
      </c>
      <c r="AY18" s="50" t="e">
        <f>VALUE(IF(AX18="---","",VLOOKUP(AX18,List1678[],2,FALSE)))</f>
        <v>#VALUE!</v>
      </c>
      <c r="AZ18" s="1" t="str">
        <f t="shared" si="2"/>
        <v>---</v>
      </c>
      <c r="BA18" s="1" t="e">
        <f>VALUE(IF(AZ18="---","",VLOOKUP(AZ18,List1678[],2,FALSE)))</f>
        <v>#VALUE!</v>
      </c>
      <c r="BB18" s="1" t="str">
        <f t="shared" si="3"/>
        <v>---</v>
      </c>
      <c r="BC18" s="1" t="str">
        <f t="shared" si="4"/>
        <v>---</v>
      </c>
      <c r="BD18" s="1"/>
      <c r="BE18" s="1"/>
      <c r="BF18" s="1"/>
      <c r="BG18" s="1"/>
      <c r="BH18" s="1"/>
      <c r="BI18" s="29" t="s">
        <v>145</v>
      </c>
      <c r="BJ18" s="158" t="str">
        <f>IF(H18="---","",VLOOKUP(H18,List1678[],2,FALSE))</f>
        <v/>
      </c>
      <c r="BK18" s="158" t="str">
        <f>IF(I18="---","",VLOOKUP(I18,List1678[],2,FALSE))</f>
        <v/>
      </c>
      <c r="BL18" s="158" t="str">
        <f>IF(J18="---","",VLOOKUP(J18,List1678[],2,FALSE))</f>
        <v/>
      </c>
      <c r="BM18" s="158" t="str">
        <f>IF(K18="---","",VLOOKUP(K18,List1678[],2,FALSE))</f>
        <v/>
      </c>
      <c r="BN18" s="158" t="str">
        <f>IF(L18="---","",VLOOKUP(L18,List1678[],2,FALSE))</f>
        <v/>
      </c>
      <c r="BO18" s="158" t="str">
        <f>IF(M18="---","",VLOOKUP(M18,List1678[],2,FALSE))</f>
        <v/>
      </c>
      <c r="BP18" s="158" t="str">
        <f>IF(N18="---","",VLOOKUP(N18,List1678[],2,FALSE))</f>
        <v/>
      </c>
      <c r="BQ18" s="158" t="str">
        <f>IF(O18="---","",VLOOKUP(O18,List1678[],2,FALSE))</f>
        <v/>
      </c>
      <c r="BR18" s="158" t="str">
        <f>IF(P18="---","",VLOOKUP(P18,List1678[],2,FALSE))</f>
        <v/>
      </c>
      <c r="BS18" s="158" t="str">
        <f>IF(Q18="---","",VLOOKUP(Q18,List1678[],2,FALSE))</f>
        <v/>
      </c>
      <c r="BT18" s="158" t="str">
        <f>IF(R18="---","",VLOOKUP(R18,List1678[],2,FALSE))</f>
        <v/>
      </c>
      <c r="BU18" s="29" t="s">
        <v>145</v>
      </c>
      <c r="BV18" s="158" t="str">
        <f>IF(Y18="---","",VLOOKUP(Y18,List1678[],2,FALSE))</f>
        <v/>
      </c>
      <c r="BW18" s="158" t="str">
        <f>IF(Z18="---","",VLOOKUP(Z18,List1678[],2,FALSE))</f>
        <v/>
      </c>
      <c r="BX18" s="158" t="str">
        <f>IF(AA18="---","",VLOOKUP(AA18,List1678[],2,FALSE))</f>
        <v/>
      </c>
      <c r="BY18" s="158" t="str">
        <f>IF(AB18="---","",VLOOKUP(AB18,List1678[],2,FALSE))</f>
        <v/>
      </c>
      <c r="BZ18" s="158" t="str">
        <f>IF(AC18="---","",VLOOKUP(AC18,List1678[],2,FALSE))</f>
        <v/>
      </c>
      <c r="CA18" s="158" t="str">
        <f>IF(AD18="---","",VLOOKUP(AD18,List1678[],2,FALSE))</f>
        <v/>
      </c>
      <c r="CB18" s="158" t="str">
        <f>IF(AE18="---","",VLOOKUP(AE18,List1678[],2,FALSE))</f>
        <v/>
      </c>
      <c r="CC18" s="158" t="str">
        <f>IF(AF18="---","",VLOOKUP(AF18,List1678[],2,FALSE))</f>
        <v/>
      </c>
      <c r="CD18" s="158" t="str">
        <f>IF(AG18="---","",VLOOKUP(AG18,List1678[],2,FALSE))</f>
        <v/>
      </c>
      <c r="CE18" s="158" t="str">
        <f>IF(AH18="---","",VLOOKUP(AH18,List1678[],2,FALSE))</f>
        <v/>
      </c>
      <c r="CG18" s="1"/>
      <c r="CI18" s="1"/>
      <c r="CK18" s="1"/>
      <c r="CM18" s="1"/>
    </row>
    <row r="19" spans="2:91" s="8" customFormat="1" ht="13.5" customHeight="1" thickBot="1">
      <c r="B19" s="321"/>
      <c r="C19" s="291"/>
      <c r="D19" s="292"/>
      <c r="E19" s="20" t="s">
        <v>146</v>
      </c>
      <c r="F19" s="21"/>
      <c r="G19" s="22"/>
      <c r="H19" s="25" t="s">
        <v>106</v>
      </c>
      <c r="I19" s="25" t="s">
        <v>106</v>
      </c>
      <c r="J19" s="25" t="s">
        <v>106</v>
      </c>
      <c r="K19" s="25" t="s">
        <v>106</v>
      </c>
      <c r="L19" s="25" t="s">
        <v>106</v>
      </c>
      <c r="M19" s="25" t="s">
        <v>106</v>
      </c>
      <c r="N19" s="25" t="s">
        <v>106</v>
      </c>
      <c r="O19" s="25" t="s">
        <v>106</v>
      </c>
      <c r="P19" s="25" t="s">
        <v>106</v>
      </c>
      <c r="Q19" s="25" t="s">
        <v>106</v>
      </c>
      <c r="R19" s="32" t="s">
        <v>106</v>
      </c>
      <c r="S19" s="1"/>
      <c r="T19" s="1"/>
      <c r="U19" s="1"/>
      <c r="V19" s="1"/>
      <c r="W19" s="1"/>
      <c r="X19" s="1"/>
      <c r="Y19" s="25" t="s">
        <v>106</v>
      </c>
      <c r="Z19" s="25" t="s">
        <v>106</v>
      </c>
      <c r="AA19" s="25" t="s">
        <v>106</v>
      </c>
      <c r="AB19" s="25" t="s">
        <v>106</v>
      </c>
      <c r="AC19" s="32" t="s">
        <v>106</v>
      </c>
      <c r="AD19" s="23" t="s">
        <v>106</v>
      </c>
      <c r="AE19" s="23" t="s">
        <v>106</v>
      </c>
      <c r="AF19" s="23" t="s">
        <v>106</v>
      </c>
      <c r="AG19" s="23" t="s">
        <v>106</v>
      </c>
      <c r="AH19" s="23" t="s">
        <v>106</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147</v>
      </c>
      <c r="AX19" s="30" t="str">
        <f t="shared" si="1"/>
        <v>---</v>
      </c>
      <c r="AY19" s="50" t="e">
        <f>VALUE(IF(AX19="---","",VLOOKUP(AX19,List1678[],2,FALSE)))</f>
        <v>#VALUE!</v>
      </c>
      <c r="AZ19" s="1" t="str">
        <f t="shared" si="2"/>
        <v>---</v>
      </c>
      <c r="BA19" s="1" t="e">
        <f>VALUE(IF(AZ19="---","",VLOOKUP(AZ19,List1678[],2,FALSE)))</f>
        <v>#VALUE!</v>
      </c>
      <c r="BB19" s="1" t="str">
        <f t="shared" si="3"/>
        <v>---</v>
      </c>
      <c r="BC19" s="1" t="str">
        <f t="shared" si="4"/>
        <v>---</v>
      </c>
      <c r="BD19" s="1"/>
      <c r="BE19" s="1"/>
      <c r="BF19" s="1"/>
      <c r="BG19" s="1"/>
      <c r="BH19" s="1"/>
      <c r="BI19" s="29" t="s">
        <v>147</v>
      </c>
      <c r="BJ19" s="158" t="str">
        <f>IF(H19="---","",VLOOKUP(H19,List1678[],2,FALSE))</f>
        <v/>
      </c>
      <c r="BK19" s="158" t="str">
        <f>IF(I19="---","",VLOOKUP(I19,List1678[],2,FALSE))</f>
        <v/>
      </c>
      <c r="BL19" s="158" t="str">
        <f>IF(J19="---","",VLOOKUP(J19,List1678[],2,FALSE))</f>
        <v/>
      </c>
      <c r="BM19" s="158" t="str">
        <f>IF(K19="---","",VLOOKUP(K19,List1678[],2,FALSE))</f>
        <v/>
      </c>
      <c r="BN19" s="158" t="str">
        <f>IF(L19="---","",VLOOKUP(L19,List1678[],2,FALSE))</f>
        <v/>
      </c>
      <c r="BO19" s="158" t="str">
        <f>IF(M19="---","",VLOOKUP(M19,List1678[],2,FALSE))</f>
        <v/>
      </c>
      <c r="BP19" s="158" t="str">
        <f>IF(N19="---","",VLOOKUP(N19,List1678[],2,FALSE))</f>
        <v/>
      </c>
      <c r="BQ19" s="158" t="str">
        <f>IF(O19="---","",VLOOKUP(O19,List1678[],2,FALSE))</f>
        <v/>
      </c>
      <c r="BR19" s="158" t="str">
        <f>IF(P19="---","",VLOOKUP(P19,List1678[],2,FALSE))</f>
        <v/>
      </c>
      <c r="BS19" s="158" t="str">
        <f>IF(Q19="---","",VLOOKUP(Q19,List1678[],2,FALSE))</f>
        <v/>
      </c>
      <c r="BT19" s="158" t="str">
        <f>IF(R19="---","",VLOOKUP(R19,List1678[],2,FALSE))</f>
        <v/>
      </c>
      <c r="BU19" s="29" t="s">
        <v>147</v>
      </c>
      <c r="BV19" s="158" t="str">
        <f>IF(Y19="---","",VLOOKUP(Y19,List1678[],2,FALSE))</f>
        <v/>
      </c>
      <c r="BW19" s="158" t="str">
        <f>IF(Z19="---","",VLOOKUP(Z19,List1678[],2,FALSE))</f>
        <v/>
      </c>
      <c r="BX19" s="158" t="str">
        <f>IF(AA19="---","",VLOOKUP(AA19,List1678[],2,FALSE))</f>
        <v/>
      </c>
      <c r="BY19" s="158" t="str">
        <f>IF(AB19="---","",VLOOKUP(AB19,List1678[],2,FALSE))</f>
        <v/>
      </c>
      <c r="BZ19" s="158" t="str">
        <f>IF(AC19="---","",VLOOKUP(AC19,List1678[],2,FALSE))</f>
        <v/>
      </c>
      <c r="CA19" s="158" t="str">
        <f>IF(AD19="---","",VLOOKUP(AD19,List1678[],2,FALSE))</f>
        <v/>
      </c>
      <c r="CB19" s="158" t="str">
        <f>IF(AE19="---","",VLOOKUP(AE19,List1678[],2,FALSE))</f>
        <v/>
      </c>
      <c r="CC19" s="158" t="str">
        <f>IF(AF19="---","",VLOOKUP(AF19,List1678[],2,FALSE))</f>
        <v/>
      </c>
      <c r="CD19" s="158" t="str">
        <f>IF(AG19="---","",VLOOKUP(AG19,List1678[],2,FALSE))</f>
        <v/>
      </c>
      <c r="CE19" s="158" t="str">
        <f>IF(AH19="---","",VLOOKUP(AH19,List1678[],2,FALSE))</f>
        <v/>
      </c>
      <c r="CG19" s="1"/>
      <c r="CI19" s="1"/>
      <c r="CK19" s="1"/>
      <c r="CM19" s="1"/>
    </row>
    <row r="20" spans="2:91" s="8" customFormat="1" ht="13.5" customHeight="1" thickBot="1">
      <c r="B20" s="321"/>
      <c r="C20" s="291"/>
      <c r="D20" s="292"/>
      <c r="E20" s="20" t="s">
        <v>148</v>
      </c>
      <c r="F20" s="21"/>
      <c r="G20" s="22"/>
      <c r="H20" s="25" t="s">
        <v>106</v>
      </c>
      <c r="I20" s="25" t="s">
        <v>106</v>
      </c>
      <c r="J20" s="25" t="s">
        <v>106</v>
      </c>
      <c r="K20" s="25" t="s">
        <v>106</v>
      </c>
      <c r="L20" s="25" t="s">
        <v>106</v>
      </c>
      <c r="M20" s="25" t="s">
        <v>106</v>
      </c>
      <c r="N20" s="25" t="s">
        <v>106</v>
      </c>
      <c r="O20" s="25" t="s">
        <v>106</v>
      </c>
      <c r="P20" s="25" t="s">
        <v>106</v>
      </c>
      <c r="Q20" s="25" t="s">
        <v>106</v>
      </c>
      <c r="R20" s="32" t="s">
        <v>106</v>
      </c>
      <c r="S20" s="1"/>
      <c r="T20" s="1"/>
      <c r="U20" s="1"/>
      <c r="V20" s="1"/>
      <c r="W20" s="1"/>
      <c r="X20" s="1"/>
      <c r="Y20" s="25" t="s">
        <v>106</v>
      </c>
      <c r="Z20" s="25" t="s">
        <v>106</v>
      </c>
      <c r="AA20" s="25" t="s">
        <v>106</v>
      </c>
      <c r="AB20" s="25" t="s">
        <v>106</v>
      </c>
      <c r="AC20" s="32" t="s">
        <v>106</v>
      </c>
      <c r="AD20" s="23" t="s">
        <v>106</v>
      </c>
      <c r="AE20" s="23" t="s">
        <v>106</v>
      </c>
      <c r="AF20" s="23" t="s">
        <v>106</v>
      </c>
      <c r="AG20" s="23" t="s">
        <v>106</v>
      </c>
      <c r="AH20" s="23" t="s">
        <v>106</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149</v>
      </c>
      <c r="AX20" s="30" t="str">
        <f t="shared" si="1"/>
        <v>---</v>
      </c>
      <c r="AY20" s="50" t="e">
        <f>VALUE(IF(AX20="---","",VLOOKUP(AX20,List1678[],2,FALSE)))</f>
        <v>#VALUE!</v>
      </c>
      <c r="AZ20" s="1" t="str">
        <f t="shared" si="2"/>
        <v>---</v>
      </c>
      <c r="BA20" s="1" t="e">
        <f>VALUE(IF(AZ20="---","",VLOOKUP(AZ20,List1678[],2,FALSE)))</f>
        <v>#VALUE!</v>
      </c>
      <c r="BB20" s="1" t="str">
        <f t="shared" si="3"/>
        <v>---</v>
      </c>
      <c r="BC20" s="1" t="str">
        <f t="shared" si="4"/>
        <v>---</v>
      </c>
      <c r="BD20" s="1"/>
      <c r="BE20" s="1"/>
      <c r="BF20" s="1"/>
      <c r="BG20" s="1"/>
      <c r="BH20" s="1"/>
      <c r="BI20" s="29" t="s">
        <v>149</v>
      </c>
      <c r="BJ20" s="158" t="str">
        <f>IF(H20="---","",VLOOKUP(H20,List1678[],2,FALSE))</f>
        <v/>
      </c>
      <c r="BK20" s="158" t="str">
        <f>IF(I20="---","",VLOOKUP(I20,List1678[],2,FALSE))</f>
        <v/>
      </c>
      <c r="BL20" s="158" t="str">
        <f>IF(J20="---","",VLOOKUP(J20,List1678[],2,FALSE))</f>
        <v/>
      </c>
      <c r="BM20" s="158" t="str">
        <f>IF(K20="---","",VLOOKUP(K20,List1678[],2,FALSE))</f>
        <v/>
      </c>
      <c r="BN20" s="158" t="str">
        <f>IF(L20="---","",VLOOKUP(L20,List1678[],2,FALSE))</f>
        <v/>
      </c>
      <c r="BO20" s="158" t="str">
        <f>IF(M20="---","",VLOOKUP(M20,List1678[],2,FALSE))</f>
        <v/>
      </c>
      <c r="BP20" s="158" t="str">
        <f>IF(N20="---","",VLOOKUP(N20,List1678[],2,FALSE))</f>
        <v/>
      </c>
      <c r="BQ20" s="158" t="str">
        <f>IF(O20="---","",VLOOKUP(O20,List1678[],2,FALSE))</f>
        <v/>
      </c>
      <c r="BR20" s="158" t="str">
        <f>IF(P20="---","",VLOOKUP(P20,List1678[],2,FALSE))</f>
        <v/>
      </c>
      <c r="BS20" s="158" t="str">
        <f>IF(Q20="---","",VLOOKUP(Q20,List1678[],2,FALSE))</f>
        <v/>
      </c>
      <c r="BT20" s="158" t="str">
        <f>IF(R20="---","",VLOOKUP(R20,List1678[],2,FALSE))</f>
        <v/>
      </c>
      <c r="BU20" s="29" t="s">
        <v>149</v>
      </c>
      <c r="BV20" s="158" t="str">
        <f>IF(Y20="---","",VLOOKUP(Y20,List1678[],2,FALSE))</f>
        <v/>
      </c>
      <c r="BW20" s="158" t="str">
        <f>IF(Z20="---","",VLOOKUP(Z20,List1678[],2,FALSE))</f>
        <v/>
      </c>
      <c r="BX20" s="158" t="str">
        <f>IF(AA20="---","",VLOOKUP(AA20,List1678[],2,FALSE))</f>
        <v/>
      </c>
      <c r="BY20" s="158" t="str">
        <f>IF(AB20="---","",VLOOKUP(AB20,List1678[],2,FALSE))</f>
        <v/>
      </c>
      <c r="BZ20" s="158" t="str">
        <f>IF(AC20="---","",VLOOKUP(AC20,List1678[],2,FALSE))</f>
        <v/>
      </c>
      <c r="CA20" s="158" t="str">
        <f>IF(AD20="---","",VLOOKUP(AD20,List1678[],2,FALSE))</f>
        <v/>
      </c>
      <c r="CB20" s="158" t="str">
        <f>IF(AE20="---","",VLOOKUP(AE20,List1678[],2,FALSE))</f>
        <v/>
      </c>
      <c r="CC20" s="158" t="str">
        <f>IF(AF20="---","",VLOOKUP(AF20,List1678[],2,FALSE))</f>
        <v/>
      </c>
      <c r="CD20" s="158" t="str">
        <f>IF(AG20="---","",VLOOKUP(AG20,List1678[],2,FALSE))</f>
        <v/>
      </c>
      <c r="CE20" s="158" t="str">
        <f>IF(AH20="---","",VLOOKUP(AH20,List1678[],2,FALSE))</f>
        <v/>
      </c>
      <c r="CG20" s="1"/>
      <c r="CI20" s="1"/>
      <c r="CK20" s="1"/>
      <c r="CM20" s="1"/>
    </row>
    <row r="21" spans="2:91" s="8" customFormat="1" ht="13.5" customHeight="1" thickBot="1">
      <c r="B21" s="321"/>
      <c r="C21" s="291" t="s">
        <v>150</v>
      </c>
      <c r="D21" s="292"/>
      <c r="E21" s="20" t="s">
        <v>151</v>
      </c>
      <c r="F21" s="21"/>
      <c r="G21" s="22"/>
      <c r="H21" s="25" t="s">
        <v>106</v>
      </c>
      <c r="I21" s="25" t="s">
        <v>106</v>
      </c>
      <c r="J21" s="25" t="s">
        <v>106</v>
      </c>
      <c r="K21" s="25" t="s">
        <v>106</v>
      </c>
      <c r="L21" s="25" t="s">
        <v>106</v>
      </c>
      <c r="M21" s="25" t="s">
        <v>106</v>
      </c>
      <c r="N21" s="25" t="s">
        <v>106</v>
      </c>
      <c r="O21" s="25" t="s">
        <v>106</v>
      </c>
      <c r="P21" s="25" t="s">
        <v>106</v>
      </c>
      <c r="Q21" s="25" t="s">
        <v>106</v>
      </c>
      <c r="R21" s="32" t="s">
        <v>106</v>
      </c>
      <c r="S21" s="1"/>
      <c r="T21" s="1"/>
      <c r="U21" s="1"/>
      <c r="V21" s="1"/>
      <c r="W21" s="1"/>
      <c r="X21" s="1"/>
      <c r="Y21" s="25" t="s">
        <v>106</v>
      </c>
      <c r="Z21" s="25" t="s">
        <v>106</v>
      </c>
      <c r="AA21" s="25" t="s">
        <v>106</v>
      </c>
      <c r="AB21" s="25" t="s">
        <v>106</v>
      </c>
      <c r="AC21" s="32" t="s">
        <v>106</v>
      </c>
      <c r="AD21" s="23" t="s">
        <v>106</v>
      </c>
      <c r="AE21" s="23" t="s">
        <v>106</v>
      </c>
      <c r="AF21" s="23" t="s">
        <v>106</v>
      </c>
      <c r="AG21" s="23" t="s">
        <v>106</v>
      </c>
      <c r="AH21" s="23" t="s">
        <v>106</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152</v>
      </c>
      <c r="AX21" s="30" t="str">
        <f t="shared" si="1"/>
        <v>---</v>
      </c>
      <c r="AY21" s="50" t="e">
        <f>VALUE(IF(AX21="---","",VLOOKUP(AX21,List1678[],2,FALSE)))</f>
        <v>#VALUE!</v>
      </c>
      <c r="AZ21" s="1" t="str">
        <f t="shared" si="2"/>
        <v>---</v>
      </c>
      <c r="BA21" s="1" t="e">
        <f>VALUE(IF(AZ21="---","",VLOOKUP(AZ21,List1678[],2,FALSE)))</f>
        <v>#VALUE!</v>
      </c>
      <c r="BB21" s="1" t="str">
        <f t="shared" si="3"/>
        <v>---</v>
      </c>
      <c r="BC21" s="1" t="str">
        <f t="shared" si="4"/>
        <v>---</v>
      </c>
      <c r="BD21" s="1"/>
      <c r="BE21" s="1"/>
      <c r="BF21" s="1"/>
      <c r="BG21" s="1"/>
      <c r="BH21" s="1"/>
      <c r="BI21" s="29" t="s">
        <v>152</v>
      </c>
      <c r="BJ21" s="158" t="str">
        <f>IF(H21="---","",VLOOKUP(H21,List1678[],2,FALSE))</f>
        <v/>
      </c>
      <c r="BK21" s="158" t="str">
        <f>IF(I21="---","",VLOOKUP(I21,List1678[],2,FALSE))</f>
        <v/>
      </c>
      <c r="BL21" s="158" t="str">
        <f>IF(J21="---","",VLOOKUP(J21,List1678[],2,FALSE))</f>
        <v/>
      </c>
      <c r="BM21" s="158" t="str">
        <f>IF(K21="---","",VLOOKUP(K21,List1678[],2,FALSE))</f>
        <v/>
      </c>
      <c r="BN21" s="158" t="str">
        <f>IF(L21="---","",VLOOKUP(L21,List1678[],2,FALSE))</f>
        <v/>
      </c>
      <c r="BO21" s="158" t="str">
        <f>IF(M21="---","",VLOOKUP(M21,List1678[],2,FALSE))</f>
        <v/>
      </c>
      <c r="BP21" s="158" t="str">
        <f>IF(N21="---","",VLOOKUP(N21,List1678[],2,FALSE))</f>
        <v/>
      </c>
      <c r="BQ21" s="158" t="str">
        <f>IF(O21="---","",VLOOKUP(O21,List1678[],2,FALSE))</f>
        <v/>
      </c>
      <c r="BR21" s="158" t="str">
        <f>IF(P21="---","",VLOOKUP(P21,List1678[],2,FALSE))</f>
        <v/>
      </c>
      <c r="BS21" s="158" t="str">
        <f>IF(Q21="---","",VLOOKUP(Q21,List1678[],2,FALSE))</f>
        <v/>
      </c>
      <c r="BT21" s="158" t="str">
        <f>IF(R21="---","",VLOOKUP(R21,List1678[],2,FALSE))</f>
        <v/>
      </c>
      <c r="BU21" s="29" t="s">
        <v>152</v>
      </c>
      <c r="BV21" s="158" t="str">
        <f>IF(Y21="---","",VLOOKUP(Y21,List1678[],2,FALSE))</f>
        <v/>
      </c>
      <c r="BW21" s="158" t="str">
        <f>IF(Z21="---","",VLOOKUP(Z21,List1678[],2,FALSE))</f>
        <v/>
      </c>
      <c r="BX21" s="158" t="str">
        <f>IF(AA21="---","",VLOOKUP(AA21,List1678[],2,FALSE))</f>
        <v/>
      </c>
      <c r="BY21" s="158" t="str">
        <f>IF(AB21="---","",VLOOKUP(AB21,List1678[],2,FALSE))</f>
        <v/>
      </c>
      <c r="BZ21" s="158" t="str">
        <f>IF(AC21="---","",VLOOKUP(AC21,List1678[],2,FALSE))</f>
        <v/>
      </c>
      <c r="CA21" s="158" t="str">
        <f>IF(AD21="---","",VLOOKUP(AD21,List1678[],2,FALSE))</f>
        <v/>
      </c>
      <c r="CB21" s="158" t="str">
        <f>IF(AE21="---","",VLOOKUP(AE21,List1678[],2,FALSE))</f>
        <v/>
      </c>
      <c r="CC21" s="158" t="str">
        <f>IF(AF21="---","",VLOOKUP(AF21,List1678[],2,FALSE))</f>
        <v/>
      </c>
      <c r="CD21" s="158" t="str">
        <f>IF(AG21="---","",VLOOKUP(AG21,List1678[],2,FALSE))</f>
        <v/>
      </c>
      <c r="CE21" s="158" t="str">
        <f>IF(AH21="---","",VLOOKUP(AH21,List1678[],2,FALSE))</f>
        <v/>
      </c>
      <c r="CG21" s="1"/>
      <c r="CI21" s="1"/>
      <c r="CK21" s="1"/>
      <c r="CM21" s="1"/>
    </row>
    <row r="22" spans="2:91" s="8" customFormat="1" ht="13.5" customHeight="1" thickBot="1">
      <c r="B22" s="321"/>
      <c r="C22" s="291"/>
      <c r="D22" s="292"/>
      <c r="E22" s="20" t="s">
        <v>153</v>
      </c>
      <c r="F22" s="21"/>
      <c r="G22" s="22"/>
      <c r="H22" s="25" t="s">
        <v>106</v>
      </c>
      <c r="I22" s="25" t="s">
        <v>106</v>
      </c>
      <c r="J22" s="25" t="s">
        <v>106</v>
      </c>
      <c r="K22" s="25" t="s">
        <v>106</v>
      </c>
      <c r="L22" s="25" t="s">
        <v>106</v>
      </c>
      <c r="M22" s="25" t="s">
        <v>106</v>
      </c>
      <c r="N22" s="25" t="s">
        <v>106</v>
      </c>
      <c r="O22" s="25" t="s">
        <v>106</v>
      </c>
      <c r="P22" s="25" t="s">
        <v>106</v>
      </c>
      <c r="Q22" s="25" t="s">
        <v>106</v>
      </c>
      <c r="R22" s="32" t="s">
        <v>106</v>
      </c>
      <c r="S22" s="1"/>
      <c r="T22" s="1"/>
      <c r="U22" s="1"/>
      <c r="V22" s="1"/>
      <c r="W22" s="1"/>
      <c r="X22" s="1"/>
      <c r="Y22" s="25" t="s">
        <v>106</v>
      </c>
      <c r="Z22" s="25" t="s">
        <v>106</v>
      </c>
      <c r="AA22" s="25" t="s">
        <v>106</v>
      </c>
      <c r="AB22" s="25" t="s">
        <v>106</v>
      </c>
      <c r="AC22" s="32" t="s">
        <v>106</v>
      </c>
      <c r="AD22" s="23" t="s">
        <v>106</v>
      </c>
      <c r="AE22" s="23" t="s">
        <v>106</v>
      </c>
      <c r="AF22" s="23" t="s">
        <v>106</v>
      </c>
      <c r="AG22" s="23" t="s">
        <v>106</v>
      </c>
      <c r="AH22" s="23" t="s">
        <v>106</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154</v>
      </c>
      <c r="AX22" s="30" t="str">
        <f t="shared" si="1"/>
        <v>---</v>
      </c>
      <c r="AY22" s="50" t="e">
        <f>VALUE(IF(AX22="---","",VLOOKUP(AX22,List1678[],2,FALSE)))</f>
        <v>#VALUE!</v>
      </c>
      <c r="AZ22" s="1" t="str">
        <f t="shared" si="2"/>
        <v>---</v>
      </c>
      <c r="BA22" s="1" t="e">
        <f>VALUE(IF(AZ22="---","",VLOOKUP(AZ22,List1678[],2,FALSE)))</f>
        <v>#VALUE!</v>
      </c>
      <c r="BB22" s="1" t="str">
        <f t="shared" si="3"/>
        <v>---</v>
      </c>
      <c r="BC22" s="1" t="str">
        <f t="shared" si="4"/>
        <v>---</v>
      </c>
      <c r="BD22" s="1"/>
      <c r="BE22" s="1"/>
      <c r="BF22" s="1"/>
      <c r="BG22" s="1"/>
      <c r="BH22" s="1"/>
      <c r="BI22" s="29" t="s">
        <v>154</v>
      </c>
      <c r="BJ22" s="158" t="str">
        <f>IF(H22="---","",VLOOKUP(H22,List1678[],2,FALSE))</f>
        <v/>
      </c>
      <c r="BK22" s="158" t="str">
        <f>IF(I22="---","",VLOOKUP(I22,List1678[],2,FALSE))</f>
        <v/>
      </c>
      <c r="BL22" s="158" t="str">
        <f>IF(J22="---","",VLOOKUP(J22,List1678[],2,FALSE))</f>
        <v/>
      </c>
      <c r="BM22" s="158" t="str">
        <f>IF(K22="---","",VLOOKUP(K22,List1678[],2,FALSE))</f>
        <v/>
      </c>
      <c r="BN22" s="158" t="str">
        <f>IF(L22="---","",VLOOKUP(L22,List1678[],2,FALSE))</f>
        <v/>
      </c>
      <c r="BO22" s="158" t="str">
        <f>IF(M22="---","",VLOOKUP(M22,List1678[],2,FALSE))</f>
        <v/>
      </c>
      <c r="BP22" s="158" t="str">
        <f>IF(N22="---","",VLOOKUP(N22,List1678[],2,FALSE))</f>
        <v/>
      </c>
      <c r="BQ22" s="158" t="str">
        <f>IF(O22="---","",VLOOKUP(O22,List1678[],2,FALSE))</f>
        <v/>
      </c>
      <c r="BR22" s="158" t="str">
        <f>IF(P22="---","",VLOOKUP(P22,List1678[],2,FALSE))</f>
        <v/>
      </c>
      <c r="BS22" s="158" t="str">
        <f>IF(Q22="---","",VLOOKUP(Q22,List1678[],2,FALSE))</f>
        <v/>
      </c>
      <c r="BT22" s="158" t="str">
        <f>IF(R22="---","",VLOOKUP(R22,List1678[],2,FALSE))</f>
        <v/>
      </c>
      <c r="BU22" s="29" t="s">
        <v>154</v>
      </c>
      <c r="BV22" s="158" t="str">
        <f>IF(Y22="---","",VLOOKUP(Y22,List1678[],2,FALSE))</f>
        <v/>
      </c>
      <c r="BW22" s="158" t="str">
        <f>IF(Z22="---","",VLOOKUP(Z22,List1678[],2,FALSE))</f>
        <v/>
      </c>
      <c r="BX22" s="158" t="str">
        <f>IF(AA22="---","",VLOOKUP(AA22,List1678[],2,FALSE))</f>
        <v/>
      </c>
      <c r="BY22" s="158" t="str">
        <f>IF(AB22="---","",VLOOKUP(AB22,List1678[],2,FALSE))</f>
        <v/>
      </c>
      <c r="BZ22" s="158" t="str">
        <f>IF(AC22="---","",VLOOKUP(AC22,List1678[],2,FALSE))</f>
        <v/>
      </c>
      <c r="CA22" s="158" t="str">
        <f>IF(AD22="---","",VLOOKUP(AD22,List1678[],2,FALSE))</f>
        <v/>
      </c>
      <c r="CB22" s="158" t="str">
        <f>IF(AE22="---","",VLOOKUP(AE22,List1678[],2,FALSE))</f>
        <v/>
      </c>
      <c r="CC22" s="158" t="str">
        <f>IF(AF22="---","",VLOOKUP(AF22,List1678[],2,FALSE))</f>
        <v/>
      </c>
      <c r="CD22" s="158" t="str">
        <f>IF(AG22="---","",VLOOKUP(AG22,List1678[],2,FALSE))</f>
        <v/>
      </c>
      <c r="CE22" s="158" t="str">
        <f>IF(AH22="---","",VLOOKUP(AH22,List1678[],2,FALSE))</f>
        <v/>
      </c>
      <c r="CG22" s="1"/>
      <c r="CI22" s="1"/>
      <c r="CK22" s="1"/>
      <c r="CM22" s="1"/>
    </row>
    <row r="23" spans="2:91" s="8" customFormat="1" ht="13.5" customHeight="1" thickBot="1">
      <c r="B23" s="322"/>
      <c r="C23" s="291"/>
      <c r="D23" s="292"/>
      <c r="E23" s="20" t="s">
        <v>155</v>
      </c>
      <c r="F23" s="21"/>
      <c r="G23" s="22"/>
      <c r="H23" s="25" t="s">
        <v>106</v>
      </c>
      <c r="I23" s="25" t="s">
        <v>106</v>
      </c>
      <c r="J23" s="25" t="s">
        <v>106</v>
      </c>
      <c r="K23" s="25" t="s">
        <v>106</v>
      </c>
      <c r="L23" s="25" t="s">
        <v>106</v>
      </c>
      <c r="M23" s="25" t="s">
        <v>106</v>
      </c>
      <c r="N23" s="25" t="s">
        <v>106</v>
      </c>
      <c r="O23" s="25" t="s">
        <v>106</v>
      </c>
      <c r="P23" s="25" t="s">
        <v>106</v>
      </c>
      <c r="Q23" s="25" t="s">
        <v>106</v>
      </c>
      <c r="R23" s="32" t="s">
        <v>106</v>
      </c>
      <c r="S23" s="1"/>
      <c r="T23" s="1"/>
      <c r="U23" s="1"/>
      <c r="V23" s="1"/>
      <c r="W23" s="1"/>
      <c r="X23" s="1"/>
      <c r="Y23" s="25" t="s">
        <v>106</v>
      </c>
      <c r="Z23" s="25" t="s">
        <v>106</v>
      </c>
      <c r="AA23" s="25" t="s">
        <v>106</v>
      </c>
      <c r="AB23" s="25" t="s">
        <v>106</v>
      </c>
      <c r="AC23" s="32" t="s">
        <v>106</v>
      </c>
      <c r="AD23" s="23" t="s">
        <v>106</v>
      </c>
      <c r="AE23" s="23" t="s">
        <v>106</v>
      </c>
      <c r="AF23" s="23" t="s">
        <v>106</v>
      </c>
      <c r="AG23" s="23" t="s">
        <v>106</v>
      </c>
      <c r="AH23" s="23" t="s">
        <v>106</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156</v>
      </c>
      <c r="AX23" s="30" t="str">
        <f t="shared" si="1"/>
        <v>---</v>
      </c>
      <c r="AY23" s="50" t="e">
        <f>VALUE(IF(AX23="---","",VLOOKUP(AX23,List1678[],2,FALSE)))</f>
        <v>#VALUE!</v>
      </c>
      <c r="AZ23" s="1" t="str">
        <f t="shared" si="2"/>
        <v>---</v>
      </c>
      <c r="BA23" s="1" t="e">
        <f>VALUE(IF(AZ23="---","",VLOOKUP(AZ23,List1678[],2,FALSE)))</f>
        <v>#VALUE!</v>
      </c>
      <c r="BB23" s="1" t="str">
        <f t="shared" si="3"/>
        <v>---</v>
      </c>
      <c r="BC23" s="1" t="str">
        <f t="shared" si="4"/>
        <v>---</v>
      </c>
      <c r="BD23" s="1"/>
      <c r="BE23" s="1"/>
      <c r="BF23" s="1"/>
      <c r="BG23" s="1"/>
      <c r="BH23" s="1"/>
      <c r="BI23" s="29" t="s">
        <v>156</v>
      </c>
      <c r="BJ23" s="158" t="str">
        <f>IF(H23="---","",VLOOKUP(H23,List1678[],2,FALSE))</f>
        <v/>
      </c>
      <c r="BK23" s="158" t="str">
        <f>IF(I23="---","",VLOOKUP(I23,List1678[],2,FALSE))</f>
        <v/>
      </c>
      <c r="BL23" s="158" t="str">
        <f>IF(J23="---","",VLOOKUP(J23,List1678[],2,FALSE))</f>
        <v/>
      </c>
      <c r="BM23" s="158" t="str">
        <f>IF(K23="---","",VLOOKUP(K23,List1678[],2,FALSE))</f>
        <v/>
      </c>
      <c r="BN23" s="158" t="str">
        <f>IF(L23="---","",VLOOKUP(L23,List1678[],2,FALSE))</f>
        <v/>
      </c>
      <c r="BO23" s="158" t="str">
        <f>IF(M23="---","",VLOOKUP(M23,List1678[],2,FALSE))</f>
        <v/>
      </c>
      <c r="BP23" s="158" t="str">
        <f>IF(N23="---","",VLOOKUP(N23,List1678[],2,FALSE))</f>
        <v/>
      </c>
      <c r="BQ23" s="158" t="str">
        <f>IF(O23="---","",VLOOKUP(O23,List1678[],2,FALSE))</f>
        <v/>
      </c>
      <c r="BR23" s="158" t="str">
        <f>IF(P23="---","",VLOOKUP(P23,List1678[],2,FALSE))</f>
        <v/>
      </c>
      <c r="BS23" s="158" t="str">
        <f>IF(Q23="---","",VLOOKUP(Q23,List1678[],2,FALSE))</f>
        <v/>
      </c>
      <c r="BT23" s="158" t="str">
        <f>IF(R23="---","",VLOOKUP(R23,List1678[],2,FALSE))</f>
        <v/>
      </c>
      <c r="BU23" s="29" t="s">
        <v>156</v>
      </c>
      <c r="BV23" s="158" t="str">
        <f>IF(Y23="---","",VLOOKUP(Y23,List1678[],2,FALSE))</f>
        <v/>
      </c>
      <c r="BW23" s="158" t="str">
        <f>IF(Z23="---","",VLOOKUP(Z23,List1678[],2,FALSE))</f>
        <v/>
      </c>
      <c r="BX23" s="158" t="str">
        <f>IF(AA23="---","",VLOOKUP(AA23,List1678[],2,FALSE))</f>
        <v/>
      </c>
      <c r="BY23" s="158" t="str">
        <f>IF(AB23="---","",VLOOKUP(AB23,List1678[],2,FALSE))</f>
        <v/>
      </c>
      <c r="BZ23" s="158" t="str">
        <f>IF(AC23="---","",VLOOKUP(AC23,List1678[],2,FALSE))</f>
        <v/>
      </c>
      <c r="CA23" s="158" t="str">
        <f>IF(AD23="---","",VLOOKUP(AD23,List1678[],2,FALSE))</f>
        <v/>
      </c>
      <c r="CB23" s="158" t="str">
        <f>IF(AE23="---","",VLOOKUP(AE23,List1678[],2,FALSE))</f>
        <v/>
      </c>
      <c r="CC23" s="158" t="str">
        <f>IF(AF23="---","",VLOOKUP(AF23,List1678[],2,FALSE))</f>
        <v/>
      </c>
      <c r="CD23" s="158" t="str">
        <f>IF(AG23="---","",VLOOKUP(AG23,List1678[],2,FALSE))</f>
        <v/>
      </c>
      <c r="CE23" s="158" t="str">
        <f>IF(AH23="---","",VLOOKUP(AH23,List1678[],2,FALSE))</f>
        <v/>
      </c>
      <c r="CG23" s="1"/>
      <c r="CI23" s="1"/>
      <c r="CK23" s="1"/>
      <c r="CM23" s="1"/>
    </row>
    <row r="24" spans="2:91" s="8" customFormat="1" ht="13.5" customHeight="1" thickBot="1">
      <c r="B24" s="320">
        <v>3</v>
      </c>
      <c r="C24" s="323" t="s">
        <v>157</v>
      </c>
      <c r="D24" s="324"/>
      <c r="E24" s="20" t="s">
        <v>158</v>
      </c>
      <c r="F24" s="21"/>
      <c r="G24" s="22"/>
      <c r="H24" s="25" t="s">
        <v>106</v>
      </c>
      <c r="I24" s="25" t="s">
        <v>106</v>
      </c>
      <c r="J24" s="25" t="s">
        <v>106</v>
      </c>
      <c r="K24" s="25" t="s">
        <v>106</v>
      </c>
      <c r="L24" s="25" t="s">
        <v>106</v>
      </c>
      <c r="M24" s="25" t="s">
        <v>106</v>
      </c>
      <c r="N24" s="25" t="s">
        <v>106</v>
      </c>
      <c r="O24" s="25" t="s">
        <v>106</v>
      </c>
      <c r="P24" s="25" t="s">
        <v>106</v>
      </c>
      <c r="Q24" s="25" t="s">
        <v>106</v>
      </c>
      <c r="R24" s="32" t="s">
        <v>106</v>
      </c>
      <c r="S24" s="1"/>
      <c r="T24" s="1"/>
      <c r="U24" s="1"/>
      <c r="V24" s="1"/>
      <c r="W24" s="1"/>
      <c r="X24" s="1"/>
      <c r="Y24" s="25" t="s">
        <v>106</v>
      </c>
      <c r="Z24" s="25" t="s">
        <v>106</v>
      </c>
      <c r="AA24" s="25" t="s">
        <v>106</v>
      </c>
      <c r="AB24" s="25" t="s">
        <v>106</v>
      </c>
      <c r="AC24" s="32" t="s">
        <v>106</v>
      </c>
      <c r="AD24" s="23" t="s">
        <v>106</v>
      </c>
      <c r="AE24" s="23" t="s">
        <v>106</v>
      </c>
      <c r="AF24" s="23" t="s">
        <v>106</v>
      </c>
      <c r="AG24" s="23" t="s">
        <v>106</v>
      </c>
      <c r="AH24" s="23" t="s">
        <v>106</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159</v>
      </c>
      <c r="AX24" s="30" t="str">
        <f t="shared" si="1"/>
        <v>---</v>
      </c>
      <c r="AY24" s="50" t="e">
        <f>VALUE(IF(AX24="---","",VLOOKUP(AX24,List1678[],2,FALSE)))</f>
        <v>#VALUE!</v>
      </c>
      <c r="AZ24" s="1" t="str">
        <f t="shared" si="2"/>
        <v>---</v>
      </c>
      <c r="BA24" s="1" t="e">
        <f>VALUE(IF(AZ24="---","",VLOOKUP(AZ24,List1678[],2,FALSE)))</f>
        <v>#VALUE!</v>
      </c>
      <c r="BB24" s="1" t="str">
        <f t="shared" si="3"/>
        <v>---</v>
      </c>
      <c r="BC24" s="1" t="str">
        <f t="shared" si="4"/>
        <v>---</v>
      </c>
      <c r="BD24" s="1"/>
      <c r="BE24" s="1"/>
      <c r="BF24" s="1"/>
      <c r="BG24" s="1"/>
      <c r="BH24" s="1"/>
      <c r="BI24" s="29" t="s">
        <v>159</v>
      </c>
      <c r="BJ24" s="158" t="str">
        <f>IF(H24="---","",VLOOKUP(H24,List1678[],2,FALSE))</f>
        <v/>
      </c>
      <c r="BK24" s="158" t="str">
        <f>IF(I24="---","",VLOOKUP(I24,List1678[],2,FALSE))</f>
        <v/>
      </c>
      <c r="BL24" s="158" t="str">
        <f>IF(J24="---","",VLOOKUP(J24,List1678[],2,FALSE))</f>
        <v/>
      </c>
      <c r="BM24" s="158" t="str">
        <f>IF(K24="---","",VLOOKUP(K24,List1678[],2,FALSE))</f>
        <v/>
      </c>
      <c r="BN24" s="158" t="str">
        <f>IF(L24="---","",VLOOKUP(L24,List1678[],2,FALSE))</f>
        <v/>
      </c>
      <c r="BO24" s="158" t="str">
        <f>IF(M24="---","",VLOOKUP(M24,List1678[],2,FALSE))</f>
        <v/>
      </c>
      <c r="BP24" s="158" t="str">
        <f>IF(N24="---","",VLOOKUP(N24,List1678[],2,FALSE))</f>
        <v/>
      </c>
      <c r="BQ24" s="158" t="str">
        <f>IF(O24="---","",VLOOKUP(O24,List1678[],2,FALSE))</f>
        <v/>
      </c>
      <c r="BR24" s="158" t="str">
        <f>IF(P24="---","",VLOOKUP(P24,List1678[],2,FALSE))</f>
        <v/>
      </c>
      <c r="BS24" s="158" t="str">
        <f>IF(Q24="---","",VLOOKUP(Q24,List1678[],2,FALSE))</f>
        <v/>
      </c>
      <c r="BT24" s="158" t="str">
        <f>IF(R24="---","",VLOOKUP(R24,List1678[],2,FALSE))</f>
        <v/>
      </c>
      <c r="BU24" s="29" t="s">
        <v>159</v>
      </c>
      <c r="BV24" s="158" t="str">
        <f>IF(Y24="---","",VLOOKUP(Y24,List1678[],2,FALSE))</f>
        <v/>
      </c>
      <c r="BW24" s="158" t="str">
        <f>IF(Z24="---","",VLOOKUP(Z24,List1678[],2,FALSE))</f>
        <v/>
      </c>
      <c r="BX24" s="158" t="str">
        <f>IF(AA24="---","",VLOOKUP(AA24,List1678[],2,FALSE))</f>
        <v/>
      </c>
      <c r="BY24" s="158" t="str">
        <f>IF(AB24="---","",VLOOKUP(AB24,List1678[],2,FALSE))</f>
        <v/>
      </c>
      <c r="BZ24" s="158" t="str">
        <f>IF(AC24="---","",VLOOKUP(AC24,List1678[],2,FALSE))</f>
        <v/>
      </c>
      <c r="CA24" s="158" t="str">
        <f>IF(AD24="---","",VLOOKUP(AD24,List1678[],2,FALSE))</f>
        <v/>
      </c>
      <c r="CB24" s="158" t="str">
        <f>IF(AE24="---","",VLOOKUP(AE24,List1678[],2,FALSE))</f>
        <v/>
      </c>
      <c r="CC24" s="158" t="str">
        <f>IF(AF24="---","",VLOOKUP(AF24,List1678[],2,FALSE))</f>
        <v/>
      </c>
      <c r="CD24" s="158" t="str">
        <f>IF(AG24="---","",VLOOKUP(AG24,List1678[],2,FALSE))</f>
        <v/>
      </c>
      <c r="CE24" s="158" t="str">
        <f>IF(AH24="---","",VLOOKUP(AH24,List1678[],2,FALSE))</f>
        <v/>
      </c>
      <c r="CG24" s="1"/>
      <c r="CI24" s="1"/>
      <c r="CK24" s="1"/>
      <c r="CM24" s="1"/>
    </row>
    <row r="25" spans="2:91" s="8" customFormat="1" ht="14.45" thickBot="1">
      <c r="B25" s="321"/>
      <c r="C25" s="325"/>
      <c r="D25" s="326"/>
      <c r="E25" s="20" t="s">
        <v>160</v>
      </c>
      <c r="F25" s="21"/>
      <c r="G25" s="22"/>
      <c r="H25" s="25" t="s">
        <v>106</v>
      </c>
      <c r="I25" s="25" t="s">
        <v>106</v>
      </c>
      <c r="J25" s="25" t="s">
        <v>106</v>
      </c>
      <c r="K25" s="25" t="s">
        <v>106</v>
      </c>
      <c r="L25" s="25" t="s">
        <v>106</v>
      </c>
      <c r="M25" s="25" t="s">
        <v>106</v>
      </c>
      <c r="N25" s="25" t="s">
        <v>106</v>
      </c>
      <c r="O25" s="25" t="s">
        <v>106</v>
      </c>
      <c r="P25" s="25" t="s">
        <v>106</v>
      </c>
      <c r="Q25" s="25" t="s">
        <v>106</v>
      </c>
      <c r="R25" s="32" t="s">
        <v>106</v>
      </c>
      <c r="S25" s="1"/>
      <c r="T25" s="1"/>
      <c r="U25" s="1"/>
      <c r="V25" s="1"/>
      <c r="W25" s="1"/>
      <c r="X25" s="1"/>
      <c r="Y25" s="25" t="s">
        <v>106</v>
      </c>
      <c r="Z25" s="25" t="s">
        <v>106</v>
      </c>
      <c r="AA25" s="25" t="s">
        <v>106</v>
      </c>
      <c r="AB25" s="25" t="s">
        <v>106</v>
      </c>
      <c r="AC25" s="32" t="s">
        <v>106</v>
      </c>
      <c r="AD25" s="23" t="s">
        <v>106</v>
      </c>
      <c r="AE25" s="23" t="s">
        <v>106</v>
      </c>
      <c r="AF25" s="23" t="s">
        <v>106</v>
      </c>
      <c r="AG25" s="23" t="s">
        <v>106</v>
      </c>
      <c r="AH25" s="23" t="s">
        <v>106</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161</v>
      </c>
      <c r="AX25" s="30" t="str">
        <f t="shared" si="1"/>
        <v>---</v>
      </c>
      <c r="AY25" s="50" t="e">
        <f>VALUE(IF(AX25="---","",VLOOKUP(AX25,List1678[],2,FALSE)))</f>
        <v>#VALUE!</v>
      </c>
      <c r="AZ25" s="1" t="str">
        <f t="shared" si="2"/>
        <v>---</v>
      </c>
      <c r="BA25" s="1" t="e">
        <f>VALUE(IF(AZ25="---","",VLOOKUP(AZ25,List1678[],2,FALSE)))</f>
        <v>#VALUE!</v>
      </c>
      <c r="BB25" s="1" t="str">
        <f t="shared" si="3"/>
        <v>---</v>
      </c>
      <c r="BC25" s="1" t="str">
        <f t="shared" si="4"/>
        <v>---</v>
      </c>
      <c r="BD25" s="1"/>
      <c r="BE25" s="1"/>
      <c r="BF25" s="1"/>
      <c r="BG25" s="1"/>
      <c r="BH25" s="1"/>
      <c r="BI25" s="29" t="s">
        <v>161</v>
      </c>
      <c r="BJ25" s="158" t="str">
        <f>IF(H25="---","",VLOOKUP(H25,List1678[],2,FALSE))</f>
        <v/>
      </c>
      <c r="BK25" s="158" t="str">
        <f>IF(I25="---","",VLOOKUP(I25,List1678[],2,FALSE))</f>
        <v/>
      </c>
      <c r="BL25" s="158" t="str">
        <f>IF(J25="---","",VLOOKUP(J25,List1678[],2,FALSE))</f>
        <v/>
      </c>
      <c r="BM25" s="158" t="str">
        <f>IF(K25="---","",VLOOKUP(K25,List1678[],2,FALSE))</f>
        <v/>
      </c>
      <c r="BN25" s="158" t="str">
        <f>IF(L25="---","",VLOOKUP(L25,List1678[],2,FALSE))</f>
        <v/>
      </c>
      <c r="BO25" s="158" t="str">
        <f>IF(M25="---","",VLOOKUP(M25,List1678[],2,FALSE))</f>
        <v/>
      </c>
      <c r="BP25" s="158" t="str">
        <f>IF(N25="---","",VLOOKUP(N25,List1678[],2,FALSE))</f>
        <v/>
      </c>
      <c r="BQ25" s="158" t="str">
        <f>IF(O25="---","",VLOOKUP(O25,List1678[],2,FALSE))</f>
        <v/>
      </c>
      <c r="BR25" s="158" t="str">
        <f>IF(P25="---","",VLOOKUP(P25,List1678[],2,FALSE))</f>
        <v/>
      </c>
      <c r="BS25" s="158" t="str">
        <f>IF(Q25="---","",VLOOKUP(Q25,List1678[],2,FALSE))</f>
        <v/>
      </c>
      <c r="BT25" s="158" t="str">
        <f>IF(R25="---","",VLOOKUP(R25,List1678[],2,FALSE))</f>
        <v/>
      </c>
      <c r="BU25" s="29" t="s">
        <v>161</v>
      </c>
      <c r="BV25" s="158" t="str">
        <f>IF(Y25="---","",VLOOKUP(Y25,List1678[],2,FALSE))</f>
        <v/>
      </c>
      <c r="BW25" s="158" t="str">
        <f>IF(Z25="---","",VLOOKUP(Z25,List1678[],2,FALSE))</f>
        <v/>
      </c>
      <c r="BX25" s="158" t="str">
        <f>IF(AA25="---","",VLOOKUP(AA25,List1678[],2,FALSE))</f>
        <v/>
      </c>
      <c r="BY25" s="158" t="str">
        <f>IF(AB25="---","",VLOOKUP(AB25,List1678[],2,FALSE))</f>
        <v/>
      </c>
      <c r="BZ25" s="158" t="str">
        <f>IF(AC25="---","",VLOOKUP(AC25,List1678[],2,FALSE))</f>
        <v/>
      </c>
      <c r="CA25" s="158" t="str">
        <f>IF(AD25="---","",VLOOKUP(AD25,List1678[],2,FALSE))</f>
        <v/>
      </c>
      <c r="CB25" s="158" t="str">
        <f>IF(AE25="---","",VLOOKUP(AE25,List1678[],2,FALSE))</f>
        <v/>
      </c>
      <c r="CC25" s="158" t="str">
        <f>IF(AF25="---","",VLOOKUP(AF25,List1678[],2,FALSE))</f>
        <v/>
      </c>
      <c r="CD25" s="158" t="str">
        <f>IF(AG25="---","",VLOOKUP(AG25,List1678[],2,FALSE))</f>
        <v/>
      </c>
      <c r="CE25" s="158" t="str">
        <f>IF(AH25="---","",VLOOKUP(AH25,List1678[],2,FALSE))</f>
        <v/>
      </c>
      <c r="CG25" s="1"/>
      <c r="CI25" s="1"/>
      <c r="CK25" s="1"/>
      <c r="CM25" s="1"/>
    </row>
    <row r="26" spans="2:91" s="8" customFormat="1" ht="13.5" customHeight="1" thickBot="1">
      <c r="B26" s="321"/>
      <c r="C26" s="327"/>
      <c r="D26" s="328"/>
      <c r="E26" s="20" t="s">
        <v>162</v>
      </c>
      <c r="F26" s="21"/>
      <c r="G26" s="22"/>
      <c r="H26" s="25" t="s">
        <v>106</v>
      </c>
      <c r="I26" s="25" t="s">
        <v>106</v>
      </c>
      <c r="J26" s="25" t="s">
        <v>106</v>
      </c>
      <c r="K26" s="25" t="s">
        <v>106</v>
      </c>
      <c r="L26" s="25" t="s">
        <v>106</v>
      </c>
      <c r="M26" s="25" t="s">
        <v>106</v>
      </c>
      <c r="N26" s="25" t="s">
        <v>106</v>
      </c>
      <c r="O26" s="25" t="s">
        <v>106</v>
      </c>
      <c r="P26" s="25" t="s">
        <v>106</v>
      </c>
      <c r="Q26" s="25" t="s">
        <v>106</v>
      </c>
      <c r="R26" s="32" t="s">
        <v>106</v>
      </c>
      <c r="S26" s="1"/>
      <c r="T26" s="1"/>
      <c r="U26" s="1"/>
      <c r="V26" s="1"/>
      <c r="W26" s="1"/>
      <c r="X26" s="1"/>
      <c r="Y26" s="25" t="s">
        <v>106</v>
      </c>
      <c r="Z26" s="25" t="s">
        <v>106</v>
      </c>
      <c r="AA26" s="25" t="s">
        <v>106</v>
      </c>
      <c r="AB26" s="25" t="s">
        <v>106</v>
      </c>
      <c r="AC26" s="32" t="s">
        <v>106</v>
      </c>
      <c r="AD26" s="23" t="s">
        <v>106</v>
      </c>
      <c r="AE26" s="23" t="s">
        <v>106</v>
      </c>
      <c r="AF26" s="23" t="s">
        <v>106</v>
      </c>
      <c r="AG26" s="23" t="s">
        <v>106</v>
      </c>
      <c r="AH26" s="23" t="s">
        <v>106</v>
      </c>
      <c r="AK26" s="27" t="str">
        <f t="shared" si="0"/>
        <v/>
      </c>
      <c r="AL26" s="27" t="str">
        <f t="shared" si="0"/>
        <v/>
      </c>
      <c r="AM26" s="27" t="str">
        <f t="shared" si="0"/>
        <v/>
      </c>
      <c r="AN26" s="27" t="str">
        <f t="shared" si="0"/>
        <v/>
      </c>
      <c r="AO26" s="27" t="str">
        <f t="shared" si="0"/>
        <v/>
      </c>
      <c r="AP26" s="27" t="str">
        <f t="shared" si="0"/>
        <v/>
      </c>
      <c r="AQ26" s="27" t="str">
        <f t="shared" si="0"/>
        <v/>
      </c>
      <c r="AR26" s="27" t="str">
        <f t="shared" si="0"/>
        <v/>
      </c>
      <c r="AS26" s="27" t="str">
        <f t="shared" si="0"/>
        <v/>
      </c>
      <c r="AT26" s="27" t="str">
        <f t="shared" si="0"/>
        <v/>
      </c>
      <c r="AU26" s="1"/>
      <c r="AV26" s="28"/>
      <c r="AW26" s="29" t="s">
        <v>163</v>
      </c>
      <c r="AX26" s="30" t="str">
        <f t="shared" si="1"/>
        <v>---</v>
      </c>
      <c r="AY26" s="50" t="e">
        <f>VALUE(IF(AX26="---","",VLOOKUP(AX26,List1678[],2,FALSE)))</f>
        <v>#VALUE!</v>
      </c>
      <c r="AZ26" s="1" t="str">
        <f t="shared" si="2"/>
        <v>---</v>
      </c>
      <c r="BA26" s="1" t="e">
        <f>VALUE(IF(AZ26="---","",VLOOKUP(AZ26,List1678[],2,FALSE)))</f>
        <v>#VALUE!</v>
      </c>
      <c r="BB26" s="1" t="str">
        <f t="shared" si="3"/>
        <v>---</v>
      </c>
      <c r="BC26" s="1" t="str">
        <f t="shared" si="4"/>
        <v>---</v>
      </c>
      <c r="BD26" s="1"/>
      <c r="BE26" s="1"/>
      <c r="BF26" s="1"/>
      <c r="BG26" s="1"/>
      <c r="BH26" s="1"/>
      <c r="BI26" s="29" t="s">
        <v>163</v>
      </c>
      <c r="BJ26" s="158" t="str">
        <f>IF(H26="---","",VLOOKUP(H26,List1678[],2,FALSE))</f>
        <v/>
      </c>
      <c r="BK26" s="158" t="str">
        <f>IF(I26="---","",VLOOKUP(I26,List1678[],2,FALSE))</f>
        <v/>
      </c>
      <c r="BL26" s="158" t="str">
        <f>IF(J26="---","",VLOOKUP(J26,List1678[],2,FALSE))</f>
        <v/>
      </c>
      <c r="BM26" s="158" t="str">
        <f>IF(K26="---","",VLOOKUP(K26,List1678[],2,FALSE))</f>
        <v/>
      </c>
      <c r="BN26" s="158" t="str">
        <f>IF(L26="---","",VLOOKUP(L26,List1678[],2,FALSE))</f>
        <v/>
      </c>
      <c r="BO26" s="158" t="str">
        <f>IF(M26="---","",VLOOKUP(M26,List1678[],2,FALSE))</f>
        <v/>
      </c>
      <c r="BP26" s="158" t="str">
        <f>IF(N26="---","",VLOOKUP(N26,List1678[],2,FALSE))</f>
        <v/>
      </c>
      <c r="BQ26" s="158" t="str">
        <f>IF(O26="---","",VLOOKUP(O26,List1678[],2,FALSE))</f>
        <v/>
      </c>
      <c r="BR26" s="158" t="str">
        <f>IF(P26="---","",VLOOKUP(P26,List1678[],2,FALSE))</f>
        <v/>
      </c>
      <c r="BS26" s="158" t="str">
        <f>IF(Q26="---","",VLOOKUP(Q26,List1678[],2,FALSE))</f>
        <v/>
      </c>
      <c r="BT26" s="158" t="str">
        <f>IF(R26="---","",VLOOKUP(R26,List1678[],2,FALSE))</f>
        <v/>
      </c>
      <c r="BU26" s="29" t="s">
        <v>163</v>
      </c>
      <c r="BV26" s="158" t="str">
        <f>IF(Y26="---","",VLOOKUP(Y26,List1678[],2,FALSE))</f>
        <v/>
      </c>
      <c r="BW26" s="158" t="str">
        <f>IF(Z26="---","",VLOOKUP(Z26,List1678[],2,FALSE))</f>
        <v/>
      </c>
      <c r="BX26" s="158" t="str">
        <f>IF(AA26="---","",VLOOKUP(AA26,List1678[],2,FALSE))</f>
        <v/>
      </c>
      <c r="BY26" s="158" t="str">
        <f>IF(AB26="---","",VLOOKUP(AB26,List1678[],2,FALSE))</f>
        <v/>
      </c>
      <c r="BZ26" s="158" t="str">
        <f>IF(AC26="---","",VLOOKUP(AC26,List1678[],2,FALSE))</f>
        <v/>
      </c>
      <c r="CA26" s="158" t="str">
        <f>IF(AD26="---","",VLOOKUP(AD26,List1678[],2,FALSE))</f>
        <v/>
      </c>
      <c r="CB26" s="158" t="str">
        <f>IF(AE26="---","",VLOOKUP(AE26,List1678[],2,FALSE))</f>
        <v/>
      </c>
      <c r="CC26" s="158" t="str">
        <f>IF(AF26="---","",VLOOKUP(AF26,List1678[],2,FALSE))</f>
        <v/>
      </c>
      <c r="CD26" s="158" t="str">
        <f>IF(AG26="---","",VLOOKUP(AG26,List1678[],2,FALSE))</f>
        <v/>
      </c>
      <c r="CE26" s="158" t="str">
        <f>IF(AH26="---","",VLOOKUP(AH26,List1678[],2,FALSE))</f>
        <v/>
      </c>
      <c r="CG26" s="1"/>
      <c r="CI26" s="1"/>
      <c r="CK26" s="1"/>
      <c r="CM26" s="1"/>
    </row>
    <row r="27" spans="2:91" s="8" customFormat="1" ht="14.1" customHeight="1" thickBot="1">
      <c r="B27" s="321"/>
      <c r="C27" s="329" t="s">
        <v>164</v>
      </c>
      <c r="D27" s="330"/>
      <c r="E27" s="20" t="s">
        <v>165</v>
      </c>
      <c r="F27" s="21"/>
      <c r="G27" s="22"/>
      <c r="H27" s="25" t="s">
        <v>106</v>
      </c>
      <c r="I27" s="25" t="s">
        <v>106</v>
      </c>
      <c r="J27" s="25" t="s">
        <v>106</v>
      </c>
      <c r="K27" s="25" t="s">
        <v>106</v>
      </c>
      <c r="L27" s="25" t="s">
        <v>106</v>
      </c>
      <c r="M27" s="25" t="s">
        <v>106</v>
      </c>
      <c r="N27" s="25" t="s">
        <v>106</v>
      </c>
      <c r="O27" s="25" t="s">
        <v>106</v>
      </c>
      <c r="P27" s="25" t="s">
        <v>106</v>
      </c>
      <c r="Q27" s="25" t="s">
        <v>106</v>
      </c>
      <c r="R27" s="32" t="s">
        <v>106</v>
      </c>
      <c r="S27" s="1"/>
      <c r="T27" s="1"/>
      <c r="U27" s="1"/>
      <c r="V27" s="1"/>
      <c r="W27" s="1"/>
      <c r="X27" s="1"/>
      <c r="Y27" s="25" t="s">
        <v>106</v>
      </c>
      <c r="Z27" s="25" t="s">
        <v>106</v>
      </c>
      <c r="AA27" s="25" t="s">
        <v>106</v>
      </c>
      <c r="AB27" s="25" t="s">
        <v>106</v>
      </c>
      <c r="AC27" s="32" t="s">
        <v>106</v>
      </c>
      <c r="AD27" s="23" t="s">
        <v>106</v>
      </c>
      <c r="AE27" s="23" t="s">
        <v>106</v>
      </c>
      <c r="AF27" s="23" t="s">
        <v>106</v>
      </c>
      <c r="AG27" s="23" t="s">
        <v>106</v>
      </c>
      <c r="AH27" s="23" t="s">
        <v>106</v>
      </c>
      <c r="AK27" s="27" t="str">
        <f t="shared" si="0"/>
        <v/>
      </c>
      <c r="AL27" s="27" t="str">
        <f t="shared" si="0"/>
        <v/>
      </c>
      <c r="AM27" s="27" t="str">
        <f t="shared" si="0"/>
        <v/>
      </c>
      <c r="AN27" s="27" t="str">
        <f t="shared" si="0"/>
        <v/>
      </c>
      <c r="AO27" s="27" t="str">
        <f t="shared" si="0"/>
        <v/>
      </c>
      <c r="AP27" s="27" t="str">
        <f t="shared" si="0"/>
        <v/>
      </c>
      <c r="AQ27" s="27" t="str">
        <f t="shared" si="0"/>
        <v/>
      </c>
      <c r="AR27" s="27" t="str">
        <f t="shared" si="0"/>
        <v/>
      </c>
      <c r="AS27" s="27" t="str">
        <f t="shared" si="0"/>
        <v/>
      </c>
      <c r="AT27" s="27" t="str">
        <f t="shared" si="0"/>
        <v/>
      </c>
      <c r="AU27" s="1"/>
      <c r="AV27" s="28"/>
      <c r="AW27" s="29" t="s">
        <v>166</v>
      </c>
      <c r="AX27" s="30" t="str">
        <f t="shared" si="1"/>
        <v>---</v>
      </c>
      <c r="AY27" s="50" t="e">
        <f>VALUE(IF(AX27="---","",VLOOKUP(AX27,List1678[],2,FALSE)))</f>
        <v>#VALUE!</v>
      </c>
      <c r="AZ27" s="1" t="str">
        <f t="shared" si="2"/>
        <v>---</v>
      </c>
      <c r="BA27" s="1" t="e">
        <f>VALUE(IF(AZ27="---","",VLOOKUP(AZ27,List1678[],2,FALSE)))</f>
        <v>#VALUE!</v>
      </c>
      <c r="BB27" s="1" t="str">
        <f t="shared" si="3"/>
        <v>---</v>
      </c>
      <c r="BC27" s="1" t="str">
        <f t="shared" si="4"/>
        <v>---</v>
      </c>
      <c r="BD27" s="1"/>
      <c r="BE27" s="1"/>
      <c r="BF27" s="1"/>
      <c r="BG27" s="1"/>
      <c r="BH27" s="1"/>
      <c r="BI27" s="29" t="s">
        <v>166</v>
      </c>
      <c r="BJ27" s="158" t="str">
        <f>IF(H27="---","",VLOOKUP(H27,List1678[],2,FALSE))</f>
        <v/>
      </c>
      <c r="BK27" s="158" t="str">
        <f>IF(I27="---","",VLOOKUP(I27,List1678[],2,FALSE))</f>
        <v/>
      </c>
      <c r="BL27" s="158" t="str">
        <f>IF(J27="---","",VLOOKUP(J27,List1678[],2,FALSE))</f>
        <v/>
      </c>
      <c r="BM27" s="158" t="str">
        <f>IF(K27="---","",VLOOKUP(K27,List1678[],2,FALSE))</f>
        <v/>
      </c>
      <c r="BN27" s="158" t="str">
        <f>IF(L27="---","",VLOOKUP(L27,List1678[],2,FALSE))</f>
        <v/>
      </c>
      <c r="BO27" s="158" t="str">
        <f>IF(M27="---","",VLOOKUP(M27,List1678[],2,FALSE))</f>
        <v/>
      </c>
      <c r="BP27" s="158" t="str">
        <f>IF(N27="---","",VLOOKUP(N27,List1678[],2,FALSE))</f>
        <v/>
      </c>
      <c r="BQ27" s="158" t="str">
        <f>IF(O27="---","",VLOOKUP(O27,List1678[],2,FALSE))</f>
        <v/>
      </c>
      <c r="BR27" s="158" t="str">
        <f>IF(P27="---","",VLOOKUP(P27,List1678[],2,FALSE))</f>
        <v/>
      </c>
      <c r="BS27" s="158" t="str">
        <f>IF(Q27="---","",VLOOKUP(Q27,List1678[],2,FALSE))</f>
        <v/>
      </c>
      <c r="BT27" s="158" t="str">
        <f>IF(R27="---","",VLOOKUP(R27,List1678[],2,FALSE))</f>
        <v/>
      </c>
      <c r="BU27" s="29" t="s">
        <v>166</v>
      </c>
      <c r="BV27" s="158" t="str">
        <f>IF(Y27="---","",VLOOKUP(Y27,List1678[],2,FALSE))</f>
        <v/>
      </c>
      <c r="BW27" s="158" t="str">
        <f>IF(Z27="---","",VLOOKUP(Z27,List1678[],2,FALSE))</f>
        <v/>
      </c>
      <c r="BX27" s="158" t="str">
        <f>IF(AA27="---","",VLOOKUP(AA27,List1678[],2,FALSE))</f>
        <v/>
      </c>
      <c r="BY27" s="158" t="str">
        <f>IF(AB27="---","",VLOOKUP(AB27,List1678[],2,FALSE))</f>
        <v/>
      </c>
      <c r="BZ27" s="158" t="str">
        <f>IF(AC27="---","",VLOOKUP(AC27,List1678[],2,FALSE))</f>
        <v/>
      </c>
      <c r="CA27" s="158" t="str">
        <f>IF(AD27="---","",VLOOKUP(AD27,List1678[],2,FALSE))</f>
        <v/>
      </c>
      <c r="CB27" s="158" t="str">
        <f>IF(AE27="---","",VLOOKUP(AE27,List1678[],2,FALSE))</f>
        <v/>
      </c>
      <c r="CC27" s="158" t="str">
        <f>IF(AF27="---","",VLOOKUP(AF27,List1678[],2,FALSE))</f>
        <v/>
      </c>
      <c r="CD27" s="158" t="str">
        <f>IF(AG27="---","",VLOOKUP(AG27,List1678[],2,FALSE))</f>
        <v/>
      </c>
      <c r="CE27" s="158" t="str">
        <f>IF(AH27="---","",VLOOKUP(AH27,List1678[],2,FALSE))</f>
        <v/>
      </c>
      <c r="CG27" s="1"/>
      <c r="CI27" s="1"/>
      <c r="CK27" s="1"/>
      <c r="CM27" s="1"/>
    </row>
    <row r="28" spans="2:91" s="8" customFormat="1" ht="13.5" customHeight="1" thickBot="1">
      <c r="B28" s="321"/>
      <c r="C28" s="329"/>
      <c r="D28" s="330"/>
      <c r="E28" s="20" t="s">
        <v>167</v>
      </c>
      <c r="F28" s="21"/>
      <c r="G28" s="22"/>
      <c r="H28" s="25" t="s">
        <v>106</v>
      </c>
      <c r="I28" s="25" t="s">
        <v>106</v>
      </c>
      <c r="J28" s="25" t="s">
        <v>106</v>
      </c>
      <c r="K28" s="25" t="s">
        <v>106</v>
      </c>
      <c r="L28" s="25" t="s">
        <v>106</v>
      </c>
      <c r="M28" s="25" t="s">
        <v>106</v>
      </c>
      <c r="N28" s="25" t="s">
        <v>106</v>
      </c>
      <c r="O28" s="25" t="s">
        <v>106</v>
      </c>
      <c r="P28" s="25" t="s">
        <v>106</v>
      </c>
      <c r="Q28" s="25" t="s">
        <v>106</v>
      </c>
      <c r="R28" s="32" t="s">
        <v>106</v>
      </c>
      <c r="S28" s="1"/>
      <c r="T28" s="1"/>
      <c r="U28" s="1"/>
      <c r="V28" s="1"/>
      <c r="W28" s="1"/>
      <c r="X28" s="1"/>
      <c r="Y28" s="25" t="s">
        <v>106</v>
      </c>
      <c r="Z28" s="25" t="s">
        <v>106</v>
      </c>
      <c r="AA28" s="25" t="s">
        <v>106</v>
      </c>
      <c r="AB28" s="25" t="s">
        <v>106</v>
      </c>
      <c r="AC28" s="32" t="s">
        <v>106</v>
      </c>
      <c r="AD28" s="23" t="s">
        <v>106</v>
      </c>
      <c r="AE28" s="23" t="s">
        <v>106</v>
      </c>
      <c r="AF28" s="23" t="s">
        <v>106</v>
      </c>
      <c r="AG28" s="23" t="s">
        <v>106</v>
      </c>
      <c r="AH28" s="23" t="s">
        <v>106</v>
      </c>
      <c r="AK28" s="27" t="str">
        <f t="shared" si="0"/>
        <v/>
      </c>
      <c r="AL28" s="27" t="str">
        <f t="shared" si="0"/>
        <v/>
      </c>
      <c r="AM28" s="27" t="str">
        <f t="shared" si="0"/>
        <v/>
      </c>
      <c r="AN28" s="27" t="str">
        <f t="shared" si="0"/>
        <v/>
      </c>
      <c r="AO28" s="27" t="str">
        <f t="shared" si="0"/>
        <v/>
      </c>
      <c r="AP28" s="27" t="str">
        <f t="shared" ref="AP28:AT30" si="5">IFERROR(IF(N28="---","",IF(AD28="---","No Target Set",IF(CA28=BP28,"On Target",IF(CA28&gt;BP28,"Behind",IF(CA28&lt;BP28,"Ahead"))))),"")</f>
        <v/>
      </c>
      <c r="AQ28" s="27" t="str">
        <f t="shared" si="5"/>
        <v/>
      </c>
      <c r="AR28" s="27" t="str">
        <f t="shared" si="5"/>
        <v/>
      </c>
      <c r="AS28" s="27" t="str">
        <f t="shared" si="5"/>
        <v/>
      </c>
      <c r="AT28" s="27" t="str">
        <f t="shared" si="5"/>
        <v/>
      </c>
      <c r="AU28" s="1"/>
      <c r="AV28" s="28"/>
      <c r="AW28" s="29" t="s">
        <v>168</v>
      </c>
      <c r="AX28" s="30" t="str">
        <f t="shared" si="1"/>
        <v>---</v>
      </c>
      <c r="AY28" s="50" t="e">
        <f>VALUE(IF(AX28="---","",VLOOKUP(AX28,List1678[],2,FALSE)))</f>
        <v>#VALUE!</v>
      </c>
      <c r="AZ28" s="1" t="str">
        <f t="shared" si="2"/>
        <v>---</v>
      </c>
      <c r="BA28" s="1" t="e">
        <f>VALUE(IF(AZ28="---","",VLOOKUP(AZ28,List1678[],2,FALSE)))</f>
        <v>#VALUE!</v>
      </c>
      <c r="BB28" s="1" t="str">
        <f t="shared" si="3"/>
        <v>---</v>
      </c>
      <c r="BC28" s="1" t="str">
        <f t="shared" si="4"/>
        <v>---</v>
      </c>
      <c r="BD28" s="1"/>
      <c r="BE28" s="1"/>
      <c r="BF28" s="1"/>
      <c r="BG28" s="1"/>
      <c r="BH28" s="1"/>
      <c r="BI28" s="29" t="s">
        <v>168</v>
      </c>
      <c r="BJ28" s="158" t="str">
        <f>IF(H28="---","",VLOOKUP(H28,List1678[],2,FALSE))</f>
        <v/>
      </c>
      <c r="BK28" s="158" t="str">
        <f>IF(I28="---","",VLOOKUP(I28,List1678[],2,FALSE))</f>
        <v/>
      </c>
      <c r="BL28" s="158" t="str">
        <f>IF(J28="---","",VLOOKUP(J28,List1678[],2,FALSE))</f>
        <v/>
      </c>
      <c r="BM28" s="158" t="str">
        <f>IF(K28="---","",VLOOKUP(K28,List1678[],2,FALSE))</f>
        <v/>
      </c>
      <c r="BN28" s="158" t="str">
        <f>IF(L28="---","",VLOOKUP(L28,List1678[],2,FALSE))</f>
        <v/>
      </c>
      <c r="BO28" s="158" t="str">
        <f>IF(M28="---","",VLOOKUP(M28,List1678[],2,FALSE))</f>
        <v/>
      </c>
      <c r="BP28" s="158" t="str">
        <f>IF(N28="---","",VLOOKUP(N28,List1678[],2,FALSE))</f>
        <v/>
      </c>
      <c r="BQ28" s="158" t="str">
        <f>IF(O28="---","",VLOOKUP(O28,List1678[],2,FALSE))</f>
        <v/>
      </c>
      <c r="BR28" s="158" t="str">
        <f>IF(P28="---","",VLOOKUP(P28,List1678[],2,FALSE))</f>
        <v/>
      </c>
      <c r="BS28" s="158" t="str">
        <f>IF(Q28="---","",VLOOKUP(Q28,List1678[],2,FALSE))</f>
        <v/>
      </c>
      <c r="BT28" s="158" t="str">
        <f>IF(R28="---","",VLOOKUP(R28,List1678[],2,FALSE))</f>
        <v/>
      </c>
      <c r="BU28" s="29" t="s">
        <v>168</v>
      </c>
      <c r="BV28" s="158" t="str">
        <f>IF(Y28="---","",VLOOKUP(Y28,List1678[],2,FALSE))</f>
        <v/>
      </c>
      <c r="BW28" s="158" t="str">
        <f>IF(Z28="---","",VLOOKUP(Z28,List1678[],2,FALSE))</f>
        <v/>
      </c>
      <c r="BX28" s="158" t="str">
        <f>IF(AA28="---","",VLOOKUP(AA28,List1678[],2,FALSE))</f>
        <v/>
      </c>
      <c r="BY28" s="158" t="str">
        <f>IF(AB28="---","",VLOOKUP(AB28,List1678[],2,FALSE))</f>
        <v/>
      </c>
      <c r="BZ28" s="158" t="str">
        <f>IF(AC28="---","",VLOOKUP(AC28,List1678[],2,FALSE))</f>
        <v/>
      </c>
      <c r="CA28" s="158" t="str">
        <f>IF(AD28="---","",VLOOKUP(AD28,List1678[],2,FALSE))</f>
        <v/>
      </c>
      <c r="CB28" s="158" t="str">
        <f>IF(AE28="---","",VLOOKUP(AE28,List1678[],2,FALSE))</f>
        <v/>
      </c>
      <c r="CC28" s="158" t="str">
        <f>IF(AF28="---","",VLOOKUP(AF28,List1678[],2,FALSE))</f>
        <v/>
      </c>
      <c r="CD28" s="158" t="str">
        <f>IF(AG28="---","",VLOOKUP(AG28,List1678[],2,FALSE))</f>
        <v/>
      </c>
      <c r="CE28" s="158" t="str">
        <f>IF(AH28="---","",VLOOKUP(AH28,List1678[],2,FALSE))</f>
        <v/>
      </c>
      <c r="CG28" s="1"/>
      <c r="CI28" s="1"/>
      <c r="CK28" s="1"/>
      <c r="CM28" s="1"/>
    </row>
    <row r="29" spans="2:91" s="8" customFormat="1" ht="13.5" customHeight="1" thickBot="1">
      <c r="B29" s="321"/>
      <c r="C29" s="329"/>
      <c r="D29" s="330"/>
      <c r="E29" s="20" t="s">
        <v>169</v>
      </c>
      <c r="F29" s="21"/>
      <c r="G29" s="22"/>
      <c r="H29" s="25" t="s">
        <v>106</v>
      </c>
      <c r="I29" s="25" t="s">
        <v>106</v>
      </c>
      <c r="J29" s="25" t="s">
        <v>106</v>
      </c>
      <c r="K29" s="25" t="s">
        <v>106</v>
      </c>
      <c r="L29" s="25" t="s">
        <v>106</v>
      </c>
      <c r="M29" s="25" t="s">
        <v>106</v>
      </c>
      <c r="N29" s="25" t="s">
        <v>106</v>
      </c>
      <c r="O29" s="25" t="s">
        <v>106</v>
      </c>
      <c r="P29" s="25" t="s">
        <v>106</v>
      </c>
      <c r="Q29" s="25" t="s">
        <v>106</v>
      </c>
      <c r="R29" s="32" t="s">
        <v>106</v>
      </c>
      <c r="S29" s="1"/>
      <c r="T29" s="1"/>
      <c r="U29" s="1"/>
      <c r="V29" s="1"/>
      <c r="W29" s="1"/>
      <c r="X29" s="1"/>
      <c r="Y29" s="25" t="s">
        <v>106</v>
      </c>
      <c r="Z29" s="25" t="s">
        <v>106</v>
      </c>
      <c r="AA29" s="25" t="s">
        <v>106</v>
      </c>
      <c r="AB29" s="25" t="s">
        <v>106</v>
      </c>
      <c r="AC29" s="32" t="s">
        <v>106</v>
      </c>
      <c r="AD29" s="23" t="s">
        <v>106</v>
      </c>
      <c r="AE29" s="23" t="s">
        <v>106</v>
      </c>
      <c r="AF29" s="23" t="s">
        <v>106</v>
      </c>
      <c r="AG29" s="23" t="s">
        <v>106</v>
      </c>
      <c r="AH29" s="23" t="s">
        <v>106</v>
      </c>
      <c r="AK29" s="27" t="str">
        <f t="shared" ref="AK29:AO30" si="6">IFERROR(IF(I29="---","",IF(Y29="---","No Target Set",IF(BV29=BK29,"On Target",IF(BV29&gt;BK29,"Behind",IF(BV29&lt;BK29,"Ahead"))))),"")</f>
        <v/>
      </c>
      <c r="AL29" s="27" t="str">
        <f t="shared" si="6"/>
        <v/>
      </c>
      <c r="AM29" s="27" t="str">
        <f t="shared" si="6"/>
        <v/>
      </c>
      <c r="AN29" s="27" t="str">
        <f t="shared" si="6"/>
        <v/>
      </c>
      <c r="AO29" s="27" t="str">
        <f t="shared" si="6"/>
        <v/>
      </c>
      <c r="AP29" s="27" t="str">
        <f t="shared" si="5"/>
        <v/>
      </c>
      <c r="AQ29" s="27" t="str">
        <f t="shared" si="5"/>
        <v/>
      </c>
      <c r="AR29" s="27" t="str">
        <f t="shared" si="5"/>
        <v/>
      </c>
      <c r="AS29" s="27" t="str">
        <f t="shared" si="5"/>
        <v/>
      </c>
      <c r="AT29" s="27" t="str">
        <f t="shared" si="5"/>
        <v/>
      </c>
      <c r="AU29" s="1"/>
      <c r="AV29" s="28"/>
      <c r="AW29" s="29" t="s">
        <v>170</v>
      </c>
      <c r="AX29" s="30" t="str">
        <f t="shared" si="1"/>
        <v>---</v>
      </c>
      <c r="AY29" s="50" t="e">
        <f>VALUE(IF(AX29="---","",VLOOKUP(AX29,List1678[],2,FALSE)))</f>
        <v>#VALUE!</v>
      </c>
      <c r="AZ29" s="1" t="str">
        <f t="shared" si="2"/>
        <v>---</v>
      </c>
      <c r="BA29" s="1" t="e">
        <f>VALUE(IF(AZ29="---","",VLOOKUP(AZ29,List1678[],2,FALSE)))</f>
        <v>#VALUE!</v>
      </c>
      <c r="BB29" s="1" t="str">
        <f t="shared" si="3"/>
        <v>---</v>
      </c>
      <c r="BC29" s="1" t="str">
        <f t="shared" si="4"/>
        <v>---</v>
      </c>
      <c r="BD29" s="1"/>
      <c r="BE29" s="1"/>
      <c r="BF29" s="1"/>
      <c r="BG29" s="1"/>
      <c r="BH29" s="1"/>
      <c r="BI29" s="29" t="s">
        <v>170</v>
      </c>
      <c r="BJ29" s="158" t="str">
        <f>IF(H29="---","",VLOOKUP(H29,List1678[],2,FALSE))</f>
        <v/>
      </c>
      <c r="BK29" s="158" t="str">
        <f>IF(I29="---","",VLOOKUP(I29,List1678[],2,FALSE))</f>
        <v/>
      </c>
      <c r="BL29" s="158" t="str">
        <f>IF(J29="---","",VLOOKUP(J29,List1678[],2,FALSE))</f>
        <v/>
      </c>
      <c r="BM29" s="158" t="str">
        <f>IF(K29="---","",VLOOKUP(K29,List1678[],2,FALSE))</f>
        <v/>
      </c>
      <c r="BN29" s="158" t="str">
        <f>IF(L29="---","",VLOOKUP(L29,List1678[],2,FALSE))</f>
        <v/>
      </c>
      <c r="BO29" s="158" t="str">
        <f>IF(M29="---","",VLOOKUP(M29,List1678[],2,FALSE))</f>
        <v/>
      </c>
      <c r="BP29" s="158" t="str">
        <f>IF(N29="---","",VLOOKUP(N29,List1678[],2,FALSE))</f>
        <v/>
      </c>
      <c r="BQ29" s="158" t="str">
        <f>IF(O29="---","",VLOOKUP(O29,List1678[],2,FALSE))</f>
        <v/>
      </c>
      <c r="BR29" s="158" t="str">
        <f>IF(P29="---","",VLOOKUP(P29,List1678[],2,FALSE))</f>
        <v/>
      </c>
      <c r="BS29" s="158" t="str">
        <f>IF(Q29="---","",VLOOKUP(Q29,List1678[],2,FALSE))</f>
        <v/>
      </c>
      <c r="BT29" s="158" t="str">
        <f>IF(R29="---","",VLOOKUP(R29,List1678[],2,FALSE))</f>
        <v/>
      </c>
      <c r="BU29" s="29" t="s">
        <v>170</v>
      </c>
      <c r="BV29" s="158" t="str">
        <f>IF(Y29="---","",VLOOKUP(Y29,List1678[],2,FALSE))</f>
        <v/>
      </c>
      <c r="BW29" s="158" t="str">
        <f>IF(Z29="---","",VLOOKUP(Z29,List1678[],2,FALSE))</f>
        <v/>
      </c>
      <c r="BX29" s="158" t="str">
        <f>IF(AA29="---","",VLOOKUP(AA29,List1678[],2,FALSE))</f>
        <v/>
      </c>
      <c r="BY29" s="158" t="str">
        <f>IF(AB29="---","",VLOOKUP(AB29,List1678[],2,FALSE))</f>
        <v/>
      </c>
      <c r="BZ29" s="158" t="str">
        <f>IF(AC29="---","",VLOOKUP(AC29,List1678[],2,FALSE))</f>
        <v/>
      </c>
      <c r="CA29" s="158" t="str">
        <f>IF(AD29="---","",VLOOKUP(AD29,List1678[],2,FALSE))</f>
        <v/>
      </c>
      <c r="CB29" s="158" t="str">
        <f>IF(AE29="---","",VLOOKUP(AE29,List1678[],2,FALSE))</f>
        <v/>
      </c>
      <c r="CC29" s="158" t="str">
        <f>IF(AF29="---","",VLOOKUP(AF29,List1678[],2,FALSE))</f>
        <v/>
      </c>
      <c r="CD29" s="158" t="str">
        <f>IF(AG29="---","",VLOOKUP(AG29,List1678[],2,FALSE))</f>
        <v/>
      </c>
      <c r="CE29" s="158" t="str">
        <f>IF(AH29="---","",VLOOKUP(AH29,List1678[],2,FALSE))</f>
        <v/>
      </c>
      <c r="CG29" s="1"/>
      <c r="CI29" s="1"/>
      <c r="CK29" s="1"/>
      <c r="CM29" s="1"/>
    </row>
    <row r="30" spans="2:91" s="8" customFormat="1" ht="14.45" thickBot="1">
      <c r="B30" s="322"/>
      <c r="C30" s="329"/>
      <c r="D30" s="330"/>
      <c r="E30" s="20" t="s">
        <v>171</v>
      </c>
      <c r="F30" s="21"/>
      <c r="G30" s="22"/>
      <c r="H30" s="36" t="s">
        <v>106</v>
      </c>
      <c r="I30" s="36" t="s">
        <v>106</v>
      </c>
      <c r="J30" s="36" t="s">
        <v>106</v>
      </c>
      <c r="K30" s="36" t="s">
        <v>106</v>
      </c>
      <c r="L30" s="36" t="s">
        <v>106</v>
      </c>
      <c r="M30" s="36" t="s">
        <v>106</v>
      </c>
      <c r="N30" s="36" t="s">
        <v>106</v>
      </c>
      <c r="O30" s="36" t="s">
        <v>106</v>
      </c>
      <c r="P30" s="36" t="s">
        <v>106</v>
      </c>
      <c r="Q30" s="36" t="s">
        <v>106</v>
      </c>
      <c r="R30" s="37" t="s">
        <v>106</v>
      </c>
      <c r="S30" s="1"/>
      <c r="T30" s="1"/>
      <c r="U30" s="1"/>
      <c r="V30" s="1"/>
      <c r="W30" s="1"/>
      <c r="X30" s="1"/>
      <c r="Y30" s="25" t="s">
        <v>106</v>
      </c>
      <c r="Z30" s="25" t="s">
        <v>106</v>
      </c>
      <c r="AA30" s="25" t="s">
        <v>106</v>
      </c>
      <c r="AB30" s="25" t="s">
        <v>106</v>
      </c>
      <c r="AC30" s="162" t="s">
        <v>106</v>
      </c>
      <c r="AD30" s="23" t="s">
        <v>106</v>
      </c>
      <c r="AE30" s="23" t="s">
        <v>106</v>
      </c>
      <c r="AF30" s="23" t="s">
        <v>106</v>
      </c>
      <c r="AG30" s="23" t="s">
        <v>106</v>
      </c>
      <c r="AH30" s="23" t="s">
        <v>106</v>
      </c>
      <c r="AK30" s="27" t="str">
        <f t="shared" si="6"/>
        <v/>
      </c>
      <c r="AL30" s="27" t="str">
        <f t="shared" si="6"/>
        <v/>
      </c>
      <c r="AM30" s="27" t="str">
        <f t="shared" si="6"/>
        <v/>
      </c>
      <c r="AN30" s="27" t="str">
        <f t="shared" si="6"/>
        <v/>
      </c>
      <c r="AO30" s="27" t="str">
        <f t="shared" si="6"/>
        <v/>
      </c>
      <c r="AP30" s="27" t="str">
        <f t="shared" si="5"/>
        <v/>
      </c>
      <c r="AQ30" s="27" t="str">
        <f t="shared" si="5"/>
        <v/>
      </c>
      <c r="AR30" s="27" t="str">
        <f t="shared" si="5"/>
        <v/>
      </c>
      <c r="AS30" s="27" t="str">
        <f t="shared" si="5"/>
        <v/>
      </c>
      <c r="AT30" s="27" t="str">
        <f t="shared" si="5"/>
        <v/>
      </c>
      <c r="AU30" s="1"/>
      <c r="AV30" s="28"/>
      <c r="AW30" s="29" t="s">
        <v>172</v>
      </c>
      <c r="AX30" s="30" t="str">
        <f t="shared" si="1"/>
        <v>---</v>
      </c>
      <c r="AY30" s="50" t="e">
        <f>VALUE(IF(AX30="---","",VLOOKUP(AX30,List1678[],2,FALSE)))</f>
        <v>#VALUE!</v>
      </c>
      <c r="AZ30" s="1" t="str">
        <f t="shared" si="2"/>
        <v>---</v>
      </c>
      <c r="BA30" s="1" t="e">
        <f>VALUE(IF(AZ30="---","",VLOOKUP(AZ30,List1678[],2,FALSE)))</f>
        <v>#VALUE!</v>
      </c>
      <c r="BB30" s="1" t="str">
        <f t="shared" si="3"/>
        <v>---</v>
      </c>
      <c r="BC30" s="1" t="str">
        <f t="shared" si="4"/>
        <v>---</v>
      </c>
      <c r="BD30" s="1"/>
      <c r="BE30" s="1"/>
      <c r="BF30" s="1"/>
      <c r="BG30" s="1"/>
      <c r="BH30" s="1"/>
      <c r="BI30" s="29" t="s">
        <v>172</v>
      </c>
      <c r="BJ30" s="158" t="str">
        <f>IF(H30="---","",VLOOKUP(H30,List1678[],2,FALSE))</f>
        <v/>
      </c>
      <c r="BK30" s="158" t="str">
        <f>IF(I30="---","",VLOOKUP(I30,List1678[],2,FALSE))</f>
        <v/>
      </c>
      <c r="BL30" s="158" t="str">
        <f>IF(J30="---","",VLOOKUP(J30,List1678[],2,FALSE))</f>
        <v/>
      </c>
      <c r="BM30" s="158" t="str">
        <f>IF(K30="---","",VLOOKUP(K30,List1678[],2,FALSE))</f>
        <v/>
      </c>
      <c r="BN30" s="158" t="str">
        <f>IF(L30="---","",VLOOKUP(L30,List1678[],2,FALSE))</f>
        <v/>
      </c>
      <c r="BO30" s="158" t="str">
        <f>IF(M30="---","",VLOOKUP(M30,List1678[],2,FALSE))</f>
        <v/>
      </c>
      <c r="BP30" s="158" t="str">
        <f>IF(N30="---","",VLOOKUP(N30,List1678[],2,FALSE))</f>
        <v/>
      </c>
      <c r="BQ30" s="158" t="str">
        <f>IF(O30="---","",VLOOKUP(O30,List1678[],2,FALSE))</f>
        <v/>
      </c>
      <c r="BR30" s="158" t="str">
        <f>IF(P30="---","",VLOOKUP(P30,List1678[],2,FALSE))</f>
        <v/>
      </c>
      <c r="BS30" s="158" t="str">
        <f>IF(Q30="---","",VLOOKUP(Q30,List1678[],2,FALSE))</f>
        <v/>
      </c>
      <c r="BT30" s="158" t="str">
        <f>IF(R30="---","",VLOOKUP(R30,List1678[],2,FALSE))</f>
        <v/>
      </c>
      <c r="BU30" s="29" t="s">
        <v>172</v>
      </c>
      <c r="BV30" s="158" t="str">
        <f>IF(Y30="---","",VLOOKUP(Y30,List1678[],2,FALSE))</f>
        <v/>
      </c>
      <c r="BW30" s="158" t="str">
        <f>IF(Z30="---","",VLOOKUP(Z30,List1678[],2,FALSE))</f>
        <v/>
      </c>
      <c r="BX30" s="158" t="str">
        <f>IF(AA30="---","",VLOOKUP(AA30,List1678[],2,FALSE))</f>
        <v/>
      </c>
      <c r="BY30" s="158" t="str">
        <f>IF(AB30="---","",VLOOKUP(AB30,List1678[],2,FALSE))</f>
        <v/>
      </c>
      <c r="BZ30" s="158" t="str">
        <f>IF(AC30="---","",VLOOKUP(AC30,List1678[],2,FALSE))</f>
        <v/>
      </c>
      <c r="CA30" s="158" t="str">
        <f>IF(AD30="---","",VLOOKUP(AD30,List1678[],2,FALSE))</f>
        <v/>
      </c>
      <c r="CB30" s="158" t="str">
        <f>IF(AE30="---","",VLOOKUP(AE30,List1678[],2,FALSE))</f>
        <v/>
      </c>
      <c r="CC30" s="158" t="str">
        <f>IF(AF30="---","",VLOOKUP(AF30,List1678[],2,FALSE))</f>
        <v/>
      </c>
      <c r="CD30" s="158" t="str">
        <f>IF(AG30="---","",VLOOKUP(AG30,List1678[],2,FALSE))</f>
        <v/>
      </c>
      <c r="CE30" s="158" t="str">
        <f>IF(AH30="---","",VLOOKUP(AH30,List1678[],2,FALSE))</f>
        <v/>
      </c>
      <c r="CG30" s="1"/>
      <c r="CI30" s="1"/>
      <c r="CK30" s="1"/>
      <c r="CM30" s="1"/>
    </row>
    <row r="31" spans="2:91" s="8" customFormat="1" ht="13.5" customHeight="1" thickBot="1">
      <c r="B31" s="317" t="s">
        <v>173</v>
      </c>
      <c r="C31" s="318"/>
      <c r="D31" s="318"/>
      <c r="E31" s="318"/>
      <c r="F31" s="318"/>
      <c r="G31" s="319"/>
      <c r="H31" s="38">
        <f>COUNTIF(Year0Range,BE4)</f>
        <v>0</v>
      </c>
      <c r="I31" s="38" t="str">
        <f>IF(COUNTIF(Year1Range,BE4)=0,"",COUNTIF(Year1Range,BE4))</f>
        <v/>
      </c>
      <c r="J31" s="38" t="str">
        <f>IF(COUNTIF(Year2Range,BE4)=0,"",COUNTIF(Year2Range,BE4))</f>
        <v/>
      </c>
      <c r="K31" s="38" t="str">
        <f>IF(COUNTIF(Year3Range,BE4)=0,"",COUNTIF(Year3Range,BE4))</f>
        <v/>
      </c>
      <c r="L31" s="38" t="str">
        <f>IF(COUNTIF(Year4Range,BE4)=0,"",COUNTIF(Year4Range,BE4))</f>
        <v/>
      </c>
      <c r="M31" s="38" t="str">
        <f>IF(COUNTIF(Year5Range,BE4)=0,"",COUNTIF(Year5Range,BE4))</f>
        <v/>
      </c>
      <c r="N31" s="38" t="str">
        <f>IF(COUNTIF(Year6Range,BE4)=0,"",COUNTIF(Year6Range,BE4))</f>
        <v/>
      </c>
      <c r="O31" s="38" t="str">
        <f>IF(COUNTIF(Year7Range,BE4)=0,"",COUNTIF(Year7Range,BE4))</f>
        <v/>
      </c>
      <c r="P31" s="38" t="str">
        <f>IF(COUNTIF(Year8Range,BE4)=0,"",COUNTIF(Year8Range,BE4))</f>
        <v/>
      </c>
      <c r="Q31" s="38" t="str">
        <f>IF(COUNTIF(Year9Range,BE4)=0,"",COUNTIF(Year9Range,BE4))</f>
        <v/>
      </c>
      <c r="R31" s="38" t="str">
        <f>IF(COUNTIF(Year10Range,BE4)=0,"",COUNTIF(Year10Range,BE4))</f>
        <v/>
      </c>
      <c r="S31" s="1"/>
      <c r="T31" s="1"/>
      <c r="U31" s="1"/>
      <c r="V31" s="1"/>
      <c r="W31" s="1"/>
      <c r="X31" s="1"/>
      <c r="Y31" s="38">
        <f>COUNTIF(Year1Expected,$BE$4)</f>
        <v>0</v>
      </c>
      <c r="Z31" s="38" t="str">
        <f>IF(COUNTIF(Year2Expected,$BE$4)=0,"",COUNTIF(Year2Expected,$BE$4))</f>
        <v/>
      </c>
      <c r="AA31" s="38" t="str">
        <f>IF(COUNTIF(Year3Expected,$BE$4)=0,"",COUNTIF(Year3Expected,$BE$4))</f>
        <v/>
      </c>
      <c r="AB31" s="38" t="str">
        <f>IF(COUNTIF(Year4Expected,$BE$4)=0,"",COUNTIF(Year4Expected,$BE$4))</f>
        <v/>
      </c>
      <c r="AC31" s="38" t="str">
        <f>IF(COUNTIF(Year5Expected,$BE$4)=0,"",COUNTIF(Year5Expected,$BE$4))</f>
        <v/>
      </c>
      <c r="AD31" s="38" t="str">
        <f>IF(COUNTIF(Year6Expected,$BE$4)=0,"",COUNTIF(Year6Expected,$BE$4))</f>
        <v/>
      </c>
      <c r="AE31" s="38" t="str">
        <f>IF(COUNTIF(Year7Expected,$BE$4)=0,"",COUNTIF(Year7Expected,$BE$4))</f>
        <v/>
      </c>
      <c r="AF31" s="38" t="str">
        <f>IF(COUNTIF(Year8Expected,$BE$4)=0,"",COUNTIF(Year8Expected,$BE$4))</f>
        <v/>
      </c>
      <c r="AG31" s="38" t="str">
        <f>IF(COUNTIF(Year9Expected,$BE$4)=0,"",COUNTIF(Year9Expected,$BE$4))</f>
        <v/>
      </c>
      <c r="AH31" s="38" t="str">
        <f>IF(COUNTIF(Year10Expected,$BE$4)=0,"",COUNTIF(Year10Expected,$BE$4))</f>
        <v/>
      </c>
      <c r="AK31" s="1"/>
      <c r="AL31" s="1"/>
      <c r="AM31" s="1"/>
      <c r="AN31" s="1"/>
      <c r="AO31" s="1"/>
      <c r="AP31" s="1"/>
      <c r="AQ31" s="1"/>
      <c r="AR31" s="1"/>
      <c r="AS31" s="1"/>
      <c r="AT31" s="1"/>
      <c r="AU31" s="1"/>
      <c r="AV31" s="1"/>
      <c r="AW31" s="1"/>
      <c r="AX31" s="1" t="e">
        <f>LOOKUP(2,1/(H34:R34&lt;&gt;""),H$2:R$2)</f>
        <v>#N/A</v>
      </c>
      <c r="AY31" s="1"/>
      <c r="AZ31" s="1" t="e">
        <f>AX31</f>
        <v>#N/A</v>
      </c>
      <c r="BA31" s="1"/>
      <c r="BB31" s="1"/>
      <c r="BC31" s="1"/>
      <c r="BD31" s="1"/>
      <c r="BE31" s="1"/>
      <c r="BF31" s="1"/>
      <c r="BG31" s="1"/>
      <c r="BH31" s="1"/>
      <c r="BI31" s="29" t="s">
        <v>174</v>
      </c>
      <c r="BJ31" s="159">
        <f t="shared" ref="BJ31:BT31" si="7">COUNTIF(BJ3:BJ30,1)</f>
        <v>0</v>
      </c>
      <c r="BK31" s="159">
        <f t="shared" si="7"/>
        <v>0</v>
      </c>
      <c r="BL31" s="159">
        <f t="shared" si="7"/>
        <v>0</v>
      </c>
      <c r="BM31" s="159">
        <f t="shared" si="7"/>
        <v>0</v>
      </c>
      <c r="BN31" s="159">
        <f t="shared" si="7"/>
        <v>0</v>
      </c>
      <c r="BO31" s="159">
        <f t="shared" si="7"/>
        <v>0</v>
      </c>
      <c r="BP31" s="159">
        <f t="shared" si="7"/>
        <v>0</v>
      </c>
      <c r="BQ31" s="159">
        <f t="shared" si="7"/>
        <v>0</v>
      </c>
      <c r="BR31" s="159">
        <f t="shared" si="7"/>
        <v>0</v>
      </c>
      <c r="BS31" s="159">
        <f t="shared" si="7"/>
        <v>0</v>
      </c>
      <c r="BT31" s="159">
        <f t="shared" si="7"/>
        <v>0</v>
      </c>
      <c r="BU31" s="29" t="s">
        <v>174</v>
      </c>
      <c r="BV31" s="160">
        <f t="shared" ref="BV31:CE31" si="8">COUNTIF(BV3:BV30,1)</f>
        <v>0</v>
      </c>
      <c r="BW31" s="160">
        <f t="shared" si="8"/>
        <v>0</v>
      </c>
      <c r="BX31" s="160">
        <f t="shared" si="8"/>
        <v>0</v>
      </c>
      <c r="BY31" s="160">
        <f t="shared" si="8"/>
        <v>0</v>
      </c>
      <c r="BZ31" s="160">
        <f t="shared" si="8"/>
        <v>0</v>
      </c>
      <c r="CA31" s="160">
        <f t="shared" si="8"/>
        <v>0</v>
      </c>
      <c r="CB31" s="160">
        <f t="shared" si="8"/>
        <v>0</v>
      </c>
      <c r="CC31" s="160">
        <f t="shared" si="8"/>
        <v>0</v>
      </c>
      <c r="CD31" s="160">
        <f t="shared" si="8"/>
        <v>0</v>
      </c>
      <c r="CE31" s="160">
        <f t="shared" si="8"/>
        <v>0</v>
      </c>
      <c r="CG31" s="1"/>
      <c r="CI31" s="1"/>
      <c r="CK31" s="1"/>
      <c r="CM31" s="1"/>
    </row>
    <row r="32" spans="2:91" s="8" customFormat="1" ht="13.5" customHeight="1" thickBot="1">
      <c r="B32" s="317" t="s">
        <v>175</v>
      </c>
      <c r="C32" s="318"/>
      <c r="D32" s="318"/>
      <c r="E32" s="318"/>
      <c r="F32" s="318"/>
      <c r="G32" s="319"/>
      <c r="H32" s="38">
        <f>COUNTIF(Year0Range,BE5)</f>
        <v>0</v>
      </c>
      <c r="I32" s="39" t="str">
        <f>IF(COUNTIF(Year1Range,BE5)=0,"",COUNTIF(Year1Range,BE5))</f>
        <v/>
      </c>
      <c r="J32" s="39" t="str">
        <f>IF(COUNTIF(Year2Range,BE5)=0,"",COUNTIF(Year2Range,BE5))</f>
        <v/>
      </c>
      <c r="K32" s="39" t="str">
        <f>IF(COUNTIF(Year3Range,BE5)=0,"",COUNTIF(Year3Range,BE5))</f>
        <v/>
      </c>
      <c r="L32" s="39" t="str">
        <f>IF(COUNTIF(Year4Range,BE5)=0,"",COUNTIF(Year4Range,BE5))</f>
        <v/>
      </c>
      <c r="M32" s="39" t="str">
        <f>IF(COUNTIF(Year5Range,BE5)=0,"",COUNTIF(Year5Range,BE5))</f>
        <v/>
      </c>
      <c r="N32" s="39" t="str">
        <f>IF(COUNTIF(Year6Range,BE5)=0,"",COUNTIF(Year6Range,BE5))</f>
        <v/>
      </c>
      <c r="O32" s="39" t="str">
        <f>IF(COUNTIF(Year7Range,BE5)=0,"",COUNTIF(Year7Range,BE5))</f>
        <v/>
      </c>
      <c r="P32" s="39" t="str">
        <f>IF(COUNTIF(Year8Range,BE5)=0,"",COUNTIF(Year8Range,BE5))</f>
        <v/>
      </c>
      <c r="Q32" s="39" t="str">
        <f>IF(COUNTIF(Year9Range,BE5)=0,"",COUNTIF(Year9Range,BE5))</f>
        <v/>
      </c>
      <c r="R32" s="39" t="str">
        <f>IF(COUNTIF(Year10Range,BE5)=0,"",COUNTIF(Year10Range,BE5))</f>
        <v/>
      </c>
      <c r="S32" s="1"/>
      <c r="T32" s="1"/>
      <c r="U32" s="1"/>
      <c r="V32" s="1"/>
      <c r="W32" s="1"/>
      <c r="X32" s="1"/>
      <c r="Y32" s="38">
        <f>COUNTIF(Year1Expected,$BE$5)</f>
        <v>0</v>
      </c>
      <c r="Z32" s="38" t="str">
        <f>IF(COUNTIF(Year2Expected,$BE$5)=0,"",COUNTIF(Year2Expected,$BE$5))</f>
        <v/>
      </c>
      <c r="AA32" s="38" t="str">
        <f>IF(COUNTIF(Year3Expected,$BE$5)=0,"",COUNTIF(Year3Expected,$BE$5))</f>
        <v/>
      </c>
      <c r="AB32" s="38" t="str">
        <f>IF(COUNTIF(Year4Expected,$BE$5)=0,"",COUNTIF(Year4Expected,$BE$5))</f>
        <v/>
      </c>
      <c r="AC32" s="38" t="str">
        <f>IF(COUNTIF(Year5Expected,$BE$5)=0,"",COUNTIF(Year5Expected,$BE$5))</f>
        <v/>
      </c>
      <c r="AD32" s="38" t="str">
        <f>IF(COUNTIF(Year6Expected,$BE$5)=0,"",COUNTIF(Year6Expected,$BE$5))</f>
        <v/>
      </c>
      <c r="AE32" s="38" t="str">
        <f>IF(COUNTIF(Year7Expected,$BE$5)=0,"",COUNTIF(Year7Expected,$BE$5))</f>
        <v/>
      </c>
      <c r="AF32" s="38" t="str">
        <f>IF(COUNTIF(Year8Expected,$BE$5)=0,"",COUNTIF(Year8Expected,$BE$5))</f>
        <v/>
      </c>
      <c r="AG32" s="38" t="str">
        <f>IF(COUNTIF(Year9Expected,$BE$5)=0,"",COUNTIF(Year9Expected,$BE$5))</f>
        <v/>
      </c>
      <c r="AH32" s="38" t="str">
        <f>IF(COUNTIF(Year10Expected,$BE$5)=0,"",COUNTIF(Year10Expected,$BE$5))</f>
        <v/>
      </c>
      <c r="AK32" s="1"/>
      <c r="AL32" s="1"/>
      <c r="AM32" s="1"/>
      <c r="AN32" s="1"/>
      <c r="AO32" s="1"/>
      <c r="AP32" s="1"/>
      <c r="AQ32" s="1"/>
      <c r="AR32" s="1"/>
      <c r="AS32" s="1"/>
      <c r="AT32" s="1"/>
      <c r="AU32" s="1"/>
      <c r="AV32" s="1"/>
      <c r="AW32" s="1"/>
      <c r="AX32" s="1"/>
      <c r="AY32" s="1"/>
      <c r="AZ32" s="1"/>
      <c r="BA32" s="1"/>
      <c r="BB32" s="1"/>
      <c r="BC32" s="1"/>
      <c r="BD32" s="1"/>
      <c r="BE32" s="1"/>
      <c r="BF32" s="1"/>
      <c r="BG32" s="1"/>
      <c r="BH32" s="1"/>
      <c r="BI32" s="29" t="s">
        <v>176</v>
      </c>
      <c r="BJ32" s="159">
        <f t="shared" ref="BJ32:BT32" si="9">COUNTIF(BJ3:BJ30,0.5)</f>
        <v>0</v>
      </c>
      <c r="BK32" s="159">
        <f t="shared" si="9"/>
        <v>0</v>
      </c>
      <c r="BL32" s="159">
        <f t="shared" si="9"/>
        <v>0</v>
      </c>
      <c r="BM32" s="159">
        <f t="shared" si="9"/>
        <v>0</v>
      </c>
      <c r="BN32" s="159">
        <f t="shared" si="9"/>
        <v>0</v>
      </c>
      <c r="BO32" s="159">
        <f t="shared" si="9"/>
        <v>0</v>
      </c>
      <c r="BP32" s="159">
        <f t="shared" si="9"/>
        <v>0</v>
      </c>
      <c r="BQ32" s="159">
        <f t="shared" si="9"/>
        <v>0</v>
      </c>
      <c r="BR32" s="159">
        <f t="shared" si="9"/>
        <v>0</v>
      </c>
      <c r="BS32" s="159">
        <f t="shared" si="9"/>
        <v>0</v>
      </c>
      <c r="BT32" s="159">
        <f t="shared" si="9"/>
        <v>0</v>
      </c>
      <c r="BU32" s="29" t="s">
        <v>176</v>
      </c>
      <c r="BV32" s="160">
        <f t="shared" ref="BV32:CE32" si="10">COUNTIF(BV3:BV30,0.5)</f>
        <v>0</v>
      </c>
      <c r="BW32" s="160">
        <f t="shared" si="10"/>
        <v>0</v>
      </c>
      <c r="BX32" s="160">
        <f t="shared" si="10"/>
        <v>0</v>
      </c>
      <c r="BY32" s="160">
        <f t="shared" si="10"/>
        <v>0</v>
      </c>
      <c r="BZ32" s="160">
        <f t="shared" si="10"/>
        <v>0</v>
      </c>
      <c r="CA32" s="160">
        <f t="shared" si="10"/>
        <v>0</v>
      </c>
      <c r="CB32" s="160">
        <f t="shared" si="10"/>
        <v>0</v>
      </c>
      <c r="CC32" s="160">
        <f t="shared" si="10"/>
        <v>0</v>
      </c>
      <c r="CD32" s="160">
        <f t="shared" si="10"/>
        <v>0</v>
      </c>
      <c r="CE32" s="160">
        <f t="shared" si="10"/>
        <v>0</v>
      </c>
      <c r="CG32" s="1"/>
      <c r="CI32" s="1"/>
      <c r="CK32" s="1"/>
      <c r="CM32" s="1"/>
    </row>
    <row r="33" spans="1:92" ht="13.5" customHeight="1" thickBot="1">
      <c r="B33" s="317" t="s">
        <v>177</v>
      </c>
      <c r="C33" s="318"/>
      <c r="D33" s="318"/>
      <c r="E33" s="318"/>
      <c r="F33" s="318"/>
      <c r="G33" s="319"/>
      <c r="H33" s="38">
        <f>COUNTIF(Year0Range,"*60")</f>
        <v>0</v>
      </c>
      <c r="I33" s="39" t="str">
        <f>IF(COUNTIF(Year1Range,"*60")=0,"",COUNTIF(Year1Range,"*60"))</f>
        <v/>
      </c>
      <c r="J33" s="39" t="str">
        <f>IF(COUNTIF(Year2Range,"*60")=0,"",COUNTIF(Year2Range,"*60"))</f>
        <v/>
      </c>
      <c r="K33" s="39" t="str">
        <f>IF(COUNTIF(Year3Range,"*60")=0,"",COUNTIF(Year3Range,"*60"))</f>
        <v/>
      </c>
      <c r="L33" s="39" t="str">
        <f>IF(COUNTIF(Year4Range,"*60")=0,"",COUNTIF(Year4Range,"*60"))</f>
        <v/>
      </c>
      <c r="M33" s="39" t="str">
        <f>IF(COUNTIF(Year5Range,"*60")=0,"",COUNTIF(Year5Range,"*60"))</f>
        <v/>
      </c>
      <c r="N33" s="39" t="str">
        <f>IF(COUNTIF(Year6Range,"*60")=0,"",COUNTIF(Year6Range,"*60"))</f>
        <v/>
      </c>
      <c r="O33" s="39" t="str">
        <f>IF(COUNTIF(Year7Range,"*60")=0,"",COUNTIF(Year7Range,"*60"))</f>
        <v/>
      </c>
      <c r="P33" s="39" t="str">
        <f>IF(COUNTIF(Year8Range,"*60")=0,"",COUNTIF(Year8Range,"*60"))</f>
        <v/>
      </c>
      <c r="Q33" s="39" t="str">
        <f>IF(COUNTIF(Year9Range,"*60")=0,"",COUNTIF(Year9Range,"*60"))</f>
        <v/>
      </c>
      <c r="R33" s="39" t="str">
        <f>IF(COUNTIF(Year10Range,"*60")=0,"",COUNTIF(Year10Range,"*60"))</f>
        <v/>
      </c>
      <c r="Y33" s="38">
        <f>COUNTIF(Year1Expected,"*60")</f>
        <v>0</v>
      </c>
      <c r="Z33" s="38" t="str">
        <f>IF(COUNTIF(Year2Expected,"*60")=0,"",COUNTIF(Year2Expected,"*60"))</f>
        <v/>
      </c>
      <c r="AA33" s="38" t="str">
        <f>IF(COUNTIF(Year3Expected,"*60")=0,"",COUNTIF(Year3Expected,"*60"))</f>
        <v/>
      </c>
      <c r="AB33" s="38" t="str">
        <f>IF(COUNTIF(Year4Expected,"*60")=0,"",COUNTIF(Year4Expected,"*60"))</f>
        <v/>
      </c>
      <c r="AC33" s="38" t="str">
        <f>IF(COUNTIF(Year5Expected,"*60")=0,"",COUNTIF(Year5Expected,"*60"))</f>
        <v/>
      </c>
      <c r="AD33" s="38" t="str">
        <f>IF(COUNTIF(Year6Expected,"*60")=0,"",COUNTIF(Year6Expected,"*60"))</f>
        <v/>
      </c>
      <c r="AE33" s="38" t="str">
        <f>IF(COUNTIF(Year7Expected,"*60")=0,"",COUNTIF(Year7Expected,"*60"))</f>
        <v/>
      </c>
      <c r="AF33" s="38" t="str">
        <f>IF(COUNTIF(Year8Expected,"*60")=0,"",COUNTIF(Year8Expected,"*60"))</f>
        <v/>
      </c>
      <c r="AG33" s="38" t="str">
        <f>IF(COUNTIF(Year9Expected,"*60")=0,"",COUNTIF(Year9Expected,"*60"))</f>
        <v/>
      </c>
      <c r="AH33" s="38" t="str">
        <f>IF(COUNTIF(Year10Expected,"*60")=0,"",COUNTIF(Year10Expected,"*60"))</f>
        <v/>
      </c>
      <c r="BI33" s="29" t="s">
        <v>178</v>
      </c>
      <c r="BJ33" s="159">
        <f t="shared" ref="BJ33:BT33" si="11">COUNTIF(BJ3:BJ30,0)</f>
        <v>0</v>
      </c>
      <c r="BK33" s="159">
        <f t="shared" si="11"/>
        <v>0</v>
      </c>
      <c r="BL33" s="159">
        <f t="shared" si="11"/>
        <v>0</v>
      </c>
      <c r="BM33" s="159">
        <f t="shared" si="11"/>
        <v>0</v>
      </c>
      <c r="BN33" s="159">
        <f t="shared" si="11"/>
        <v>0</v>
      </c>
      <c r="BO33" s="159">
        <f t="shared" si="11"/>
        <v>0</v>
      </c>
      <c r="BP33" s="159">
        <f t="shared" si="11"/>
        <v>0</v>
      </c>
      <c r="BQ33" s="159">
        <f t="shared" si="11"/>
        <v>0</v>
      </c>
      <c r="BR33" s="159">
        <f t="shared" si="11"/>
        <v>0</v>
      </c>
      <c r="BS33" s="159">
        <f t="shared" si="11"/>
        <v>0</v>
      </c>
      <c r="BT33" s="159">
        <f t="shared" si="11"/>
        <v>0</v>
      </c>
      <c r="BU33" s="29" t="s">
        <v>178</v>
      </c>
      <c r="BV33" s="160">
        <f t="shared" ref="BV33:CE33" si="12">COUNTIF(BV3:BV30,0)</f>
        <v>0</v>
      </c>
      <c r="BW33" s="160">
        <f t="shared" si="12"/>
        <v>0</v>
      </c>
      <c r="BX33" s="160">
        <f t="shared" si="12"/>
        <v>0</v>
      </c>
      <c r="BY33" s="160">
        <f t="shared" si="12"/>
        <v>0</v>
      </c>
      <c r="BZ33" s="160">
        <f t="shared" si="12"/>
        <v>0</v>
      </c>
      <c r="CA33" s="160">
        <f t="shared" si="12"/>
        <v>0</v>
      </c>
      <c r="CB33" s="160">
        <f t="shared" si="12"/>
        <v>0</v>
      </c>
      <c r="CC33" s="160">
        <f t="shared" si="12"/>
        <v>0</v>
      </c>
      <c r="CD33" s="160">
        <f t="shared" si="12"/>
        <v>0</v>
      </c>
      <c r="CE33" s="160">
        <f t="shared" si="12"/>
        <v>0</v>
      </c>
    </row>
    <row r="34" spans="1:92" ht="13.5" customHeight="1" thickBot="1">
      <c r="B34" s="309" t="s">
        <v>179</v>
      </c>
      <c r="C34" s="310"/>
      <c r="D34" s="310"/>
      <c r="E34" s="310"/>
      <c r="F34" s="311"/>
      <c r="G34" s="193"/>
      <c r="H34" s="40" t="str">
        <f t="shared" ref="H34:R34" si="13">IF(ISERROR(AVERAGE(BJ24:BJ30,BJ9:BJ23, BJ3:BJ8)),"",AVERAGE(BJ24:BJ30,BJ9:BJ23, BJ3:BJ8))</f>
        <v/>
      </c>
      <c r="I34" s="40" t="str">
        <f t="shared" si="13"/>
        <v/>
      </c>
      <c r="J34" s="40" t="str">
        <f t="shared" si="13"/>
        <v/>
      </c>
      <c r="K34" s="40" t="str">
        <f>IF(ISERROR(AVERAGE(BM24:BM30,BM9:BM23, BM3:BM8)),"",AVERAGE(BM24:BM30,BM9:BM23, BM3:BM8))</f>
        <v/>
      </c>
      <c r="L34" s="40" t="str">
        <f t="shared" si="13"/>
        <v/>
      </c>
      <c r="M34" s="40" t="str">
        <f t="shared" si="13"/>
        <v/>
      </c>
      <c r="N34" s="40" t="str">
        <f t="shared" si="13"/>
        <v/>
      </c>
      <c r="O34" s="40" t="str">
        <f t="shared" si="13"/>
        <v/>
      </c>
      <c r="P34" s="40" t="str">
        <f t="shared" si="13"/>
        <v/>
      </c>
      <c r="Q34" s="40" t="str">
        <f t="shared" si="13"/>
        <v/>
      </c>
      <c r="R34" s="40" t="str">
        <f t="shared" si="13"/>
        <v/>
      </c>
      <c r="Y34" s="40" t="str">
        <f t="shared" ref="Y34:AH34" si="14">IF(ISERROR(AVERAGE(BV24:BV30,BV9:BV23, BV3:BV8)),"",AVERAGE(BV24:BV30,BV9:BV23, BV3:BV8))</f>
        <v/>
      </c>
      <c r="Z34" s="40" t="str">
        <f t="shared" si="14"/>
        <v/>
      </c>
      <c r="AA34" s="40" t="str">
        <f t="shared" si="14"/>
        <v/>
      </c>
      <c r="AB34" s="40" t="str">
        <f t="shared" si="14"/>
        <v/>
      </c>
      <c r="AC34" s="40" t="str">
        <f t="shared" si="14"/>
        <v/>
      </c>
      <c r="AD34" s="40" t="str">
        <f t="shared" si="14"/>
        <v/>
      </c>
      <c r="AE34" s="40" t="str">
        <f t="shared" si="14"/>
        <v/>
      </c>
      <c r="AF34" s="40" t="str">
        <f t="shared" si="14"/>
        <v/>
      </c>
      <c r="AG34" s="40" t="str">
        <f t="shared" si="14"/>
        <v/>
      </c>
      <c r="AH34" s="40" t="str">
        <f t="shared" si="14"/>
        <v/>
      </c>
      <c r="AI34" s="1"/>
      <c r="AJ34" s="1"/>
      <c r="BB34" s="41"/>
      <c r="BC34" s="41"/>
      <c r="BD34" s="41"/>
      <c r="BE34" s="41"/>
      <c r="BG34" s="8"/>
      <c r="BH34" s="8"/>
      <c r="BI34" s="29" t="s">
        <v>180</v>
      </c>
      <c r="BJ34" s="42" t="str">
        <f>IF(ISERROR(AVERAGE(BJ24:BJ30,BJ9:BJ23,BJ3:BJ8)),"",(AVERAGE(BJ24:BJ30,BJ9:BJ23,BJ3:BJ8)))</f>
        <v/>
      </c>
      <c r="BK34" s="42" t="str">
        <f t="shared" ref="BK34:BT34" si="15">IF(ISERROR(AVERAGE(BK24:BK30,BK9:BK23,BK3:BK8)),"",(AVERAGE(BK24:BK30,BK9:BK23,BK3:BK8)))</f>
        <v/>
      </c>
      <c r="BL34" s="42" t="str">
        <f t="shared" si="15"/>
        <v/>
      </c>
      <c r="BM34" s="42" t="str">
        <f t="shared" si="15"/>
        <v/>
      </c>
      <c r="BN34" s="42" t="str">
        <f t="shared" si="15"/>
        <v/>
      </c>
      <c r="BO34" s="42" t="str">
        <f t="shared" si="15"/>
        <v/>
      </c>
      <c r="BP34" s="42" t="str">
        <f t="shared" si="15"/>
        <v/>
      </c>
      <c r="BQ34" s="42" t="str">
        <f t="shared" si="15"/>
        <v/>
      </c>
      <c r="BR34" s="42" t="str">
        <f t="shared" si="15"/>
        <v/>
      </c>
      <c r="BS34" s="42" t="str">
        <f t="shared" si="15"/>
        <v/>
      </c>
      <c r="BT34" s="42" t="str">
        <f t="shared" si="15"/>
        <v/>
      </c>
      <c r="BU34" s="29" t="s">
        <v>180</v>
      </c>
      <c r="BV34" s="42" t="str">
        <f t="shared" ref="BV34:CE34" si="16">IF(ISERROR(AVERAGE(BV24:BV30,BV9:BV23,BV3:BV8)),"",(AVERAGE(BV24:BV30,BV9:BV23,BV3:BV8)))</f>
        <v/>
      </c>
      <c r="BW34" s="42" t="str">
        <f t="shared" si="16"/>
        <v/>
      </c>
      <c r="BX34" s="42" t="str">
        <f t="shared" si="16"/>
        <v/>
      </c>
      <c r="BY34" s="42" t="str">
        <f t="shared" si="16"/>
        <v/>
      </c>
      <c r="BZ34" s="42" t="str">
        <f t="shared" si="16"/>
        <v/>
      </c>
      <c r="CA34" s="42" t="str">
        <f t="shared" si="16"/>
        <v/>
      </c>
      <c r="CB34" s="42" t="str">
        <f t="shared" si="16"/>
        <v/>
      </c>
      <c r="CC34" s="42" t="str">
        <f t="shared" si="16"/>
        <v/>
      </c>
      <c r="CD34" s="42" t="str">
        <f t="shared" si="16"/>
        <v/>
      </c>
      <c r="CE34" s="42" t="str">
        <f t="shared" si="16"/>
        <v/>
      </c>
      <c r="CF34" s="1"/>
      <c r="CH34" s="1"/>
      <c r="CJ34" s="1"/>
      <c r="CL34" s="1"/>
      <c r="CN34" s="1"/>
    </row>
    <row r="35" spans="1:92" ht="13.5" customHeight="1" thickBot="1">
      <c r="B35" s="43"/>
      <c r="C35" s="43"/>
      <c r="D35" s="44"/>
      <c r="E35" s="44"/>
      <c r="F35" s="44"/>
      <c r="G35" s="44"/>
      <c r="H35" s="44"/>
      <c r="I35" s="44"/>
      <c r="J35" s="44"/>
      <c r="K35" s="44"/>
      <c r="L35" s="44"/>
      <c r="M35" s="44"/>
      <c r="N35" s="44"/>
      <c r="O35" s="44"/>
      <c r="P35" s="44"/>
      <c r="AA35" s="44"/>
      <c r="AD35" s="44"/>
      <c r="AE35" s="44"/>
      <c r="AF35" s="44"/>
      <c r="AG35" s="44"/>
      <c r="AH35" s="44"/>
      <c r="AI35" s="44"/>
      <c r="AJ35" s="44"/>
      <c r="AX35" s="45" t="s">
        <v>110</v>
      </c>
      <c r="AY35" s="46" t="s">
        <v>114</v>
      </c>
      <c r="AZ35" s="47" t="s">
        <v>117</v>
      </c>
      <c r="BA35" s="1" t="s">
        <v>181</v>
      </c>
      <c r="BI35" s="29" t="s">
        <v>182</v>
      </c>
      <c r="BJ35" s="48" t="str">
        <f>IF(ISERROR(AVERAGE(BJ3:BJ8)),"",(AVERAGE(BJ3:BJ8)))</f>
        <v/>
      </c>
      <c r="BK35" s="48" t="str">
        <f t="shared" ref="BK35:BT35" si="17">IF(ISERROR(AVERAGE(BK3:BK8)),"",(AVERAGE(BK3:BK8)))</f>
        <v/>
      </c>
      <c r="BL35" s="48" t="str">
        <f t="shared" si="17"/>
        <v/>
      </c>
      <c r="BM35" s="48" t="str">
        <f t="shared" si="17"/>
        <v/>
      </c>
      <c r="BN35" s="48" t="str">
        <f t="shared" si="17"/>
        <v/>
      </c>
      <c r="BO35" s="48" t="str">
        <f t="shared" si="17"/>
        <v/>
      </c>
      <c r="BP35" s="48" t="str">
        <f t="shared" si="17"/>
        <v/>
      </c>
      <c r="BQ35" s="48" t="str">
        <f t="shared" si="17"/>
        <v/>
      </c>
      <c r="BR35" s="48" t="str">
        <f t="shared" si="17"/>
        <v/>
      </c>
      <c r="BS35" s="48" t="str">
        <f t="shared" si="17"/>
        <v/>
      </c>
      <c r="BT35" s="48" t="str">
        <f t="shared" si="17"/>
        <v/>
      </c>
      <c r="BU35" s="29" t="s">
        <v>182</v>
      </c>
      <c r="BV35" s="48" t="str">
        <f t="shared" ref="BV35:CE35" si="18">IF(ISERROR(AVERAGE(BV3:BV8)),"",(AVERAGE(BV3:BV8)))</f>
        <v/>
      </c>
      <c r="BW35" s="48" t="str">
        <f t="shared" si="18"/>
        <v/>
      </c>
      <c r="BX35" s="48" t="str">
        <f t="shared" si="18"/>
        <v/>
      </c>
      <c r="BY35" s="48" t="str">
        <f t="shared" si="18"/>
        <v/>
      </c>
      <c r="BZ35" s="48" t="str">
        <f t="shared" si="18"/>
        <v/>
      </c>
      <c r="CA35" s="48" t="str">
        <f t="shared" si="18"/>
        <v/>
      </c>
      <c r="CB35" s="48" t="str">
        <f t="shared" si="18"/>
        <v/>
      </c>
      <c r="CC35" s="48" t="str">
        <f t="shared" si="18"/>
        <v/>
      </c>
      <c r="CD35" s="48" t="str">
        <f t="shared" si="18"/>
        <v/>
      </c>
      <c r="CE35" s="48" t="str">
        <f t="shared" si="18"/>
        <v/>
      </c>
      <c r="CF35" s="44"/>
      <c r="CH35" s="44"/>
      <c r="CJ35" s="44"/>
      <c r="CL35" s="44"/>
      <c r="CN35" s="44"/>
    </row>
    <row r="36" spans="1:92" ht="15" thickBot="1">
      <c r="B36" s="312" t="s">
        <v>183</v>
      </c>
      <c r="C36" s="312"/>
      <c r="M36" s="44"/>
      <c r="N36" s="44"/>
      <c r="O36" s="44"/>
      <c r="P36" s="44"/>
      <c r="AA36" s="44"/>
      <c r="AD36" s="44"/>
      <c r="AE36" s="44"/>
      <c r="AF36" s="44"/>
      <c r="AG36" s="44"/>
      <c r="AH36" s="44"/>
      <c r="AI36" s="44"/>
      <c r="AJ36" s="44"/>
      <c r="AW36" s="49" t="s">
        <v>184</v>
      </c>
      <c r="AX36" s="50">
        <f>COUNTIF(AY3:AY8,BF4)</f>
        <v>0</v>
      </c>
      <c r="AY36" s="50">
        <f>VALUE(COUNTIF(AY3:AY8,BF5))</f>
        <v>0</v>
      </c>
      <c r="AZ36" s="50">
        <f>VALUE(COUNTIF(AY3:AY8,0))</f>
        <v>0</v>
      </c>
      <c r="BA36" s="50" t="e">
        <f>AVERAGEIF(AY3:AY8,"&gt;=0")</f>
        <v>#DIV/0!</v>
      </c>
      <c r="BI36" s="29" t="s">
        <v>185</v>
      </c>
      <c r="BJ36" s="51" t="str">
        <f>IF(ISERROR(AVERAGE(BJ9:BJ23)),"",(AVERAGE(BJ9:BJ23)))</f>
        <v/>
      </c>
      <c r="BK36" s="51" t="str">
        <f>IF(ISERROR(AVERAGE(BK9:BK23)),"",(AVERAGE(BK9:BK23)))</f>
        <v/>
      </c>
      <c r="BL36" s="51" t="str">
        <f>IF(ISERROR(AVERAGE(BL9:BL23)),"",(AVERAGE(BL9:BL23)))</f>
        <v/>
      </c>
      <c r="BM36" s="51" t="str">
        <f>IF(ISERROR(AVERAGE(BM9:BM23)),"",(AVERAGE(BM9:BM23)))</f>
        <v/>
      </c>
      <c r="BN36" s="51" t="str">
        <f t="shared" ref="BN36:BT36" si="19">IF(ISERROR(AVERAGE(BN9:BN23)),"",(AVERAGE(BN9:BN23)))</f>
        <v/>
      </c>
      <c r="BO36" s="51" t="str">
        <f t="shared" si="19"/>
        <v/>
      </c>
      <c r="BP36" s="51" t="str">
        <f t="shared" si="19"/>
        <v/>
      </c>
      <c r="BQ36" s="51" t="str">
        <f t="shared" si="19"/>
        <v/>
      </c>
      <c r="BR36" s="51" t="str">
        <f t="shared" si="19"/>
        <v/>
      </c>
      <c r="BS36" s="51" t="str">
        <f t="shared" si="19"/>
        <v/>
      </c>
      <c r="BT36" s="51" t="str">
        <f t="shared" si="19"/>
        <v/>
      </c>
      <c r="BU36" s="29" t="s">
        <v>185</v>
      </c>
      <c r="BV36" s="51" t="str">
        <f>IF(ISERROR(AVERAGE(BV9:BV23)),"",(AVERAGE(BV9:BV23)))</f>
        <v/>
      </c>
      <c r="BW36" s="51" t="str">
        <f t="shared" ref="BW36:CE36" si="20">IF(ISERROR(AVERAGE(BW9:BW23)),"",(AVERAGE(BW9:BW23)))</f>
        <v/>
      </c>
      <c r="BX36" s="51" t="str">
        <f t="shared" si="20"/>
        <v/>
      </c>
      <c r="BY36" s="51" t="str">
        <f t="shared" si="20"/>
        <v/>
      </c>
      <c r="BZ36" s="51" t="str">
        <f t="shared" si="20"/>
        <v/>
      </c>
      <c r="CA36" s="51" t="str">
        <f t="shared" si="20"/>
        <v/>
      </c>
      <c r="CB36" s="51" t="str">
        <f t="shared" si="20"/>
        <v/>
      </c>
      <c r="CC36" s="51" t="str">
        <f t="shared" si="20"/>
        <v/>
      </c>
      <c r="CD36" s="51" t="str">
        <f t="shared" si="20"/>
        <v/>
      </c>
      <c r="CE36" s="51" t="str">
        <f t="shared" si="20"/>
        <v/>
      </c>
      <c r="CF36" s="44"/>
      <c r="CH36" s="44"/>
      <c r="CJ36" s="44"/>
      <c r="CL36" s="44"/>
      <c r="CN36" s="44"/>
    </row>
    <row r="37" spans="1:92" ht="13.5" customHeight="1" thickBot="1">
      <c r="B37" s="312"/>
      <c r="C37" s="312"/>
      <c r="D37" s="52"/>
      <c r="E37" s="52"/>
      <c r="F37" s="8"/>
      <c r="G37" s="8"/>
      <c r="AW37" s="49" t="s">
        <v>186</v>
      </c>
      <c r="AX37" s="50">
        <f>COUNTIF(AY9:AY23,BF4)</f>
        <v>0</v>
      </c>
      <c r="AY37" s="50">
        <f>VALUE(COUNTIF(AY9:AY23,BF5))</f>
        <v>0</v>
      </c>
      <c r="AZ37" s="50">
        <f>VALUE(COUNTIF(AY9:AY23,0))</f>
        <v>0</v>
      </c>
      <c r="BA37" s="50" t="e">
        <f>AVERAGEIF(AY9:AY23,"&gt;=0")</f>
        <v>#DIV/0!</v>
      </c>
      <c r="BI37" s="29" t="s">
        <v>187</v>
      </c>
      <c r="BJ37" s="53" t="str">
        <f>IF(ISERROR(AVERAGE(BJ24:BJ30)),"",(AVERAGE(BJ24:BJ30)))</f>
        <v/>
      </c>
      <c r="BK37" s="53" t="str">
        <f t="shared" ref="BK37:BT37" si="21">IF(ISERROR(AVERAGE(BK24:BK30)),"",(AVERAGE(BK24:BK30)))</f>
        <v/>
      </c>
      <c r="BL37" s="53" t="str">
        <f t="shared" si="21"/>
        <v/>
      </c>
      <c r="BM37" s="53" t="str">
        <f t="shared" si="21"/>
        <v/>
      </c>
      <c r="BN37" s="53" t="str">
        <f t="shared" si="21"/>
        <v/>
      </c>
      <c r="BO37" s="53" t="str">
        <f t="shared" si="21"/>
        <v/>
      </c>
      <c r="BP37" s="53" t="str">
        <f t="shared" si="21"/>
        <v/>
      </c>
      <c r="BQ37" s="53" t="str">
        <f t="shared" si="21"/>
        <v/>
      </c>
      <c r="BR37" s="53" t="str">
        <f t="shared" si="21"/>
        <v/>
      </c>
      <c r="BS37" s="53" t="str">
        <f t="shared" si="21"/>
        <v/>
      </c>
      <c r="BT37" s="53" t="str">
        <f t="shared" si="21"/>
        <v/>
      </c>
      <c r="BU37" s="29" t="s">
        <v>187</v>
      </c>
      <c r="BV37" s="53" t="str">
        <f t="shared" ref="BV37:CE37" si="22">IF(ISERROR(AVERAGE(BV24:BV30)),"",(AVERAGE(BV24:BV30)))</f>
        <v/>
      </c>
      <c r="BW37" s="53" t="str">
        <f t="shared" si="22"/>
        <v/>
      </c>
      <c r="BX37" s="53" t="str">
        <f t="shared" si="22"/>
        <v/>
      </c>
      <c r="BY37" s="53" t="str">
        <f t="shared" si="22"/>
        <v/>
      </c>
      <c r="BZ37" s="53" t="str">
        <f t="shared" si="22"/>
        <v/>
      </c>
      <c r="CA37" s="53" t="str">
        <f t="shared" si="22"/>
        <v/>
      </c>
      <c r="CB37" s="53" t="str">
        <f t="shared" si="22"/>
        <v/>
      </c>
      <c r="CC37" s="53" t="str">
        <f t="shared" si="22"/>
        <v/>
      </c>
      <c r="CD37" s="53" t="str">
        <f t="shared" si="22"/>
        <v/>
      </c>
      <c r="CE37" s="53" t="str">
        <f t="shared" si="22"/>
        <v/>
      </c>
    </row>
    <row r="38" spans="1:92" ht="23.1" customHeight="1">
      <c r="B38" s="278" t="s">
        <v>188</v>
      </c>
      <c r="C38" s="279"/>
      <c r="D38" s="279"/>
      <c r="E38" s="279"/>
      <c r="F38" s="279"/>
      <c r="G38" s="279"/>
      <c r="H38" s="279"/>
      <c r="I38" s="279"/>
      <c r="J38" s="279"/>
      <c r="K38" s="280"/>
      <c r="AW38" s="49" t="s">
        <v>189</v>
      </c>
      <c r="AX38" s="50">
        <f>COUNTIF(AY24:AY30,BF4)</f>
        <v>0</v>
      </c>
      <c r="AY38" s="50">
        <f>COUNTIF(AY24:AY30,BF5)</f>
        <v>0</v>
      </c>
      <c r="AZ38" s="50">
        <f>VALUE(COUNTIF(AY24:AY30,0))</f>
        <v>0</v>
      </c>
      <c r="BA38" s="50" t="e">
        <f>AVERAGEIF(AY24:AY30,"&gt;=0")</f>
        <v>#DIV/0!</v>
      </c>
      <c r="BG38" s="8"/>
      <c r="BH38" s="8"/>
      <c r="BI38" s="8"/>
      <c r="BJ38" s="8"/>
      <c r="BK38" s="8"/>
      <c r="BO38" s="1"/>
      <c r="BP38" s="1"/>
      <c r="BQ38" s="1"/>
      <c r="BR38" s="1"/>
      <c r="BS38" s="1"/>
      <c r="BT38" s="1"/>
      <c r="CB38" s="1"/>
    </row>
    <row r="39" spans="1:92" ht="21" customHeight="1">
      <c r="A39" s="8"/>
      <c r="B39" s="281" t="s">
        <v>9</v>
      </c>
      <c r="C39" s="282"/>
      <c r="D39" s="283"/>
      <c r="E39" s="284" t="s">
        <v>10</v>
      </c>
      <c r="F39" s="285"/>
      <c r="G39" s="285"/>
      <c r="H39" s="286"/>
      <c r="I39" s="284" t="s">
        <v>11</v>
      </c>
      <c r="J39" s="285"/>
      <c r="K39" s="286"/>
      <c r="AW39" s="1" t="s">
        <v>190</v>
      </c>
      <c r="AX39" s="50">
        <f>VALUE(SUM(AX36:AX38))</f>
        <v>0</v>
      </c>
      <c r="AY39" s="50">
        <f>VALUE(SUM(AY36:AY38))</f>
        <v>0</v>
      </c>
      <c r="AZ39" s="50">
        <f>VALUE(SUM(AZ36:AZ38))</f>
        <v>0</v>
      </c>
      <c r="BA39" s="50" t="e">
        <f>AVERAGEIF(AY3:AY30,"&gt;=0")</f>
        <v>#DIV/0!</v>
      </c>
    </row>
    <row r="40" spans="1:92" ht="22.35" customHeight="1">
      <c r="A40" s="8"/>
      <c r="B40" s="287"/>
      <c r="C40" s="288"/>
      <c r="D40" s="289"/>
      <c r="E40" s="342"/>
      <c r="F40" s="343"/>
      <c r="G40" s="343"/>
      <c r="H40" s="344"/>
      <c r="I40" s="290"/>
      <c r="J40" s="343"/>
      <c r="K40" s="344"/>
      <c r="AW40" s="49" t="s">
        <v>191</v>
      </c>
      <c r="BA40" s="50" t="str">
        <f>IF(ISERROR(AVERAGE(AY24:AY30,AY9:AY23,AY3:AY8)),"",(AVERAGE(AY24:AY30,AY9:AY23,AY3:AY8)))</f>
        <v/>
      </c>
      <c r="BK40" s="8"/>
      <c r="CB40" s="1"/>
    </row>
    <row r="41" spans="1:92">
      <c r="A41" s="8"/>
      <c r="B41" s="8"/>
      <c r="C41" s="8"/>
      <c r="D41" s="8"/>
      <c r="E41" s="8"/>
      <c r="F41" s="8"/>
      <c r="G41" s="8"/>
      <c r="AK41" s="49"/>
      <c r="AX41" s="45" t="s">
        <v>110</v>
      </c>
      <c r="AY41" s="46" t="s">
        <v>114</v>
      </c>
      <c r="AZ41" s="47" t="s">
        <v>117</v>
      </c>
      <c r="BA41" s="1" t="s">
        <v>181</v>
      </c>
      <c r="BK41" s="8"/>
      <c r="CB41" s="1"/>
    </row>
    <row r="42" spans="1:92" ht="19.350000000000001" customHeight="1">
      <c r="B42" s="135" t="s">
        <v>192</v>
      </c>
      <c r="C42" s="54"/>
      <c r="D42" s="55"/>
      <c r="E42" s="55"/>
      <c r="F42" s="55"/>
      <c r="G42" s="55"/>
      <c r="H42" s="55"/>
      <c r="AW42" s="49" t="s">
        <v>193</v>
      </c>
      <c r="AX42" s="50">
        <f>COUNTIF(BA3:BA8,BF4)</f>
        <v>0</v>
      </c>
      <c r="AY42" s="50">
        <f>COUNTIF(BA3:BA8,BF5)</f>
        <v>0</v>
      </c>
      <c r="AZ42" s="50">
        <f>COUNTIF(BA3:BA8,0)</f>
        <v>0</v>
      </c>
      <c r="BA42" s="50" t="e">
        <f>AVERAGEIF(AY9:AY14,"&gt;=0")</f>
        <v>#DIV/0!</v>
      </c>
      <c r="BK42" s="8"/>
      <c r="CB42" s="1"/>
    </row>
    <row r="43" spans="1:92" ht="16.899999999999999" thickBot="1">
      <c r="B43" s="94" t="s">
        <v>194</v>
      </c>
      <c r="C43" s="94"/>
      <c r="D43" s="56" t="str">
        <f>_xlfn.IFNA(AX31,"")</f>
        <v/>
      </c>
      <c r="E43" s="56"/>
      <c r="F43" s="55"/>
      <c r="G43" s="57"/>
      <c r="H43" s="57"/>
      <c r="AW43" s="49" t="s">
        <v>195</v>
      </c>
      <c r="AX43" s="50">
        <f>COUNTIF(BA9:BA23,BF4)</f>
        <v>0</v>
      </c>
      <c r="AY43" s="50">
        <f>COUNTIF(BA9:BA23,BF5)</f>
        <v>0</v>
      </c>
      <c r="AZ43" s="50">
        <f>COUNTIF(BA9:BA23,0)</f>
        <v>0</v>
      </c>
      <c r="BA43" s="50" t="e">
        <f>AVERAGEIF(BA9:BA23,"&gt;=0")</f>
        <v>#DIV/0!</v>
      </c>
      <c r="BK43" s="8"/>
      <c r="CB43" s="1"/>
    </row>
    <row r="44" spans="1:92" ht="16.149999999999999">
      <c r="B44" s="58"/>
      <c r="C44" s="59"/>
      <c r="D44" s="130" t="s">
        <v>196</v>
      </c>
      <c r="E44" s="131"/>
      <c r="F44" s="132" t="s">
        <v>197</v>
      </c>
      <c r="G44" s="133"/>
      <c r="H44" s="132" t="s">
        <v>198</v>
      </c>
      <c r="I44" s="133"/>
      <c r="J44" s="132" t="s">
        <v>199</v>
      </c>
      <c r="K44" s="134"/>
      <c r="AW44" s="49" t="s">
        <v>200</v>
      </c>
      <c r="AX44" s="50">
        <f>COUNTIF(BA24:BA30,BF4)</f>
        <v>0</v>
      </c>
      <c r="AY44" s="50">
        <f>COUNTIF(BA24:BA30,BF5)</f>
        <v>0</v>
      </c>
      <c r="AZ44" s="50">
        <f>COUNTIF(BA24:BA30,0)</f>
        <v>0</v>
      </c>
      <c r="BA44" s="50" t="e">
        <f>AVERAGEIF(BA24:BA30,"&gt;=0")</f>
        <v>#DIV/0!</v>
      </c>
      <c r="BK44" s="8"/>
      <c r="CB44" s="1"/>
    </row>
    <row r="45" spans="1:92" ht="16.149999999999999">
      <c r="B45" s="92" t="s">
        <v>201</v>
      </c>
      <c r="C45" s="93"/>
      <c r="D45" s="105"/>
      <c r="E45" s="106"/>
      <c r="F45" s="109" t="s">
        <v>202</v>
      </c>
      <c r="G45" s="111"/>
      <c r="H45" s="109" t="s">
        <v>202</v>
      </c>
      <c r="I45" s="111"/>
      <c r="J45" s="109" t="s">
        <v>202</v>
      </c>
      <c r="K45" s="110"/>
      <c r="AW45" s="1" t="s">
        <v>203</v>
      </c>
      <c r="AX45" s="50">
        <f>SUM(AX42:AX44)</f>
        <v>0</v>
      </c>
      <c r="AY45" s="50">
        <f>SUM(AY42:AY44)</f>
        <v>0</v>
      </c>
      <c r="AZ45" s="50">
        <f>SUM(AZ42:AZ44)</f>
        <v>0</v>
      </c>
      <c r="BA45" s="50"/>
      <c r="BK45" s="8"/>
      <c r="CB45" s="1"/>
    </row>
    <row r="46" spans="1:92" ht="16.149999999999999">
      <c r="B46" s="103" t="str">
        <f>BE4</f>
        <v>≥80</v>
      </c>
      <c r="C46" s="104"/>
      <c r="D46" s="107" t="e">
        <f>IF(AX39=0,NA(),AX39)</f>
        <v>#N/A</v>
      </c>
      <c r="E46" s="107"/>
      <c r="F46" s="107" t="e">
        <f>IF(AX36=0,NA(),AX36)</f>
        <v>#N/A</v>
      </c>
      <c r="G46" s="107"/>
      <c r="H46" s="107" t="e">
        <f>IF(AX37=0,NA(),AX37)</f>
        <v>#N/A</v>
      </c>
      <c r="I46" s="107"/>
      <c r="J46" s="107" t="e">
        <f>IF(AX38=0,NA(),AX38)</f>
        <v>#N/A</v>
      </c>
      <c r="K46" s="107"/>
      <c r="AW46" s="49" t="s">
        <v>204</v>
      </c>
      <c r="AX46" s="50"/>
      <c r="AY46" s="50"/>
      <c r="AZ46" s="50"/>
      <c r="BA46" s="50" t="str">
        <f>IF(ISERROR(AVERAGE(BA24:BA30,BA9:BA23,BA3:BA8)),"",(AVERAGE(BA24:BA30,BA9:BA23,BA3:BA8)))</f>
        <v/>
      </c>
      <c r="BK46" s="8"/>
      <c r="CB46" s="1"/>
    </row>
    <row r="47" spans="1:92" ht="16.149999999999999">
      <c r="B47" s="101" t="str">
        <f>BE5</f>
        <v>60-79</v>
      </c>
      <c r="C47" s="102"/>
      <c r="D47" s="107" t="e">
        <f>IF(AY39=0,NA(),AY39)</f>
        <v>#N/A</v>
      </c>
      <c r="E47" s="107"/>
      <c r="F47" s="107" t="e">
        <f>IF(AY36=0,NA(),AY36)</f>
        <v>#N/A</v>
      </c>
      <c r="G47" s="107"/>
      <c r="H47" s="107" t="e">
        <f>IF(AY37=0,NA(),AY37)</f>
        <v>#N/A</v>
      </c>
      <c r="I47" s="107"/>
      <c r="J47" s="107" t="e">
        <f>IF(AY38=0,NA(),AY38)</f>
        <v>#N/A</v>
      </c>
      <c r="K47" s="107"/>
      <c r="AQ47" s="8"/>
      <c r="BK47" s="8"/>
      <c r="CB47" s="1"/>
    </row>
    <row r="48" spans="1:92" ht="16.149999999999999">
      <c r="B48" s="99" t="str">
        <f>BE6</f>
        <v>&lt;60</v>
      </c>
      <c r="C48" s="100"/>
      <c r="D48" s="107" t="e">
        <f>IF(AZ39=0,NA(),AZ39)</f>
        <v>#N/A</v>
      </c>
      <c r="E48" s="107"/>
      <c r="F48" s="107" t="e">
        <f>IF(AZ36=0,NA(),AZ36)</f>
        <v>#N/A</v>
      </c>
      <c r="G48" s="107"/>
      <c r="H48" s="107" t="e">
        <f>IF(AZ37=0,NA(),AZ37)</f>
        <v>#N/A</v>
      </c>
      <c r="I48" s="107"/>
      <c r="J48" s="107" t="e">
        <f>IF(AZ38=0,NA(),AZ38)</f>
        <v>#N/A</v>
      </c>
      <c r="K48" s="107"/>
      <c r="AQ48" s="8"/>
      <c r="BK48" s="8"/>
      <c r="CB48" s="1"/>
    </row>
    <row r="49" spans="2:91" s="8" customFormat="1" ht="16.899999999999999" thickBot="1">
      <c r="B49" s="97" t="s">
        <v>205</v>
      </c>
      <c r="C49" s="98"/>
      <c r="D49" s="95" t="str">
        <f>IFERROR(BA39,"n/a")</f>
        <v>n/a</v>
      </c>
      <c r="E49" s="96"/>
      <c r="F49" s="95" t="str">
        <f>IFERROR(BA36,"n/a")</f>
        <v>n/a</v>
      </c>
      <c r="G49" s="96"/>
      <c r="H49" s="95" t="str">
        <f>IFERROR(BA37,"n/a")</f>
        <v>n/a</v>
      </c>
      <c r="I49" s="96"/>
      <c r="J49" s="95" t="str">
        <f>IFERROR(BA38,"n/a")</f>
        <v>n/a</v>
      </c>
      <c r="K49" s="108"/>
      <c r="Q49" s="1"/>
      <c r="R49" s="1"/>
      <c r="S49" s="1"/>
      <c r="T49" s="1"/>
      <c r="U49" s="1"/>
      <c r="V49" s="1"/>
      <c r="W49" s="1"/>
      <c r="X49" s="1"/>
      <c r="Y49" s="1"/>
      <c r="Z49" s="1"/>
      <c r="AB49" s="1"/>
      <c r="AC49" s="1"/>
      <c r="AK49" s="1"/>
      <c r="AL49" s="1"/>
      <c r="AM49" s="1"/>
      <c r="AN49" s="1"/>
      <c r="AO49" s="1"/>
      <c r="AP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44"/>
      <c r="C50" s="44"/>
      <c r="D50" s="1"/>
      <c r="E50" s="1"/>
      <c r="F50" s="1"/>
      <c r="G50" s="1"/>
      <c r="L50" s="44"/>
      <c r="Q50" s="1"/>
      <c r="R50" s="1"/>
      <c r="S50" s="1"/>
      <c r="T50" s="1"/>
      <c r="U50" s="1"/>
      <c r="V50" s="1"/>
      <c r="W50" s="1"/>
      <c r="X50" s="1"/>
      <c r="Y50" s="1"/>
      <c r="Z50" s="1"/>
      <c r="AB50" s="1"/>
      <c r="AC50" s="1"/>
      <c r="AK50" s="1"/>
      <c r="AL50" s="1"/>
      <c r="AM50" s="1"/>
      <c r="AN50" s="1"/>
      <c r="AO50" s="1"/>
      <c r="AP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1"/>
      <c r="Z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D55" s="1"/>
      <c r="E55" s="1"/>
      <c r="F55" s="1"/>
      <c r="G55" s="1"/>
      <c r="Q55" s="1"/>
      <c r="R55" s="1"/>
      <c r="S55" s="1"/>
      <c r="T55" s="1"/>
      <c r="U55" s="1"/>
      <c r="V55" s="1"/>
      <c r="W55" s="1"/>
      <c r="X55" s="1"/>
      <c r="Y55" s="49"/>
      <c r="Z55" s="1"/>
      <c r="AA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D56" s="1"/>
      <c r="E56" s="1"/>
      <c r="F56" s="1"/>
      <c r="G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D57" s="1"/>
      <c r="E57" s="1"/>
      <c r="F57" s="1"/>
      <c r="G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c r="B58" s="1"/>
      <c r="C58" s="1"/>
      <c r="F58" s="1"/>
      <c r="G58" s="1"/>
      <c r="H58" s="1"/>
      <c r="I58" s="1"/>
      <c r="J58" s="1"/>
      <c r="K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I59" s="1"/>
      <c r="J59" s="1"/>
      <c r="K59" s="1"/>
      <c r="L59" s="1"/>
      <c r="M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I60" s="1"/>
      <c r="J60" s="1"/>
      <c r="K60" s="1"/>
      <c r="L60" s="1"/>
      <c r="M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ht="18.600000000000001">
      <c r="B61" s="1"/>
      <c r="C61" s="1"/>
      <c r="F61" s="60"/>
      <c r="G61" s="60"/>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B64" s="1"/>
      <c r="CG64" s="1"/>
      <c r="CI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B65" s="1"/>
      <c r="CG65" s="1"/>
      <c r="CI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CB66" s="1"/>
      <c r="CG66" s="1"/>
      <c r="CI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49"/>
      <c r="AV70" s="49"/>
      <c r="AW70" s="49"/>
      <c r="AX70" s="1"/>
      <c r="AY70" s="1"/>
      <c r="AZ70" s="1"/>
      <c r="BA70" s="1"/>
      <c r="BB70" s="1"/>
      <c r="BC70" s="1"/>
      <c r="BD70" s="61"/>
      <c r="BE70" s="1"/>
      <c r="BF70" s="1"/>
      <c r="BG70" s="1"/>
      <c r="BH70" s="1"/>
      <c r="BI70" s="1"/>
      <c r="BJ70" s="1"/>
      <c r="BK70" s="1"/>
      <c r="CK70" s="1"/>
      <c r="CM70" s="1"/>
    </row>
    <row r="71" spans="2:91" s="8" customFormat="1">
      <c r="B71" s="1"/>
      <c r="C71" s="1"/>
      <c r="F71" s="1"/>
      <c r="G71" s="1"/>
      <c r="H71" s="1"/>
      <c r="Q71" s="1"/>
      <c r="R71" s="1"/>
      <c r="S71" s="1"/>
      <c r="T71" s="1"/>
      <c r="U71" s="1"/>
      <c r="V71" s="1"/>
      <c r="W71" s="1"/>
      <c r="X71" s="1"/>
      <c r="Y71" s="1"/>
      <c r="Z71" s="1"/>
      <c r="AB71" s="1"/>
      <c r="AC71" s="1"/>
      <c r="AK71" s="1"/>
      <c r="AL71" s="1"/>
      <c r="AM71" s="1"/>
      <c r="AN71" s="1"/>
      <c r="AO71" s="1"/>
      <c r="AP71" s="1"/>
      <c r="AR71" s="1"/>
      <c r="AS71" s="1"/>
      <c r="AT71" s="1"/>
      <c r="AU71" s="50"/>
      <c r="AV71" s="1"/>
      <c r="AW71" s="1"/>
      <c r="AX71" s="1"/>
      <c r="AY71" s="1"/>
      <c r="AZ71" s="61"/>
      <c r="BA71" s="61"/>
      <c r="BB71" s="61"/>
      <c r="BC71" s="61"/>
      <c r="BD71" s="61"/>
      <c r="BE71" s="1"/>
      <c r="BF71" s="1"/>
      <c r="BG71" s="1"/>
      <c r="BH71" s="1"/>
      <c r="BI71" s="1"/>
      <c r="BJ71" s="1"/>
      <c r="BK71" s="1"/>
      <c r="CK71" s="1"/>
      <c r="CM71" s="1"/>
    </row>
    <row r="72" spans="2:91" s="8" customFormat="1">
      <c r="B72" s="1"/>
      <c r="C72" s="1"/>
      <c r="F72" s="1"/>
      <c r="G72" s="1"/>
      <c r="H72" s="1"/>
      <c r="Q72" s="1"/>
      <c r="R72" s="1"/>
      <c r="S72" s="1"/>
      <c r="T72" s="1"/>
      <c r="U72" s="1"/>
      <c r="V72" s="1"/>
      <c r="W72" s="1"/>
      <c r="X72" s="1"/>
      <c r="Y72" s="1"/>
      <c r="Z72" s="1"/>
      <c r="AB72" s="1"/>
      <c r="AC72" s="1"/>
      <c r="AK72" s="1"/>
      <c r="AL72" s="1"/>
      <c r="AM72" s="1"/>
      <c r="AN72" s="1"/>
      <c r="AO72" s="1"/>
      <c r="AP72" s="1"/>
      <c r="AR72" s="1"/>
      <c r="AS72" s="1"/>
      <c r="AT72" s="1"/>
      <c r="AU72" s="50"/>
      <c r="AV72" s="1"/>
      <c r="AW72" s="1"/>
      <c r="AX72" s="1"/>
      <c r="AY72" s="1"/>
      <c r="AZ72" s="1"/>
      <c r="BA72" s="1"/>
      <c r="BB72" s="1"/>
      <c r="BC72" s="1"/>
      <c r="BD72" s="1"/>
      <c r="BE72" s="1"/>
      <c r="BF72" s="1"/>
      <c r="BG72" s="1"/>
      <c r="BH72" s="1"/>
      <c r="BI72" s="1"/>
      <c r="BJ72" s="1"/>
      <c r="BK72" s="1"/>
      <c r="CK72" s="1"/>
      <c r="CM72" s="1"/>
    </row>
    <row r="73" spans="2:91" s="8" customFormat="1">
      <c r="B73" s="1"/>
      <c r="C73" s="1"/>
      <c r="F73" s="1"/>
      <c r="G73" s="1"/>
      <c r="H73" s="1"/>
      <c r="Q73" s="1"/>
      <c r="R73" s="1"/>
      <c r="S73" s="1"/>
      <c r="T73" s="1"/>
      <c r="U73" s="1"/>
      <c r="V73" s="1"/>
      <c r="W73" s="1"/>
      <c r="X73" s="1"/>
      <c r="Y73" s="1"/>
      <c r="Z73" s="1"/>
      <c r="AB73" s="1"/>
      <c r="AC73" s="1"/>
      <c r="AK73" s="1"/>
      <c r="AL73" s="1"/>
      <c r="AM73" s="1"/>
      <c r="AN73" s="1"/>
      <c r="AO73" s="1"/>
      <c r="AP73" s="1"/>
      <c r="AR73" s="1"/>
      <c r="AS73" s="1"/>
      <c r="AT73" s="1"/>
      <c r="AU73" s="50"/>
      <c r="AV73" s="1"/>
      <c r="AW73" s="1"/>
      <c r="AX73" s="1"/>
      <c r="AY73" s="1"/>
      <c r="AZ73" s="1"/>
      <c r="BA73" s="1"/>
      <c r="BB73" s="1"/>
      <c r="BC73" s="1"/>
      <c r="BD73" s="1"/>
      <c r="BE73" s="1"/>
      <c r="BF73" s="1"/>
      <c r="BG73" s="1"/>
      <c r="BH73" s="1"/>
      <c r="BI73" s="1"/>
      <c r="BJ73" s="1"/>
      <c r="BK73" s="1"/>
      <c r="CK73" s="1"/>
      <c r="CM73" s="1"/>
    </row>
    <row r="74" spans="2:91" s="8" customFormat="1" ht="19.149999999999999" thickBot="1">
      <c r="B74" s="135" t="s">
        <v>206</v>
      </c>
      <c r="C74" s="54"/>
      <c r="D74" s="55"/>
      <c r="E74" s="55"/>
      <c r="F74" s="55"/>
      <c r="G74" s="55"/>
      <c r="H74" s="55"/>
      <c r="I74" s="55"/>
      <c r="J74" s="55"/>
      <c r="Q74" s="1"/>
      <c r="R74" s="1"/>
      <c r="S74" s="1"/>
      <c r="T74" s="1"/>
      <c r="U74" s="1"/>
      <c r="V74" s="1"/>
      <c r="W74" s="1"/>
      <c r="X74" s="1"/>
      <c r="Y74" s="1"/>
      <c r="Z74" s="1"/>
      <c r="AA74" s="1"/>
      <c r="AB74" s="1"/>
      <c r="AC74" s="1"/>
      <c r="AK74" s="1"/>
      <c r="AL74" s="1"/>
      <c r="AM74" s="1"/>
      <c r="AN74" s="1"/>
      <c r="AO74" s="1"/>
      <c r="AP74" s="1"/>
      <c r="AR74" s="1"/>
      <c r="AS74" s="1"/>
      <c r="AT74" s="1"/>
      <c r="AU74" s="50"/>
      <c r="AV74" s="1"/>
      <c r="AW74" s="1"/>
      <c r="AX74" s="1"/>
      <c r="AY74" s="1"/>
      <c r="AZ74" s="1"/>
      <c r="BA74" s="1"/>
      <c r="BB74" s="1"/>
      <c r="BC74" s="1"/>
      <c r="BD74" s="1"/>
      <c r="BE74" s="1"/>
      <c r="BF74" s="1"/>
      <c r="BG74" s="1"/>
      <c r="BH74" s="1"/>
      <c r="BI74" s="1"/>
      <c r="BJ74" s="1"/>
      <c r="BK74" s="1"/>
      <c r="CG74" s="1"/>
      <c r="CI74" s="1"/>
      <c r="CK74" s="1"/>
      <c r="CM74" s="1"/>
    </row>
    <row r="75" spans="2:91" s="8" customFormat="1" ht="16.149999999999999">
      <c r="B75" s="62"/>
      <c r="C75" s="63"/>
      <c r="D75" s="63"/>
      <c r="E75" s="114" t="s">
        <v>207</v>
      </c>
      <c r="F75" s="63"/>
      <c r="G75" s="64" t="s">
        <v>205</v>
      </c>
      <c r="H75" s="64"/>
      <c r="I75" s="64"/>
      <c r="J75" s="64"/>
      <c r="K75" s="65"/>
      <c r="Q75" s="1"/>
      <c r="R75" s="1"/>
      <c r="S75" s="1"/>
      <c r="T75" s="1"/>
      <c r="U75" s="1"/>
      <c r="V75" s="1"/>
      <c r="W75" s="1"/>
      <c r="X75" s="1"/>
      <c r="Y75" s="1"/>
      <c r="Z75" s="1"/>
      <c r="AA75" s="1"/>
      <c r="AB75" s="1"/>
      <c r="AC75" s="1"/>
      <c r="AK75" s="1"/>
      <c r="AL75" s="1"/>
      <c r="AM75" s="1"/>
      <c r="AN75" s="1"/>
      <c r="AO75" s="1"/>
      <c r="AP75" s="1"/>
      <c r="AR75" s="1"/>
      <c r="AS75" s="1"/>
      <c r="AT75" s="1"/>
      <c r="AU75" s="50"/>
      <c r="AV75" s="1"/>
      <c r="AW75" s="1"/>
      <c r="AX75" s="1"/>
      <c r="AY75" s="1"/>
      <c r="AZ75" s="1"/>
      <c r="BA75" s="1"/>
      <c r="BB75" s="1"/>
      <c r="BC75" s="1"/>
      <c r="BD75" s="1"/>
      <c r="CG75" s="1"/>
      <c r="CI75" s="1"/>
      <c r="CK75" s="1"/>
      <c r="CM75" s="1"/>
    </row>
    <row r="76" spans="2:91" s="8" customFormat="1" ht="16.149999999999999">
      <c r="B76" s="66"/>
      <c r="C76" s="125"/>
      <c r="D76" s="67"/>
      <c r="E76" s="68"/>
      <c r="F76" s="68" t="s">
        <v>208</v>
      </c>
      <c r="G76" s="68" t="s">
        <v>209</v>
      </c>
      <c r="H76" s="68" t="s">
        <v>210</v>
      </c>
      <c r="I76" s="68" t="s">
        <v>211</v>
      </c>
      <c r="J76" s="68" t="s">
        <v>212</v>
      </c>
      <c r="K76" s="69" t="s">
        <v>213</v>
      </c>
      <c r="Q76" s="1"/>
      <c r="R76" s="1"/>
      <c r="S76" s="1"/>
      <c r="T76" s="1"/>
      <c r="U76" s="1"/>
      <c r="V76" s="1"/>
      <c r="W76" s="1"/>
      <c r="X76" s="1"/>
      <c r="Y76" s="1"/>
      <c r="Z76" s="1"/>
      <c r="AA76" s="1"/>
      <c r="AB76" s="1"/>
      <c r="AC76" s="1"/>
      <c r="AK76" s="1"/>
      <c r="AL76" s="1"/>
      <c r="AM76" s="1"/>
      <c r="AN76" s="1"/>
      <c r="AO76" s="1"/>
      <c r="AP76" s="1"/>
      <c r="AR76" s="1"/>
      <c r="AS76" s="1"/>
      <c r="AT76" s="1"/>
      <c r="AU76" s="50"/>
      <c r="AV76" s="1"/>
      <c r="AW76" s="1"/>
      <c r="AX76" s="1"/>
      <c r="AY76" s="1"/>
      <c r="AZ76" s="1"/>
      <c r="BA76" s="1"/>
      <c r="BB76" s="1"/>
      <c r="BC76" s="1"/>
      <c r="BD76" s="1"/>
      <c r="CG76" s="1"/>
      <c r="CI76" s="1"/>
      <c r="CK76" s="1"/>
      <c r="CM76" s="1"/>
    </row>
    <row r="77" spans="2:91" s="8" customFormat="1" ht="17.649999999999999" customHeight="1">
      <c r="B77" s="115" t="s">
        <v>214</v>
      </c>
      <c r="C77" s="124"/>
      <c r="D77" s="116"/>
      <c r="E77" s="70" t="s">
        <v>215</v>
      </c>
      <c r="F77" s="70" t="str">
        <f>_xlfn.IFNA(S89,"")</f>
        <v/>
      </c>
      <c r="G77" s="70" t="str">
        <f>_xlfn.IFNA(S90,"")</f>
        <v/>
      </c>
      <c r="H77" s="70" t="str">
        <f>_xlfn.IFNA(S91,"")</f>
        <v/>
      </c>
      <c r="I77" s="70" t="str">
        <f>_xlfn.IFNA(S92,"")</f>
        <v/>
      </c>
      <c r="J77" s="70" t="str">
        <f>_xlfn.IFNA(S93,"")</f>
        <v/>
      </c>
      <c r="K77" s="70" t="str">
        <f>_xlfn.IFNA(S94,"")</f>
        <v/>
      </c>
      <c r="Q77" s="1"/>
      <c r="R77" s="1"/>
      <c r="S77" s="1"/>
      <c r="T77" s="1"/>
      <c r="U77" s="1"/>
      <c r="V77" s="1"/>
      <c r="W77" s="1"/>
      <c r="X77" s="1"/>
      <c r="Y77" s="1"/>
      <c r="Z77" s="1"/>
      <c r="AA77" s="1"/>
      <c r="AB77" s="1"/>
      <c r="AC77" s="1"/>
      <c r="AK77" s="1"/>
      <c r="AL77" s="1"/>
      <c r="AM77" s="1"/>
      <c r="AN77" s="1"/>
      <c r="AO77" s="1"/>
      <c r="AP77" s="1"/>
      <c r="AQ77" s="1"/>
      <c r="AR77" s="1"/>
      <c r="AT77" s="1"/>
      <c r="CG77" s="1"/>
      <c r="CI77" s="1"/>
      <c r="CK77" s="1"/>
      <c r="CM77" s="1"/>
    </row>
    <row r="78" spans="2:91" s="8" customFormat="1" ht="17.649999999999999" customHeight="1">
      <c r="B78" s="117"/>
      <c r="C78" s="126"/>
      <c r="D78" s="118"/>
      <c r="E78" s="71" t="s">
        <v>216</v>
      </c>
      <c r="F78" s="71"/>
      <c r="G78" s="72" t="str">
        <f>_xlfn.IFNA(R90,"")</f>
        <v/>
      </c>
      <c r="H78" s="72" t="str">
        <f>_xlfn.IFNA(R91,"")</f>
        <v/>
      </c>
      <c r="I78" s="72" t="str">
        <f>_xlfn.IFNA(R92,"")</f>
        <v/>
      </c>
      <c r="J78" s="72" t="str">
        <f>_xlfn.IFNA(R93,"")</f>
        <v/>
      </c>
      <c r="K78" s="72" t="str">
        <f>_xlfn.IFNA(R94,"")</f>
        <v/>
      </c>
      <c r="Q78" s="1"/>
      <c r="R78" s="1"/>
      <c r="S78" s="1"/>
      <c r="T78" s="1"/>
      <c r="U78" s="1"/>
      <c r="V78" s="1"/>
      <c r="W78" s="1"/>
      <c r="X78" s="1"/>
      <c r="Y78" s="1"/>
      <c r="Z78" s="1"/>
      <c r="AA78" s="1"/>
      <c r="AB78" s="1"/>
      <c r="AC78" s="1"/>
      <c r="AK78" s="1"/>
      <c r="AL78" s="1"/>
      <c r="AO78" s="1"/>
      <c r="AP78" s="1"/>
      <c r="AQ78" s="1"/>
      <c r="AR78" s="1"/>
      <c r="AS78" s="1"/>
      <c r="AT78" s="1"/>
      <c r="CG78" s="1"/>
      <c r="CI78" s="1"/>
      <c r="CK78" s="1"/>
      <c r="CM78" s="1"/>
    </row>
    <row r="79" spans="2:91" s="8" customFormat="1" ht="17.649999999999999" customHeight="1">
      <c r="B79" s="115" t="s">
        <v>217</v>
      </c>
      <c r="C79" s="124"/>
      <c r="D79" s="116"/>
      <c r="E79" s="70" t="s">
        <v>215</v>
      </c>
      <c r="F79" s="70" t="str">
        <f>_xlfn.IFNA(U89,"")</f>
        <v/>
      </c>
      <c r="G79" s="70" t="str">
        <f>_xlfn.IFNA(U90,"")</f>
        <v/>
      </c>
      <c r="H79" s="70" t="str">
        <f>_xlfn.IFNA(U91,"")</f>
        <v/>
      </c>
      <c r="I79" s="70" t="str">
        <f>_xlfn.IFNA(U92,"")</f>
        <v/>
      </c>
      <c r="J79" s="70" t="str">
        <f>_xlfn.IFNA(U93,"")</f>
        <v/>
      </c>
      <c r="K79" s="70" t="str">
        <f>_xlfn.IFNA(U94,"")</f>
        <v/>
      </c>
      <c r="Q79" s="1"/>
      <c r="R79" s="1"/>
      <c r="S79" s="1"/>
      <c r="T79" s="1"/>
      <c r="U79" s="1"/>
      <c r="V79" s="1"/>
      <c r="W79" s="1"/>
      <c r="X79" s="1"/>
      <c r="Y79" s="1"/>
      <c r="Z79" s="1"/>
      <c r="AA79" s="1"/>
      <c r="AB79" s="1"/>
      <c r="AC79" s="1"/>
      <c r="AK79" s="1"/>
      <c r="AL79" s="1"/>
      <c r="AO79" s="1"/>
      <c r="AP79" s="1"/>
      <c r="AQ79" s="1"/>
      <c r="AR79" s="1"/>
      <c r="AS79" s="1"/>
      <c r="AT79" s="1"/>
      <c r="CG79" s="1"/>
      <c r="CI79" s="1"/>
      <c r="CK79" s="1"/>
      <c r="CM79" s="1"/>
    </row>
    <row r="80" spans="2:91" s="8" customFormat="1" ht="17.649999999999999" customHeight="1">
      <c r="B80" s="117"/>
      <c r="C80" s="126"/>
      <c r="D80" s="118"/>
      <c r="E80" s="71" t="s">
        <v>216</v>
      </c>
      <c r="F80" s="71"/>
      <c r="G80" s="72" t="str">
        <f>_xlfn.IFNA(T90,"")</f>
        <v/>
      </c>
      <c r="H80" s="72" t="str">
        <f>_xlfn.IFNA(T91,"")</f>
        <v/>
      </c>
      <c r="I80" s="72" t="str">
        <f>_xlfn.IFNA(T92,"")</f>
        <v/>
      </c>
      <c r="J80" s="72" t="str">
        <f>_xlfn.IFNA(T93,"")</f>
        <v/>
      </c>
      <c r="K80" s="72" t="str">
        <f>_xlfn.IFNA(T94,"")</f>
        <v/>
      </c>
      <c r="Q80" s="1"/>
      <c r="R80" s="1"/>
      <c r="S80" s="1"/>
      <c r="T80" s="1"/>
      <c r="U80" s="1"/>
      <c r="V80" s="1"/>
      <c r="W80" s="1"/>
      <c r="X80" s="1"/>
      <c r="Y80" s="1"/>
      <c r="Z80" s="1"/>
      <c r="AA80" s="1"/>
      <c r="AB80" s="1"/>
      <c r="AC80" s="1"/>
      <c r="AK80" s="1"/>
      <c r="AL80" s="1"/>
      <c r="AO80" s="1"/>
      <c r="AP80" s="1"/>
      <c r="AQ80" s="1"/>
      <c r="AR80" s="1"/>
      <c r="AS80" s="1"/>
      <c r="AT80" s="1"/>
      <c r="AU80" s="1"/>
      <c r="AV80" s="1"/>
      <c r="AW80" s="1"/>
      <c r="AX80" s="1"/>
      <c r="AY80" s="1"/>
      <c r="AZ80" s="1"/>
      <c r="BA80" s="1"/>
      <c r="BB80" s="1"/>
      <c r="BC80" s="1"/>
      <c r="BD80" s="1"/>
      <c r="BE80" s="1"/>
      <c r="BF80" s="1"/>
      <c r="BG80" s="1"/>
      <c r="BH80" s="1"/>
      <c r="BI80" s="1"/>
      <c r="BJ80" s="1"/>
      <c r="BK80" s="1"/>
      <c r="CG80" s="1"/>
      <c r="CI80" s="1"/>
      <c r="CK80" s="1"/>
      <c r="CM80" s="1"/>
    </row>
    <row r="81" spans="2:43" ht="17.649999999999999" customHeight="1">
      <c r="B81" s="115" t="s">
        <v>218</v>
      </c>
      <c r="C81" s="124"/>
      <c r="D81" s="116"/>
      <c r="E81" s="70" t="s">
        <v>215</v>
      </c>
      <c r="F81" s="70" t="str">
        <f>_xlfn.IFNA(W89,"")</f>
        <v/>
      </c>
      <c r="G81" s="70" t="str">
        <f>_xlfn.IFNA(W90,"")</f>
        <v/>
      </c>
      <c r="H81" s="70" t="str">
        <f>_xlfn.IFNA(W91,"")</f>
        <v/>
      </c>
      <c r="I81" s="70" t="str">
        <f>_xlfn.IFNA(W92,"")</f>
        <v/>
      </c>
      <c r="J81" s="70" t="str">
        <f>_xlfn.IFNA(W93,"")</f>
        <v/>
      </c>
      <c r="K81" s="70" t="str">
        <f>_xlfn.IFNA(W94,"")</f>
        <v/>
      </c>
      <c r="AA81" s="1"/>
      <c r="AM81" s="8"/>
      <c r="AN81" s="8"/>
    </row>
    <row r="82" spans="2:43" ht="17.649999999999999" customHeight="1">
      <c r="B82" s="117"/>
      <c r="C82" s="124"/>
      <c r="D82" s="123"/>
      <c r="E82" s="71" t="s">
        <v>216</v>
      </c>
      <c r="F82" s="71"/>
      <c r="G82" s="72" t="str">
        <f>_xlfn.IFNA(V90,"")</f>
        <v/>
      </c>
      <c r="H82" s="72" t="str">
        <f>_xlfn.IFNA(V91,"")</f>
        <v/>
      </c>
      <c r="I82" s="72" t="str">
        <f>_xlfn.IFNA(V92,"")</f>
        <v/>
      </c>
      <c r="J82" s="72" t="str">
        <f>_xlfn.IFNA(V93,"")</f>
        <v/>
      </c>
      <c r="K82" s="72" t="str">
        <f>_xlfn.IFNA(V94,"")</f>
        <v/>
      </c>
      <c r="AA82" s="1"/>
      <c r="AM82" s="8"/>
      <c r="AN82" s="8"/>
    </row>
    <row r="83" spans="2:43" ht="17.649999999999999" customHeight="1">
      <c r="B83" s="112" t="s">
        <v>219</v>
      </c>
      <c r="C83" s="127"/>
      <c r="D83" s="129"/>
      <c r="E83" s="70" t="s">
        <v>215</v>
      </c>
      <c r="F83" s="70" t="str">
        <f>_xlfn.IFNA(Q89,"")</f>
        <v/>
      </c>
      <c r="G83" s="70" t="str">
        <f>_xlfn.IFNA(Q90,"")</f>
        <v/>
      </c>
      <c r="H83" s="70" t="str">
        <f>_xlfn.IFNA(Q91,"")</f>
        <v/>
      </c>
      <c r="I83" s="70" t="str">
        <f>_xlfn.IFNA(Q92,"")</f>
        <v/>
      </c>
      <c r="J83" s="70" t="str">
        <f>_xlfn.IFNA(Q93,"")</f>
        <v/>
      </c>
      <c r="K83" s="70" t="str">
        <f>_xlfn.IFNA(Q94,"")</f>
        <v/>
      </c>
      <c r="AA83" s="1"/>
      <c r="AM83" s="8"/>
      <c r="AN83" s="8"/>
    </row>
    <row r="84" spans="2:43" ht="17.649999999999999" customHeight="1">
      <c r="B84" s="113"/>
      <c r="C84" s="128"/>
      <c r="D84" s="127"/>
      <c r="E84" s="71" t="s">
        <v>216</v>
      </c>
      <c r="F84" s="71"/>
      <c r="G84" s="73" t="str">
        <f>_xlfn.IFNA(P90,"")</f>
        <v/>
      </c>
      <c r="H84" s="73" t="str">
        <f>_xlfn.IFNA(P91,"")</f>
        <v/>
      </c>
      <c r="I84" s="73" t="str">
        <f>_xlfn.IFNA(P92,"")</f>
        <v/>
      </c>
      <c r="J84" s="73" t="str">
        <f>_xlfn.IFNA(P93,"")</f>
        <v/>
      </c>
      <c r="K84" s="73" t="str">
        <f>_xlfn.IFNA(P94,"")</f>
        <v/>
      </c>
      <c r="AA84" s="1"/>
      <c r="AM84" s="8"/>
      <c r="AN84" s="8"/>
      <c r="AO84" s="8"/>
      <c r="AP84" s="8"/>
      <c r="AQ84" s="8"/>
    </row>
    <row r="85" spans="2:43">
      <c r="AA85" s="1"/>
      <c r="AM85" s="8"/>
      <c r="AN85" s="8"/>
      <c r="AO85" s="8"/>
      <c r="AP85" s="8"/>
      <c r="AQ85" s="8"/>
    </row>
    <row r="86" spans="2:43">
      <c r="AA86" s="1"/>
      <c r="AM86" s="8"/>
      <c r="AN86" s="8"/>
      <c r="AO86" s="8"/>
      <c r="AP86" s="8"/>
      <c r="AQ86" s="8"/>
    </row>
    <row r="87" spans="2:43">
      <c r="O87" s="74" t="s">
        <v>220</v>
      </c>
      <c r="P87" s="5"/>
      <c r="Q87" s="5"/>
      <c r="R87" s="5"/>
      <c r="S87" s="5"/>
      <c r="T87" s="5"/>
      <c r="U87" s="6"/>
      <c r="V87" s="5"/>
      <c r="W87" s="5"/>
      <c r="AA87" s="1"/>
    </row>
    <row r="88" spans="2:43">
      <c r="O88" s="75" t="s">
        <v>80</v>
      </c>
      <c r="P88" s="75" t="s">
        <v>221</v>
      </c>
      <c r="Q88" s="75" t="s">
        <v>222</v>
      </c>
      <c r="R88" s="75" t="s">
        <v>223</v>
      </c>
      <c r="S88" s="75" t="s">
        <v>224</v>
      </c>
      <c r="T88" s="75" t="s">
        <v>225</v>
      </c>
      <c r="U88" s="76" t="s">
        <v>226</v>
      </c>
      <c r="V88" s="75" t="s">
        <v>227</v>
      </c>
      <c r="W88" s="75" t="s">
        <v>228</v>
      </c>
    </row>
    <row r="89" spans="2:43">
      <c r="O89" s="75" t="s">
        <v>83</v>
      </c>
      <c r="P89" s="77"/>
      <c r="Q89" s="78" t="e">
        <f>IF(BJ34="",NA(),BJ34)</f>
        <v>#N/A</v>
      </c>
      <c r="R89" s="79"/>
      <c r="S89" s="78" t="e">
        <f>IF(BJ35="",NA(),BJ35)</f>
        <v>#N/A</v>
      </c>
      <c r="T89" s="79"/>
      <c r="U89" s="78" t="e">
        <f>IF(BJ36="",NA(),BJ36)</f>
        <v>#N/A</v>
      </c>
      <c r="V89" s="79"/>
      <c r="W89" s="78" t="e">
        <f>IF(BJ37="",NA(),BJ37)</f>
        <v>#N/A</v>
      </c>
    </row>
    <row r="90" spans="2:43">
      <c r="O90" s="75" t="s">
        <v>84</v>
      </c>
      <c r="P90" s="80" t="e">
        <f>IF(BV34="",NA(),BV34)</f>
        <v>#N/A</v>
      </c>
      <c r="Q90" s="78" t="e">
        <f>IF(BK34="",NA(),BK34)</f>
        <v>#N/A</v>
      </c>
      <c r="R90" s="80" t="e">
        <f>IF(BV35="",NA(),BV35)</f>
        <v>#N/A</v>
      </c>
      <c r="S90" s="78" t="e">
        <f>IF(BK35="",NA(),BK35)</f>
        <v>#N/A</v>
      </c>
      <c r="T90" s="80" t="e">
        <f>IF(BV36="",NA(),BV36)</f>
        <v>#N/A</v>
      </c>
      <c r="U90" s="78" t="e">
        <f>IF(BK36="",NA(),BK36)</f>
        <v>#N/A</v>
      </c>
      <c r="V90" s="80" t="e">
        <f>IF(BV37="",NA(),BV37)</f>
        <v>#N/A</v>
      </c>
      <c r="W90" s="78" t="e">
        <f>IF(BK37="",NA(),BK37)</f>
        <v>#N/A</v>
      </c>
    </row>
    <row r="91" spans="2:43">
      <c r="O91" s="75" t="s">
        <v>85</v>
      </c>
      <c r="P91" s="80" t="e">
        <f>IF(BW34="",NA(),BW34)</f>
        <v>#N/A</v>
      </c>
      <c r="Q91" s="78" t="e">
        <f>IF(BL34="",NA(),BL34)</f>
        <v>#N/A</v>
      </c>
      <c r="R91" s="80" t="e">
        <f>IF(BW35="",NA(),BW35)</f>
        <v>#N/A</v>
      </c>
      <c r="S91" s="78" t="e">
        <f>IF(BL35="",NA(),BL35)</f>
        <v>#N/A</v>
      </c>
      <c r="T91" s="80" t="e">
        <f>IF(BW36="",NA(),BW36)</f>
        <v>#N/A</v>
      </c>
      <c r="U91" s="78" t="e">
        <f>IF(BL36="",NA(),BL36)</f>
        <v>#N/A</v>
      </c>
      <c r="V91" s="80" t="e">
        <f>IF(BW37="",NA(),BW37)</f>
        <v>#N/A</v>
      </c>
      <c r="W91" s="78" t="e">
        <f>IF(BL37="",NA(),BL37)</f>
        <v>#N/A</v>
      </c>
    </row>
    <row r="92" spans="2:43">
      <c r="O92" s="75" t="s">
        <v>86</v>
      </c>
      <c r="P92" s="80" t="e">
        <f>IF(BX34="",NA(),BX34)</f>
        <v>#N/A</v>
      </c>
      <c r="Q92" s="78" t="e">
        <f>IF(BM34="",NA(),BM34)</f>
        <v>#N/A</v>
      </c>
      <c r="R92" s="81" t="e">
        <f>IF(BX35="",NA(),BX35)</f>
        <v>#N/A</v>
      </c>
      <c r="S92" s="78" t="e">
        <f>IF(BM35="",NA(),BM35)</f>
        <v>#N/A</v>
      </c>
      <c r="T92" s="81" t="e">
        <f>IF(BX36="",NA(),BX36)</f>
        <v>#N/A</v>
      </c>
      <c r="U92" s="78" t="e">
        <f>IF(BM36="",NA(),BM36)</f>
        <v>#N/A</v>
      </c>
      <c r="V92" s="81" t="e">
        <f>IF(BX37="",NA(),BX37)</f>
        <v>#N/A</v>
      </c>
      <c r="W92" s="78" t="e">
        <f>IF(BM37="",NA(),BM37)</f>
        <v>#N/A</v>
      </c>
    </row>
    <row r="93" spans="2:43">
      <c r="O93" s="75" t="s">
        <v>87</v>
      </c>
      <c r="P93" s="80" t="e">
        <f>IF(BY34="",NA(),BY34)</f>
        <v>#N/A</v>
      </c>
      <c r="Q93" s="78" t="e">
        <f>IF(BN34="",NA(),BN34)</f>
        <v>#N/A</v>
      </c>
      <c r="R93" s="81" t="e">
        <f>IF(BY35="",NA(),BY35)</f>
        <v>#N/A</v>
      </c>
      <c r="S93" s="78" t="e">
        <f>IF(BN35="",NA(),BN35)</f>
        <v>#N/A</v>
      </c>
      <c r="T93" s="81" t="e">
        <f>IF(BY36="",NA(),BY36)</f>
        <v>#N/A</v>
      </c>
      <c r="U93" s="78" t="e">
        <f>IF(BN36="",NA(),BN36)</f>
        <v>#N/A</v>
      </c>
      <c r="V93" s="81" t="e">
        <f>IF(BY37="",NA(),BY37)</f>
        <v>#N/A</v>
      </c>
      <c r="W93" s="78" t="e">
        <f>IF(BN37="",NA(),BN37)</f>
        <v>#N/A</v>
      </c>
    </row>
    <row r="94" spans="2:43">
      <c r="O94" s="75" t="s">
        <v>88</v>
      </c>
      <c r="P94" s="80" t="e">
        <f>IF(BZ34="",NA(),BZ34)</f>
        <v>#N/A</v>
      </c>
      <c r="Q94" s="78" t="e">
        <f>IF(BO34="",NA(),BO34)</f>
        <v>#N/A</v>
      </c>
      <c r="R94" s="81" t="e">
        <f>IF(BZ35="",NA(),BZ35)</f>
        <v>#N/A</v>
      </c>
      <c r="S94" s="78" t="e">
        <f>IF(BO35="",NA(),BO35)</f>
        <v>#N/A</v>
      </c>
      <c r="T94" s="81" t="e">
        <f>IF(BZ36="",NA(),BZ36)</f>
        <v>#N/A</v>
      </c>
      <c r="U94" s="78" t="e">
        <f>IF(BO36="",NA(),BO36)</f>
        <v>#N/A</v>
      </c>
      <c r="V94" s="81" t="e">
        <f>IF(BZ37="",NA(),BZ37)</f>
        <v>#N/A</v>
      </c>
      <c r="W94" s="78" t="e">
        <f>IF(BO37="",NA(),BO37)</f>
        <v>#N/A</v>
      </c>
    </row>
    <row r="95" spans="2:43">
      <c r="O95" s="75" t="s">
        <v>89</v>
      </c>
      <c r="P95" s="80" t="e">
        <f>IF(CA34="",NA(),CA34)</f>
        <v>#N/A</v>
      </c>
      <c r="Q95" s="78" t="e">
        <f>IF(BP34="",NA(),BP34)</f>
        <v>#N/A</v>
      </c>
      <c r="R95" s="81" t="e">
        <f>IF(CA35="",NA(),CA35)</f>
        <v>#N/A</v>
      </c>
      <c r="S95" s="78" t="e">
        <f>IF(BP35="",NA(),BP35)</f>
        <v>#N/A</v>
      </c>
      <c r="T95" s="81" t="e">
        <f>IF(CA36="",NA(),CA36)</f>
        <v>#N/A</v>
      </c>
      <c r="U95" s="78" t="e">
        <f>IF(BP36="",NA(),BP36)</f>
        <v>#N/A</v>
      </c>
      <c r="V95" s="81" t="e">
        <f>IF(CA37="",NA(),CA37)</f>
        <v>#N/A</v>
      </c>
      <c r="W95" s="78" t="e">
        <f>IF(BP37="",NA(),BP37)</f>
        <v>#N/A</v>
      </c>
    </row>
    <row r="96" spans="2:43">
      <c r="O96" s="75" t="s">
        <v>90</v>
      </c>
      <c r="P96" s="80" t="e">
        <f>IF(CB34="",NA(),CB34)</f>
        <v>#N/A</v>
      </c>
      <c r="Q96" s="78" t="e">
        <f>IF(BQ34="",NA(),BQ34)</f>
        <v>#N/A</v>
      </c>
      <c r="R96" s="81" t="e">
        <f>IF(CB35="",NA(),CB35)</f>
        <v>#N/A</v>
      </c>
      <c r="S96" s="78" t="e">
        <f>IF(BQ35="",NA(),BQ35)</f>
        <v>#N/A</v>
      </c>
      <c r="T96" s="81" t="e">
        <f>IF(CB36="",NA(),CB36)</f>
        <v>#N/A</v>
      </c>
      <c r="U96" s="78" t="e">
        <f>IF(BQ36="",NA(),BQ36)</f>
        <v>#N/A</v>
      </c>
      <c r="V96" s="81" t="e">
        <f>IF(CB37="",NA(),CB37)</f>
        <v>#N/A</v>
      </c>
      <c r="W96" s="78" t="e">
        <f>IF(BQ37="",NA(),BQ37)</f>
        <v>#N/A</v>
      </c>
    </row>
    <row r="97" spans="2:91" s="8" customFormat="1">
      <c r="B97" s="1"/>
      <c r="C97" s="1"/>
      <c r="D97" s="1"/>
      <c r="E97" s="1"/>
      <c r="F97" s="1"/>
      <c r="G97" s="1"/>
      <c r="O97" s="75" t="s">
        <v>91</v>
      </c>
      <c r="P97" s="80" t="e">
        <f>IF(CC34="",NA(),CC34)</f>
        <v>#N/A</v>
      </c>
      <c r="Q97" s="78" t="e">
        <f>IF(BR34="",NA(),BR34)</f>
        <v>#N/A</v>
      </c>
      <c r="R97" s="81" t="e">
        <f>IF(CC35="",NA(),CC35)</f>
        <v>#N/A</v>
      </c>
      <c r="S97" s="78" t="e">
        <f>IF(BR35="",NA(),BR35)</f>
        <v>#N/A</v>
      </c>
      <c r="T97" s="81" t="e">
        <f>IF(CC36="",NA(),CC36)</f>
        <v>#N/A</v>
      </c>
      <c r="U97" s="78" t="e">
        <f>IF(BR36="",NA(),BR36)</f>
        <v>#N/A</v>
      </c>
      <c r="V97" s="81" t="e">
        <f>IF(CC37="",NA(),CC37)</f>
        <v>#N/A</v>
      </c>
      <c r="W97" s="78" t="e">
        <f>IF(BR37="",NA(),BR37)</f>
        <v>#N/A</v>
      </c>
      <c r="X97" s="1"/>
      <c r="Y97" s="1"/>
      <c r="Z97" s="1"/>
      <c r="AB97" s="1"/>
      <c r="AC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CG97" s="1"/>
      <c r="CI97" s="1"/>
      <c r="CK97" s="1"/>
      <c r="CM97" s="1"/>
    </row>
    <row r="98" spans="2:91" s="8" customFormat="1">
      <c r="B98" s="1"/>
      <c r="C98" s="1"/>
      <c r="D98" s="1"/>
      <c r="E98" s="1"/>
      <c r="F98" s="1"/>
      <c r="G98" s="1"/>
      <c r="O98" s="75" t="s">
        <v>92</v>
      </c>
      <c r="P98" s="80" t="e">
        <f>IF(CD34="",NA(),CD34)</f>
        <v>#N/A</v>
      </c>
      <c r="Q98" s="78" t="e">
        <f>IF(BS34="",NA(),BS34)</f>
        <v>#N/A</v>
      </c>
      <c r="R98" s="81" t="e">
        <f>IF(CD35="",NA(),CD35)</f>
        <v>#N/A</v>
      </c>
      <c r="S98" s="78" t="e">
        <f>IF(BS35="",NA(),BS35)</f>
        <v>#N/A</v>
      </c>
      <c r="T98" s="81" t="e">
        <f>IF(CD36="",NA(),CD36)</f>
        <v>#N/A</v>
      </c>
      <c r="U98" s="78" t="e">
        <f>IF(BS36="",NA(),BS36)</f>
        <v>#N/A</v>
      </c>
      <c r="V98" s="81" t="e">
        <f>IF(CD37="",NA(),CD37)</f>
        <v>#N/A</v>
      </c>
      <c r="W98" s="78" t="e">
        <f>IF(BS37="",NA(),BS37)</f>
        <v>#N/A</v>
      </c>
      <c r="X98" s="1"/>
      <c r="Y98" s="1"/>
      <c r="Z98" s="1"/>
      <c r="AB98" s="1"/>
      <c r="AC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CG98" s="1"/>
      <c r="CI98" s="1"/>
      <c r="CK98" s="1"/>
      <c r="CM98" s="1"/>
    </row>
    <row r="99" spans="2:91" s="8" customFormat="1">
      <c r="B99" s="1"/>
      <c r="C99" s="1"/>
      <c r="D99" s="1"/>
      <c r="E99" s="1"/>
      <c r="F99" s="1"/>
      <c r="G99" s="1"/>
      <c r="L99" s="8" t="s">
        <v>229</v>
      </c>
      <c r="O99" s="75" t="s">
        <v>93</v>
      </c>
      <c r="P99" s="80" t="e">
        <f>IF(CE34="",NA(),BWK34)</f>
        <v>#N/A</v>
      </c>
      <c r="Q99" s="78" t="e">
        <f>IF(BT34="",NA(),BT34)</f>
        <v>#N/A</v>
      </c>
      <c r="R99" s="81" t="e">
        <f>IF(CE35="",NA(),CE35)</f>
        <v>#N/A</v>
      </c>
      <c r="S99" s="78" t="e">
        <f>IF(BT35="",NA(),BT35)</f>
        <v>#N/A</v>
      </c>
      <c r="T99" s="81" t="e">
        <f>IF(CE36="",NA(),CE36)</f>
        <v>#N/A</v>
      </c>
      <c r="U99" s="78" t="e">
        <f>IF(BT36="",NA(),BT36)</f>
        <v>#N/A</v>
      </c>
      <c r="V99" s="81" t="e">
        <f>IF(CE37="",NA(),CE37)</f>
        <v>#N/A</v>
      </c>
      <c r="W99" s="78" t="e">
        <f>IF(BT37="",NA(),BT37)</f>
        <v>#N/A</v>
      </c>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s="8" customFormat="1" ht="15" customHeight="1">
      <c r="B107" s="1"/>
      <c r="C107" s="1"/>
      <c r="D107" s="1"/>
      <c r="E107" s="1"/>
      <c r="F107" s="1"/>
      <c r="G107" s="1"/>
      <c r="Q107" s="1"/>
      <c r="R107" s="1"/>
      <c r="S107" s="1"/>
      <c r="T107" s="1"/>
      <c r="U107" s="1"/>
      <c r="V107" s="1"/>
      <c r="W107" s="1"/>
      <c r="X107" s="1"/>
      <c r="Y107" s="1"/>
      <c r="Z107" s="1"/>
      <c r="AB107" s="1"/>
      <c r="AC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CG107" s="1"/>
      <c r="CI107" s="1"/>
      <c r="CK107" s="1"/>
      <c r="CM107" s="1"/>
    </row>
    <row r="108" spans="2:91" s="8" customFormat="1" ht="15.6" customHeigh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CG108" s="1"/>
      <c r="CI108" s="1"/>
      <c r="CK108" s="1"/>
      <c r="CM108" s="1"/>
    </row>
    <row r="109" spans="2:91" s="8" customFormat="1" ht="15.6" customHeight="1">
      <c r="B109" s="1"/>
      <c r="C109" s="1"/>
      <c r="D109" s="1"/>
      <c r="E109" s="1"/>
      <c r="F109" s="1"/>
      <c r="G109" s="1"/>
      <c r="L109" s="8" t="s">
        <v>230</v>
      </c>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CG109" s="1"/>
      <c r="CI109" s="1"/>
      <c r="CK109" s="1"/>
      <c r="CM109" s="1"/>
    </row>
    <row r="111" spans="2:91" s="8" customFormat="1">
      <c r="B111" s="1"/>
      <c r="C111" s="1"/>
      <c r="D111" s="1"/>
      <c r="E111" s="1"/>
      <c r="F111" s="1"/>
      <c r="G111" s="1"/>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9.149999999999999" thickBot="1">
      <c r="B112" s="60" t="s">
        <v>231</v>
      </c>
      <c r="C112" s="60"/>
      <c r="D112" s="1"/>
      <c r="E112" s="1"/>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62.85" customHeight="1" thickBot="1">
      <c r="B113" s="82" t="s">
        <v>40</v>
      </c>
      <c r="C113" s="274" t="s">
        <v>41</v>
      </c>
      <c r="D113" s="275"/>
      <c r="E113" s="276" t="s">
        <v>42</v>
      </c>
      <c r="F113" s="277"/>
      <c r="G113" s="275"/>
      <c r="H113" s="82" t="s">
        <v>232</v>
      </c>
      <c r="I113" s="82" t="s">
        <v>233</v>
      </c>
      <c r="J113" s="82" t="s">
        <v>79</v>
      </c>
      <c r="K113" s="82" t="s">
        <v>234</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6.899999999999999" thickBot="1">
      <c r="B114" s="302">
        <v>1</v>
      </c>
      <c r="C114" s="305" t="s">
        <v>104</v>
      </c>
      <c r="D114" s="306"/>
      <c r="E114" s="200" t="s">
        <v>105</v>
      </c>
      <c r="F114" s="83"/>
      <c r="G114" s="119"/>
      <c r="H114" s="85" t="str">
        <f t="shared" ref="H114:H141" si="23">AZ3</f>
        <v>---</v>
      </c>
      <c r="I114" s="85" t="str">
        <f t="shared" ref="I114:I141" si="24">AX3</f>
        <v>---</v>
      </c>
      <c r="J114" s="85" t="str">
        <f t="shared" ref="J114:J141" si="25">BB3</f>
        <v>---</v>
      </c>
      <c r="K114" s="85" t="str">
        <f>RIGHT(BC3,7)</f>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303"/>
      <c r="C115" s="305"/>
      <c r="D115" s="306"/>
      <c r="E115" s="201" t="s">
        <v>108</v>
      </c>
      <c r="F115" s="83"/>
      <c r="G115" s="84"/>
      <c r="H115" s="85" t="str">
        <f t="shared" si="23"/>
        <v>---</v>
      </c>
      <c r="I115" s="85" t="str">
        <f t="shared" si="24"/>
        <v>---</v>
      </c>
      <c r="J115" s="85" t="str">
        <f t="shared" si="25"/>
        <v>---</v>
      </c>
      <c r="K115" s="85" t="str">
        <f>RIGHT(BC4,7)</f>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303"/>
      <c r="C116" s="305" t="s">
        <v>111</v>
      </c>
      <c r="D116" s="306"/>
      <c r="E116" s="200" t="s">
        <v>112</v>
      </c>
      <c r="F116" s="202"/>
      <c r="G116" s="84"/>
      <c r="H116" s="85" t="str">
        <f t="shared" si="23"/>
        <v>---</v>
      </c>
      <c r="I116" s="85" t="str">
        <f t="shared" si="24"/>
        <v>---</v>
      </c>
      <c r="J116" s="85" t="str">
        <f t="shared" si="25"/>
        <v>---</v>
      </c>
      <c r="K116" s="85" t="str">
        <f t="shared" ref="K116:K141" si="26">RIGHT(BC5,7)</f>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303"/>
      <c r="C117" s="305"/>
      <c r="D117" s="306"/>
      <c r="E117" s="200" t="s">
        <v>115</v>
      </c>
      <c r="F117" s="202"/>
      <c r="G117" s="84"/>
      <c r="H117" s="85" t="str">
        <f t="shared" si="23"/>
        <v>---</v>
      </c>
      <c r="I117" s="85" t="str">
        <f t="shared" si="24"/>
        <v>---</v>
      </c>
      <c r="J117" s="85" t="str">
        <f t="shared" si="25"/>
        <v>---</v>
      </c>
      <c r="K117" s="85" t="str">
        <f t="shared" si="26"/>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303"/>
      <c r="C118" s="305"/>
      <c r="D118" s="306"/>
      <c r="E118" s="200" t="s">
        <v>118</v>
      </c>
      <c r="F118" s="202"/>
      <c r="G118" s="84"/>
      <c r="H118" s="85" t="str">
        <f t="shared" si="23"/>
        <v>---</v>
      </c>
      <c r="I118" s="85" t="str">
        <f t="shared" si="24"/>
        <v>---</v>
      </c>
      <c r="J118" s="85" t="str">
        <f t="shared" si="25"/>
        <v>---</v>
      </c>
      <c r="K118" s="85" t="str">
        <f t="shared" si="26"/>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304"/>
      <c r="C119" s="305"/>
      <c r="D119" s="306"/>
      <c r="E119" s="200" t="s">
        <v>120</v>
      </c>
      <c r="F119" s="202"/>
      <c r="G119" s="84"/>
      <c r="H119" s="85" t="str">
        <f t="shared" si="23"/>
        <v>---</v>
      </c>
      <c r="I119" s="85" t="str">
        <f t="shared" si="24"/>
        <v>---</v>
      </c>
      <c r="J119" s="85" t="str">
        <f t="shared" si="25"/>
        <v>---</v>
      </c>
      <c r="K119" s="85" t="str">
        <f t="shared" si="26"/>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302">
        <v>2</v>
      </c>
      <c r="C120" s="305" t="s">
        <v>122</v>
      </c>
      <c r="D120" s="306"/>
      <c r="E120" s="200" t="s">
        <v>123</v>
      </c>
      <c r="F120" s="202"/>
      <c r="G120" s="84"/>
      <c r="H120" s="85" t="str">
        <f t="shared" si="23"/>
        <v>---</v>
      </c>
      <c r="I120" s="85" t="str">
        <f t="shared" si="24"/>
        <v>---</v>
      </c>
      <c r="J120" s="85" t="str">
        <f t="shared" si="25"/>
        <v>---</v>
      </c>
      <c r="K120" s="85" t="str">
        <f t="shared" si="26"/>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5.6" customHeight="1" thickBot="1">
      <c r="B121" s="303"/>
      <c r="C121" s="305"/>
      <c r="D121" s="306"/>
      <c r="E121" s="200" t="s">
        <v>125</v>
      </c>
      <c r="F121" s="202"/>
      <c r="G121" s="84"/>
      <c r="H121" s="85" t="str">
        <f t="shared" si="23"/>
        <v>---</v>
      </c>
      <c r="I121" s="85" t="str">
        <f t="shared" si="24"/>
        <v>---</v>
      </c>
      <c r="J121" s="85" t="str">
        <f t="shared" si="25"/>
        <v>---</v>
      </c>
      <c r="K121" s="85" t="str">
        <f t="shared" si="26"/>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303"/>
      <c r="C122" s="305"/>
      <c r="D122" s="306"/>
      <c r="E122" s="200" t="s">
        <v>127</v>
      </c>
      <c r="F122" s="202"/>
      <c r="G122" s="84"/>
      <c r="H122" s="85" t="str">
        <f t="shared" si="23"/>
        <v>---</v>
      </c>
      <c r="I122" s="85" t="str">
        <f t="shared" si="24"/>
        <v>---</v>
      </c>
      <c r="J122" s="85" t="str">
        <f t="shared" si="25"/>
        <v>---</v>
      </c>
      <c r="K122" s="85" t="str">
        <f t="shared" si="26"/>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303"/>
      <c r="C123" s="305" t="s">
        <v>129</v>
      </c>
      <c r="D123" s="306"/>
      <c r="E123" s="200" t="s">
        <v>130</v>
      </c>
      <c r="F123" s="202"/>
      <c r="G123" s="84"/>
      <c r="H123" s="85" t="str">
        <f t="shared" si="23"/>
        <v>---</v>
      </c>
      <c r="I123" s="85" t="str">
        <f t="shared" si="24"/>
        <v>---</v>
      </c>
      <c r="J123" s="85" t="str">
        <f t="shared" si="25"/>
        <v>---</v>
      </c>
      <c r="K123" s="85" t="str">
        <f t="shared" si="26"/>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303"/>
      <c r="C124" s="305"/>
      <c r="D124" s="306"/>
      <c r="E124" s="200" t="s">
        <v>132</v>
      </c>
      <c r="F124" s="202"/>
      <c r="G124" s="84"/>
      <c r="H124" s="85" t="str">
        <f t="shared" si="23"/>
        <v>---</v>
      </c>
      <c r="I124" s="85" t="str">
        <f t="shared" si="24"/>
        <v>---</v>
      </c>
      <c r="J124" s="85" t="str">
        <f t="shared" si="25"/>
        <v>---</v>
      </c>
      <c r="K124" s="85" t="str">
        <f t="shared" si="26"/>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303"/>
      <c r="C125" s="305"/>
      <c r="D125" s="306"/>
      <c r="E125" s="200" t="s">
        <v>134</v>
      </c>
      <c r="F125" s="202"/>
      <c r="G125" s="84"/>
      <c r="H125" s="85" t="str">
        <f t="shared" si="23"/>
        <v>---</v>
      </c>
      <c r="I125" s="85" t="str">
        <f t="shared" si="24"/>
        <v>---</v>
      </c>
      <c r="J125" s="85" t="str">
        <f t="shared" si="25"/>
        <v>---</v>
      </c>
      <c r="K125" s="85" t="str">
        <f t="shared" si="26"/>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303"/>
      <c r="C126" s="305" t="s">
        <v>235</v>
      </c>
      <c r="D126" s="306"/>
      <c r="E126" s="200" t="s">
        <v>137</v>
      </c>
      <c r="F126" s="202"/>
      <c r="G126" s="84"/>
      <c r="H126" s="85" t="str">
        <f t="shared" si="23"/>
        <v>---</v>
      </c>
      <c r="I126" s="85" t="str">
        <f t="shared" si="24"/>
        <v>---</v>
      </c>
      <c r="J126" s="85" t="str">
        <f t="shared" si="25"/>
        <v>---</v>
      </c>
      <c r="K126" s="85" t="str">
        <f t="shared" si="26"/>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6.899999999999999" thickBot="1">
      <c r="B127" s="303"/>
      <c r="C127" s="305"/>
      <c r="D127" s="306"/>
      <c r="E127" s="200" t="s">
        <v>139</v>
      </c>
      <c r="F127" s="202"/>
      <c r="G127" s="84"/>
      <c r="H127" s="85" t="str">
        <f t="shared" si="23"/>
        <v>---</v>
      </c>
      <c r="I127" s="85" t="str">
        <f t="shared" si="24"/>
        <v>---</v>
      </c>
      <c r="J127" s="85" t="str">
        <f t="shared" si="25"/>
        <v>---</v>
      </c>
      <c r="K127" s="85" t="str">
        <f t="shared" si="26"/>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303"/>
      <c r="C128" s="305"/>
      <c r="D128" s="306"/>
      <c r="E128" s="200" t="s">
        <v>141</v>
      </c>
      <c r="F128" s="202"/>
      <c r="G128" s="84"/>
      <c r="H128" s="85" t="str">
        <f t="shared" si="23"/>
        <v>---</v>
      </c>
      <c r="I128" s="85" t="str">
        <f t="shared" si="24"/>
        <v>---</v>
      </c>
      <c r="J128" s="85" t="str">
        <f t="shared" si="25"/>
        <v>---</v>
      </c>
      <c r="K128" s="85" t="str">
        <f t="shared" si="26"/>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303"/>
      <c r="C129" s="305" t="s">
        <v>143</v>
      </c>
      <c r="D129" s="306"/>
      <c r="E129" s="200" t="s">
        <v>144</v>
      </c>
      <c r="F129" s="202"/>
      <c r="G129" s="84"/>
      <c r="H129" s="85" t="str">
        <f t="shared" si="23"/>
        <v>---</v>
      </c>
      <c r="I129" s="85" t="str">
        <f t="shared" si="24"/>
        <v>---</v>
      </c>
      <c r="J129" s="85" t="str">
        <f t="shared" si="25"/>
        <v>---</v>
      </c>
      <c r="K129" s="85" t="str">
        <f t="shared" si="26"/>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303"/>
      <c r="C130" s="305"/>
      <c r="D130" s="306"/>
      <c r="E130" s="200" t="s">
        <v>146</v>
      </c>
      <c r="F130" s="202"/>
      <c r="G130" s="84"/>
      <c r="H130" s="85" t="str">
        <f t="shared" si="23"/>
        <v>---</v>
      </c>
      <c r="I130" s="85" t="str">
        <f t="shared" si="24"/>
        <v>---</v>
      </c>
      <c r="J130" s="85" t="str">
        <f t="shared" si="25"/>
        <v>---</v>
      </c>
      <c r="K130" s="85" t="str">
        <f t="shared" si="26"/>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303"/>
      <c r="C131" s="305"/>
      <c r="D131" s="306"/>
      <c r="E131" s="200" t="s">
        <v>148</v>
      </c>
      <c r="F131" s="202"/>
      <c r="G131" s="84"/>
      <c r="H131" s="85" t="str">
        <f t="shared" si="23"/>
        <v>---</v>
      </c>
      <c r="I131" s="85" t="str">
        <f t="shared" si="24"/>
        <v>---</v>
      </c>
      <c r="J131" s="85" t="str">
        <f t="shared" si="25"/>
        <v>---</v>
      </c>
      <c r="K131" s="85" t="str">
        <f t="shared" si="26"/>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303"/>
      <c r="C132" s="305" t="s">
        <v>150</v>
      </c>
      <c r="D132" s="306"/>
      <c r="E132" s="200" t="s">
        <v>151</v>
      </c>
      <c r="F132" s="202"/>
      <c r="G132" s="84"/>
      <c r="H132" s="85" t="str">
        <f t="shared" si="23"/>
        <v>---</v>
      </c>
      <c r="I132" s="85" t="str">
        <f t="shared" si="24"/>
        <v>---</v>
      </c>
      <c r="J132" s="85" t="str">
        <f t="shared" si="25"/>
        <v>---</v>
      </c>
      <c r="K132" s="85" t="str">
        <f t="shared" si="26"/>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303"/>
      <c r="C133" s="305"/>
      <c r="D133" s="306"/>
      <c r="E133" s="200" t="s">
        <v>153</v>
      </c>
      <c r="F133" s="202"/>
      <c r="G133" s="84"/>
      <c r="H133" s="85" t="str">
        <f t="shared" si="23"/>
        <v>---</v>
      </c>
      <c r="I133" s="85" t="str">
        <f t="shared" si="24"/>
        <v>---</v>
      </c>
      <c r="J133" s="85" t="str">
        <f t="shared" si="25"/>
        <v>---</v>
      </c>
      <c r="K133" s="85" t="str">
        <f t="shared" si="26"/>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304"/>
      <c r="C134" s="305"/>
      <c r="D134" s="306"/>
      <c r="E134" s="200" t="s">
        <v>155</v>
      </c>
      <c r="F134" s="202"/>
      <c r="G134" s="84"/>
      <c r="H134" s="85" t="str">
        <f t="shared" si="23"/>
        <v>---</v>
      </c>
      <c r="I134" s="85" t="str">
        <f t="shared" si="24"/>
        <v>---</v>
      </c>
      <c r="J134" s="85" t="str">
        <f t="shared" si="25"/>
        <v>---</v>
      </c>
      <c r="K134" s="85" t="str">
        <f t="shared" si="26"/>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302">
        <v>3</v>
      </c>
      <c r="C135" s="307" t="s">
        <v>157</v>
      </c>
      <c r="D135" s="308"/>
      <c r="E135" s="200" t="s">
        <v>158</v>
      </c>
      <c r="F135" s="83"/>
      <c r="G135" s="84"/>
      <c r="H135" s="85" t="str">
        <f t="shared" si="23"/>
        <v>---</v>
      </c>
      <c r="I135" s="85" t="str">
        <f t="shared" si="24"/>
        <v>---</v>
      </c>
      <c r="J135" s="85" t="str">
        <f t="shared" si="25"/>
        <v>---</v>
      </c>
      <c r="K135" s="85" t="str">
        <f t="shared" si="26"/>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5.6" customHeight="1" thickBot="1">
      <c r="B136" s="303"/>
      <c r="C136" s="307"/>
      <c r="D136" s="308"/>
      <c r="E136" s="200" t="s">
        <v>160</v>
      </c>
      <c r="F136" s="83"/>
      <c r="G136" s="84"/>
      <c r="H136" s="85" t="str">
        <f t="shared" si="23"/>
        <v>---</v>
      </c>
      <c r="I136" s="85" t="str">
        <f t="shared" si="24"/>
        <v>---</v>
      </c>
      <c r="J136" s="85" t="str">
        <f t="shared" si="25"/>
        <v>---</v>
      </c>
      <c r="K136" s="85" t="str">
        <f t="shared" si="26"/>
        <v>---</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5.6" customHeight="1" thickBot="1">
      <c r="B137" s="303"/>
      <c r="C137" s="307"/>
      <c r="D137" s="308"/>
      <c r="E137" s="200" t="s">
        <v>162</v>
      </c>
      <c r="F137" s="83"/>
      <c r="G137" s="84"/>
      <c r="H137" s="85" t="str">
        <f t="shared" si="23"/>
        <v>---</v>
      </c>
      <c r="I137" s="85" t="str">
        <f t="shared" si="24"/>
        <v>---</v>
      </c>
      <c r="J137" s="85" t="str">
        <f t="shared" si="25"/>
        <v>---</v>
      </c>
      <c r="K137" s="85" t="str">
        <f t="shared" si="26"/>
        <v>---</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5.6" customHeight="1" thickBot="1">
      <c r="B138" s="303"/>
      <c r="C138" s="307" t="s">
        <v>164</v>
      </c>
      <c r="D138" s="308"/>
      <c r="E138" s="200" t="s">
        <v>165</v>
      </c>
      <c r="F138" s="83"/>
      <c r="G138" s="84"/>
      <c r="H138" s="85" t="str">
        <f t="shared" si="23"/>
        <v>---</v>
      </c>
      <c r="I138" s="85" t="str">
        <f t="shared" si="24"/>
        <v>---</v>
      </c>
      <c r="J138" s="85" t="str">
        <f t="shared" si="25"/>
        <v>---</v>
      </c>
      <c r="K138" s="85" t="str">
        <f t="shared" si="26"/>
        <v>---</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5.6" customHeight="1" thickBot="1">
      <c r="B139" s="303"/>
      <c r="C139" s="307"/>
      <c r="D139" s="308"/>
      <c r="E139" s="200" t="s">
        <v>167</v>
      </c>
      <c r="F139" s="83"/>
      <c r="G139" s="84"/>
      <c r="H139" s="85" t="str">
        <f t="shared" si="23"/>
        <v>---</v>
      </c>
      <c r="I139" s="85" t="str">
        <f t="shared" si="24"/>
        <v>---</v>
      </c>
      <c r="J139" s="85" t="str">
        <f t="shared" si="25"/>
        <v>---</v>
      </c>
      <c r="K139" s="85" t="str">
        <f t="shared" si="26"/>
        <v>---</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ht="15.6" customHeight="1" thickBot="1">
      <c r="B140" s="303"/>
      <c r="C140" s="307"/>
      <c r="D140" s="308"/>
      <c r="E140" s="200" t="s">
        <v>169</v>
      </c>
      <c r="F140" s="83"/>
      <c r="G140" s="84"/>
      <c r="H140" s="85" t="str">
        <f t="shared" si="23"/>
        <v>---</v>
      </c>
      <c r="I140" s="85" t="str">
        <f t="shared" si="24"/>
        <v>---</v>
      </c>
      <c r="J140" s="85" t="str">
        <f t="shared" si="25"/>
        <v>---</v>
      </c>
      <c r="K140" s="85" t="str">
        <f t="shared" si="26"/>
        <v>---</v>
      </c>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5.6" customHeight="1" thickBot="1">
      <c r="B141" s="304"/>
      <c r="C141" s="307"/>
      <c r="D141" s="308"/>
      <c r="E141" s="200" t="s">
        <v>171</v>
      </c>
      <c r="F141" s="83"/>
      <c r="G141" s="86"/>
      <c r="H141" s="85" t="str">
        <f t="shared" si="23"/>
        <v>---</v>
      </c>
      <c r="I141" s="85" t="str">
        <f t="shared" si="24"/>
        <v>---</v>
      </c>
      <c r="J141" s="85" t="str">
        <f t="shared" si="25"/>
        <v>---</v>
      </c>
      <c r="K141" s="85" t="str">
        <f t="shared" si="26"/>
        <v>---</v>
      </c>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ht="16.149999999999999" customHeight="1" thickBot="1">
      <c r="B142" s="271" t="s">
        <v>173</v>
      </c>
      <c r="C142" s="272"/>
      <c r="D142" s="272"/>
      <c r="E142" s="272"/>
      <c r="F142" s="272"/>
      <c r="G142" s="273"/>
      <c r="H142" s="87">
        <f>AX45</f>
        <v>0</v>
      </c>
      <c r="I142" s="87">
        <f>AX39</f>
        <v>0</v>
      </c>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ht="16.149999999999999" customHeight="1" thickBot="1">
      <c r="B143" s="271" t="s">
        <v>236</v>
      </c>
      <c r="C143" s="272"/>
      <c r="D143" s="272"/>
      <c r="E143" s="272"/>
      <c r="F143" s="272"/>
      <c r="G143" s="273"/>
      <c r="H143" s="87">
        <f>AY45</f>
        <v>0</v>
      </c>
      <c r="I143" s="87">
        <f>AY39</f>
        <v>0</v>
      </c>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ht="16.149999999999999" customHeight="1" thickBot="1">
      <c r="B144" s="271" t="s">
        <v>237</v>
      </c>
      <c r="C144" s="272"/>
      <c r="D144" s="272"/>
      <c r="E144" s="272"/>
      <c r="F144" s="272"/>
      <c r="G144" s="273"/>
      <c r="H144" s="87">
        <f>AZ45</f>
        <v>0</v>
      </c>
      <c r="I144" s="87">
        <f>AZ39</f>
        <v>0</v>
      </c>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ht="16.149999999999999" customHeight="1" thickBot="1">
      <c r="B145" s="88"/>
      <c r="C145" s="120"/>
      <c r="D145" s="121" t="s">
        <v>238</v>
      </c>
      <c r="E145" s="122"/>
      <c r="F145" s="89"/>
      <c r="G145" s="90"/>
      <c r="H145" s="91" t="str">
        <f>BA46</f>
        <v/>
      </c>
      <c r="I145" s="91" t="str">
        <f>BA40</f>
        <v/>
      </c>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1"/>
      <c r="C146" s="1"/>
      <c r="D146" s="1"/>
      <c r="E146" s="1"/>
      <c r="F146" s="1"/>
      <c r="G146" s="1"/>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ht="13.35" customHeight="1">
      <c r="B147" s="293" t="s">
        <v>239</v>
      </c>
      <c r="C147" s="294"/>
      <c r="D147" s="294"/>
      <c r="E147" s="294"/>
      <c r="F147" s="294"/>
      <c r="G147" s="294"/>
      <c r="H147" s="294"/>
      <c r="I147" s="294"/>
      <c r="J147" s="294"/>
      <c r="K147" s="295"/>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296"/>
      <c r="C148" s="297"/>
      <c r="D148" s="297"/>
      <c r="E148" s="297"/>
      <c r="F148" s="297"/>
      <c r="G148" s="297"/>
      <c r="H148" s="297"/>
      <c r="I148" s="297"/>
      <c r="J148" s="297"/>
      <c r="K148" s="298"/>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296"/>
      <c r="C149" s="297"/>
      <c r="D149" s="297"/>
      <c r="E149" s="297"/>
      <c r="F149" s="297"/>
      <c r="G149" s="297"/>
      <c r="H149" s="297"/>
      <c r="I149" s="297"/>
      <c r="J149" s="297"/>
      <c r="K149" s="298"/>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296"/>
      <c r="C150" s="297"/>
      <c r="D150" s="297"/>
      <c r="E150" s="297"/>
      <c r="F150" s="297"/>
      <c r="G150" s="297"/>
      <c r="H150" s="297"/>
      <c r="I150" s="297"/>
      <c r="J150" s="297"/>
      <c r="K150" s="298"/>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296"/>
      <c r="C151" s="297"/>
      <c r="D151" s="297"/>
      <c r="E151" s="297"/>
      <c r="F151" s="297"/>
      <c r="G151" s="297"/>
      <c r="H151" s="297"/>
      <c r="I151" s="297"/>
      <c r="J151" s="297"/>
      <c r="K151" s="298"/>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296"/>
      <c r="C152" s="297"/>
      <c r="D152" s="297"/>
      <c r="E152" s="297"/>
      <c r="F152" s="297"/>
      <c r="G152" s="297"/>
      <c r="H152" s="297"/>
      <c r="I152" s="297"/>
      <c r="J152" s="297"/>
      <c r="K152" s="298"/>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296"/>
      <c r="C153" s="297"/>
      <c r="D153" s="297"/>
      <c r="E153" s="297"/>
      <c r="F153" s="297"/>
      <c r="G153" s="297"/>
      <c r="H153" s="297"/>
      <c r="I153" s="297"/>
      <c r="J153" s="297"/>
      <c r="K153" s="298"/>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296"/>
      <c r="C154" s="297"/>
      <c r="D154" s="297"/>
      <c r="E154" s="297"/>
      <c r="F154" s="297"/>
      <c r="G154" s="297"/>
      <c r="H154" s="297"/>
      <c r="I154" s="297"/>
      <c r="J154" s="297"/>
      <c r="K154" s="298"/>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296"/>
      <c r="C155" s="297"/>
      <c r="D155" s="297"/>
      <c r="E155" s="297"/>
      <c r="F155" s="297"/>
      <c r="G155" s="297"/>
      <c r="H155" s="297"/>
      <c r="I155" s="297"/>
      <c r="J155" s="297"/>
      <c r="K155" s="298"/>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296"/>
      <c r="C156" s="297"/>
      <c r="D156" s="297"/>
      <c r="E156" s="297"/>
      <c r="F156" s="297"/>
      <c r="G156" s="297"/>
      <c r="H156" s="297"/>
      <c r="I156" s="297"/>
      <c r="J156" s="297"/>
      <c r="K156" s="298"/>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296"/>
      <c r="C157" s="297"/>
      <c r="D157" s="297"/>
      <c r="E157" s="297"/>
      <c r="F157" s="297"/>
      <c r="G157" s="297"/>
      <c r="H157" s="297"/>
      <c r="I157" s="297"/>
      <c r="J157" s="297"/>
      <c r="K157" s="298"/>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296"/>
      <c r="C158" s="297"/>
      <c r="D158" s="297"/>
      <c r="E158" s="297"/>
      <c r="F158" s="297"/>
      <c r="G158" s="297"/>
      <c r="H158" s="297"/>
      <c r="I158" s="297"/>
      <c r="J158" s="297"/>
      <c r="K158" s="298"/>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296"/>
      <c r="C159" s="297"/>
      <c r="D159" s="297"/>
      <c r="E159" s="297"/>
      <c r="F159" s="297"/>
      <c r="G159" s="297"/>
      <c r="H159" s="297"/>
      <c r="I159" s="297"/>
      <c r="J159" s="297"/>
      <c r="K159" s="298"/>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296"/>
      <c r="C160" s="297"/>
      <c r="D160" s="297"/>
      <c r="E160" s="297"/>
      <c r="F160" s="297"/>
      <c r="G160" s="297"/>
      <c r="H160" s="297"/>
      <c r="I160" s="297"/>
      <c r="J160" s="297"/>
      <c r="K160" s="298"/>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c r="B161" s="299"/>
      <c r="C161" s="300"/>
      <c r="D161" s="300"/>
      <c r="E161" s="300"/>
      <c r="F161" s="300"/>
      <c r="G161" s="300"/>
      <c r="H161" s="300"/>
      <c r="I161" s="300"/>
      <c r="J161" s="300"/>
      <c r="K161" s="30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B171" s="1"/>
      <c r="C171" s="1"/>
      <c r="D171" s="1"/>
      <c r="E171" s="1"/>
      <c r="F171" s="1"/>
      <c r="G171" s="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B172" s="1"/>
      <c r="C172" s="1"/>
      <c r="D172" s="1"/>
      <c r="E172" s="1"/>
      <c r="F172" s="1"/>
      <c r="G172" s="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B173" s="1"/>
      <c r="C173" s="1"/>
      <c r="D173" s="1"/>
      <c r="E173" s="1"/>
      <c r="F173" s="1"/>
      <c r="G173" s="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row r="174" spans="2:91" s="8" customFormat="1">
      <c r="B174" s="1"/>
      <c r="C174" s="1"/>
      <c r="D174" s="1"/>
      <c r="E174" s="1"/>
      <c r="F174" s="1"/>
      <c r="G174" s="1"/>
      <c r="Q174" s="1"/>
      <c r="R174" s="1"/>
      <c r="S174" s="1"/>
      <c r="T174" s="1"/>
      <c r="U174" s="1"/>
      <c r="V174" s="1"/>
      <c r="W174" s="1"/>
      <c r="X174" s="1"/>
      <c r="Y174" s="1"/>
      <c r="Z174" s="1"/>
      <c r="AB174" s="1"/>
      <c r="AC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G174" s="1"/>
      <c r="CI174" s="1"/>
      <c r="CK174" s="1"/>
      <c r="CM174" s="1"/>
    </row>
    <row r="175" spans="2:91" s="8" customFormat="1">
      <c r="B175" s="1"/>
      <c r="C175" s="1"/>
      <c r="D175" s="1"/>
      <c r="E175" s="1"/>
      <c r="F175" s="1"/>
      <c r="G175" s="1"/>
      <c r="Q175" s="1"/>
      <c r="R175" s="1"/>
      <c r="S175" s="1"/>
      <c r="T175" s="1"/>
      <c r="U175" s="1"/>
      <c r="V175" s="1"/>
      <c r="W175" s="1"/>
      <c r="X175" s="1"/>
      <c r="Y175" s="1"/>
      <c r="Z175" s="1"/>
      <c r="AB175" s="1"/>
      <c r="AC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G175" s="1"/>
      <c r="CI175" s="1"/>
      <c r="CK175" s="1"/>
      <c r="CM175" s="1"/>
    </row>
    <row r="176" spans="2:91" s="8" customFormat="1">
      <c r="B176" s="1"/>
      <c r="C176" s="1"/>
      <c r="D176" s="1"/>
      <c r="E176" s="1"/>
      <c r="F176" s="1"/>
      <c r="G176" s="1"/>
      <c r="Q176" s="1"/>
      <c r="R176" s="1"/>
      <c r="S176" s="1"/>
      <c r="T176" s="1"/>
      <c r="U176" s="1"/>
      <c r="V176" s="1"/>
      <c r="W176" s="1"/>
      <c r="X176" s="1"/>
      <c r="Y176" s="1"/>
      <c r="Z176" s="1"/>
      <c r="AB176" s="1"/>
      <c r="AC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G176" s="1"/>
      <c r="CI176" s="1"/>
      <c r="CK176" s="1"/>
      <c r="CM176" s="1"/>
    </row>
    <row r="177" spans="17:91" s="8" customFormat="1">
      <c r="Q177" s="1"/>
      <c r="R177" s="1"/>
      <c r="S177" s="1"/>
      <c r="T177" s="1"/>
      <c r="U177" s="1"/>
      <c r="V177" s="1"/>
      <c r="W177" s="1"/>
      <c r="X177" s="1"/>
      <c r="Y177" s="1"/>
      <c r="Z177" s="1"/>
      <c r="AB177" s="1"/>
      <c r="AC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G177" s="1"/>
      <c r="CI177" s="1"/>
      <c r="CK177" s="1"/>
      <c r="CM177" s="1"/>
    </row>
    <row r="178" spans="17:91" s="8" customFormat="1">
      <c r="Q178" s="1"/>
      <c r="R178" s="1"/>
      <c r="S178" s="1"/>
      <c r="T178" s="1"/>
      <c r="U178" s="1"/>
      <c r="V178" s="1"/>
      <c r="W178" s="1"/>
      <c r="X178" s="1"/>
      <c r="Y178" s="1"/>
      <c r="Z178" s="1"/>
      <c r="AB178" s="1"/>
      <c r="AC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G178" s="1"/>
      <c r="CI178" s="1"/>
      <c r="CK178" s="1"/>
      <c r="CM178" s="1"/>
    </row>
    <row r="179" spans="17:91" s="8" customFormat="1">
      <c r="Q179" s="1"/>
      <c r="R179" s="1"/>
      <c r="S179" s="1"/>
      <c r="T179" s="1"/>
      <c r="U179" s="1"/>
      <c r="V179" s="1"/>
      <c r="W179" s="1"/>
      <c r="X179" s="1"/>
      <c r="Y179" s="1"/>
      <c r="Z179" s="1"/>
      <c r="AB179" s="1"/>
      <c r="AC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G179" s="1"/>
      <c r="CI179" s="1"/>
      <c r="CK179" s="1"/>
      <c r="CM179" s="1"/>
    </row>
  </sheetData>
  <protectedRanges>
    <protectedRange sqref="AR116:AT143 BV3:CE30 BL40:BV61 BR81:BR110 Y3:AH30" name="Expected"/>
    <protectedRange sqref="H3:K30" name="Year4Range"/>
    <protectedRange sqref="L3:R30 X3:X30" name="Year5Range"/>
  </protectedRanges>
  <mergeCells count="44">
    <mergeCell ref="C2:D2"/>
    <mergeCell ref="E2:G2"/>
    <mergeCell ref="B31:G31"/>
    <mergeCell ref="B32:G32"/>
    <mergeCell ref="B33:G33"/>
    <mergeCell ref="B24:B30"/>
    <mergeCell ref="C24:D26"/>
    <mergeCell ref="C27:D30"/>
    <mergeCell ref="B3:B8"/>
    <mergeCell ref="C3:D4"/>
    <mergeCell ref="C5:D8"/>
    <mergeCell ref="B9:B23"/>
    <mergeCell ref="C9:D11"/>
    <mergeCell ref="C12:D14"/>
    <mergeCell ref="C15:D17"/>
    <mergeCell ref="C18:D20"/>
    <mergeCell ref="C21:D23"/>
    <mergeCell ref="B147:K161"/>
    <mergeCell ref="B120:B134"/>
    <mergeCell ref="C120:D122"/>
    <mergeCell ref="C123:D125"/>
    <mergeCell ref="C126:D128"/>
    <mergeCell ref="C129:D131"/>
    <mergeCell ref="C132:D134"/>
    <mergeCell ref="B135:B141"/>
    <mergeCell ref="C135:D137"/>
    <mergeCell ref="C138:D141"/>
    <mergeCell ref="B114:B119"/>
    <mergeCell ref="C114:D115"/>
    <mergeCell ref="C116:D119"/>
    <mergeCell ref="B34:F34"/>
    <mergeCell ref="B36:C37"/>
    <mergeCell ref="B38:K38"/>
    <mergeCell ref="B39:D39"/>
    <mergeCell ref="E39:H39"/>
    <mergeCell ref="I39:K39"/>
    <mergeCell ref="B40:D40"/>
    <mergeCell ref="E40:H40"/>
    <mergeCell ref="I40:K40"/>
    <mergeCell ref="B142:G142"/>
    <mergeCell ref="B143:G143"/>
    <mergeCell ref="B144:G144"/>
    <mergeCell ref="C113:D113"/>
    <mergeCell ref="E113:G113"/>
  </mergeCells>
  <conditionalFormatting sqref="BJ3:BT30 BV3:CE30 AK3:AT30 AV3:AV30 L4:L24 H25:L30 H3:K24">
    <cfRule type="containsText" dxfId="279" priority="33" operator="containsText" text="*80">
      <formula>NOT(ISERROR(SEARCH("*80",H3)))</formula>
    </cfRule>
    <cfRule type="containsText" dxfId="278" priority="34" operator="containsText" text="60-79">
      <formula>NOT(ISERROR(SEARCH("60-79",H3)))</formula>
    </cfRule>
    <cfRule type="containsText" dxfId="277" priority="35" operator="containsText" text="&lt;60">
      <formula>NOT(ISERROR(SEARCH("&lt;60",H3)))</formula>
    </cfRule>
  </conditionalFormatting>
  <conditionalFormatting sqref="M4:M30">
    <cfRule type="containsText" dxfId="276" priority="30" operator="containsText" text="*80">
      <formula>NOT(ISERROR(SEARCH("*80",M4)))</formula>
    </cfRule>
    <cfRule type="containsText" dxfId="275" priority="31" operator="containsText" text="60-79">
      <formula>NOT(ISERROR(SEARCH("60-79",M4)))</formula>
    </cfRule>
    <cfRule type="containsText" dxfId="274" priority="32" operator="containsText" text="&lt;60">
      <formula>NOT(ISERROR(SEARCH("&lt;60",M4)))</formula>
    </cfRule>
  </conditionalFormatting>
  <conditionalFormatting sqref="N4:N30">
    <cfRule type="containsText" dxfId="273" priority="27" operator="containsText" text="*80">
      <formula>NOT(ISERROR(SEARCH("*80",N4)))</formula>
    </cfRule>
    <cfRule type="containsText" dxfId="272" priority="28" operator="containsText" text="60-79">
      <formula>NOT(ISERROR(SEARCH("60-79",N4)))</formula>
    </cfRule>
    <cfRule type="containsText" dxfId="271" priority="29" operator="containsText" text="&lt;60">
      <formula>NOT(ISERROR(SEARCH("&lt;60",N4)))</formula>
    </cfRule>
  </conditionalFormatting>
  <conditionalFormatting sqref="O4:O30">
    <cfRule type="containsText" dxfId="270" priority="24" operator="containsText" text="*80">
      <formula>NOT(ISERROR(SEARCH("*80",O4)))</formula>
    </cfRule>
    <cfRule type="containsText" dxfId="269" priority="25" operator="containsText" text="60-79">
      <formula>NOT(ISERROR(SEARCH("60-79",O4)))</formula>
    </cfRule>
    <cfRule type="containsText" dxfId="268" priority="26" operator="containsText" text="&lt;60">
      <formula>NOT(ISERROR(SEARCH("&lt;60",O4)))</formula>
    </cfRule>
  </conditionalFormatting>
  <conditionalFormatting sqref="P4:P30">
    <cfRule type="containsText" dxfId="267" priority="21" operator="containsText" text="*80">
      <formula>NOT(ISERROR(SEARCH("*80",P4)))</formula>
    </cfRule>
    <cfRule type="containsText" dxfId="266" priority="22" operator="containsText" text="60-79">
      <formula>NOT(ISERROR(SEARCH("60-79",P4)))</formula>
    </cfRule>
    <cfRule type="containsText" dxfId="265" priority="23" operator="containsText" text="&lt;60">
      <formula>NOT(ISERROR(SEARCH("&lt;60",P4)))</formula>
    </cfRule>
  </conditionalFormatting>
  <conditionalFormatting sqref="Q4:Q30">
    <cfRule type="containsText" dxfId="264" priority="18" operator="containsText" text="*80">
      <formula>NOT(ISERROR(SEARCH("*80",Q4)))</formula>
    </cfRule>
    <cfRule type="containsText" dxfId="263" priority="19" operator="containsText" text="60-79">
      <formula>NOT(ISERROR(SEARCH("60-79",Q4)))</formula>
    </cfRule>
    <cfRule type="containsText" dxfId="262" priority="20" operator="containsText" text="&lt;60">
      <formula>NOT(ISERROR(SEARCH("&lt;60",Q4)))</formula>
    </cfRule>
  </conditionalFormatting>
  <conditionalFormatting sqref="L3:Q3 R3:R30">
    <cfRule type="containsText" dxfId="261" priority="15" operator="containsText" text="*80">
      <formula>NOT(ISERROR(SEARCH("*80",L3)))</formula>
    </cfRule>
    <cfRule type="containsText" dxfId="260" priority="16" operator="containsText" text="60-79">
      <formula>NOT(ISERROR(SEARCH("60-79",L3)))</formula>
    </cfRule>
    <cfRule type="containsText" dxfId="259" priority="17" operator="containsText" text="&lt;60">
      <formula>NOT(ISERROR(SEARCH("&lt;60",L3)))</formula>
    </cfRule>
  </conditionalFormatting>
  <conditionalFormatting sqref="AD3:AH30">
    <cfRule type="containsText" dxfId="258" priority="12" operator="containsText" text="*80">
      <formula>NOT(ISERROR(SEARCH("*80",AD3)))</formula>
    </cfRule>
    <cfRule type="containsText" dxfId="257" priority="13" operator="containsText" text="60-79">
      <formula>NOT(ISERROR(SEARCH("60-79",AD3)))</formula>
    </cfRule>
    <cfRule type="containsText" dxfId="256" priority="14" operator="containsText" text="&lt;60">
      <formula>NOT(ISERROR(SEARCH("&lt;60",AD3)))</formula>
    </cfRule>
  </conditionalFormatting>
  <conditionalFormatting sqref="H142:H145 I114:K141">
    <cfRule type="containsText" dxfId="255" priority="9" operator="containsText" text="80">
      <formula>NOT(ISERROR(SEARCH("80",H114)))</formula>
    </cfRule>
    <cfRule type="containsText" dxfId="254" priority="10" operator="containsText" text="60-79">
      <formula>NOT(ISERROR(SEARCH("60-79",H114)))</formula>
    </cfRule>
    <cfRule type="containsText" dxfId="253" priority="11" operator="containsText" text="&lt;60">
      <formula>NOT(ISERROR(SEARCH("&lt;60",H114)))</formula>
    </cfRule>
  </conditionalFormatting>
  <conditionalFormatting sqref="I114:I141">
    <cfRule type="containsText" dxfId="252" priority="8" operator="containsText" text="error">
      <formula>NOT(ISERROR(SEARCH("error",I114)))</formula>
    </cfRule>
  </conditionalFormatting>
  <conditionalFormatting sqref="H46:H48 J46:J48 D46:D48 F46:F48">
    <cfRule type="containsErrors" dxfId="251" priority="36">
      <formula>ISERROR(D46)</formula>
    </cfRule>
  </conditionalFormatting>
  <conditionalFormatting sqref="H114:H141">
    <cfRule type="containsText" dxfId="250" priority="5" operator="containsText" text="80">
      <formula>NOT(ISERROR(SEARCH("80",H114)))</formula>
    </cfRule>
    <cfRule type="containsText" dxfId="249" priority="6" operator="containsText" text="60-79">
      <formula>NOT(ISERROR(SEARCH("60-79",H114)))</formula>
    </cfRule>
    <cfRule type="containsText" dxfId="248" priority="7" operator="containsText" text="&lt;60">
      <formula>NOT(ISERROR(SEARCH("&lt;60",H114)))</formula>
    </cfRule>
  </conditionalFormatting>
  <conditionalFormatting sqref="H114:H141">
    <cfRule type="containsText" dxfId="247" priority="4" operator="containsText" text="error">
      <formula>NOT(ISERROR(SEARCH("error",H114)))</formula>
    </cfRule>
  </conditionalFormatting>
  <conditionalFormatting sqref="Y3:AC30">
    <cfRule type="containsText" dxfId="246" priority="1" operator="containsText" text="*80">
      <formula>NOT(ISERROR(SEARCH("*80",Y3)))</formula>
    </cfRule>
    <cfRule type="containsText" dxfId="245" priority="2" operator="containsText" text="60-79">
      <formula>NOT(ISERROR(SEARCH("60-79",Y3)))</formula>
    </cfRule>
    <cfRule type="containsText" dxfId="244" priority="3" operator="containsText" text="&lt;60">
      <formula>NOT(ISERROR(SEARCH("&lt;60",Y3)))</formula>
    </cfRule>
  </conditionalFormatting>
  <dataValidations count="2">
    <dataValidation allowBlank="1" showInputMessage="1" showErrorMessage="1" errorTitle="Error in entry" error="Please use list items only." sqref="AU116:BE143 AK3:AT33 BL40:BV61 BJ38:BT38 BJ31:BT34 BV31:CE34" xr:uid="{C261CB3F-8D0D-4743-AB7B-CC449AB9B919}"/>
    <dataValidation type="list" allowBlank="1" showInputMessage="1" showErrorMessage="1" errorTitle="Error in entry" error="Please use list items only." sqref="Y3:AH30 H3:R30" xr:uid="{A3F18FE8-F8E0-4EB0-A8FA-4464AFE2F915}">
      <formula1>ValidDepts</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11" max="12" man="1"/>
  </rowBreaks>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3244A-71CF-416F-883E-4DB6E6249C06}">
  <sheetPr>
    <pageSetUpPr fitToPage="1"/>
  </sheetPr>
  <dimension ref="A1:CN179"/>
  <sheetViews>
    <sheetView showGridLines="0" topLeftCell="B22" zoomScale="80" zoomScaleNormal="80" zoomScaleSheetLayoutView="80" zoomScalePageLayoutView="25" workbookViewId="0">
      <selection activeCell="C135" sqref="C135:D137"/>
    </sheetView>
  </sheetViews>
  <sheetFormatPr defaultColWidth="0" defaultRowHeight="13.9"/>
  <cols>
    <col min="1" max="1" width="1.42578125" style="1" customWidth="1"/>
    <col min="2" max="7" width="10.5703125" style="1" customWidth="1"/>
    <col min="8" max="13" width="10.5703125" style="8" customWidth="1"/>
    <col min="14" max="16" width="10.5703125" style="8" hidden="1" customWidth="1"/>
    <col min="17" max="23" width="10.5703125" style="1" hidden="1" customWidth="1"/>
    <col min="24" max="24" width="3" style="1" customWidth="1"/>
    <col min="25" max="26" width="10.5703125" style="1" customWidth="1"/>
    <col min="27" max="27" width="10.5703125" style="8" customWidth="1"/>
    <col min="28" max="28" width="10.5703125" style="1" customWidth="1"/>
    <col min="29" max="29" width="11.5703125" style="1" customWidth="1"/>
    <col min="30" max="34" width="10.5703125" style="8" hidden="1" customWidth="1"/>
    <col min="35" max="35" width="2.7109375" style="8" customWidth="1"/>
    <col min="36" max="36" width="5.42578125" style="8" hidden="1" customWidth="1"/>
    <col min="37" max="37" width="12.42578125" style="1" hidden="1" customWidth="1"/>
    <col min="38" max="38" width="9.28515625" style="1" hidden="1" customWidth="1"/>
    <col min="39" max="39" width="15.28515625" style="1" hidden="1" customWidth="1"/>
    <col min="40" max="40" width="10" style="1" hidden="1" customWidth="1"/>
    <col min="41" max="41" width="13.42578125" style="1" hidden="1" customWidth="1"/>
    <col min="42" max="42" width="15.5703125" style="1" hidden="1" customWidth="1"/>
    <col min="43" max="43" width="13.7109375" style="1" hidden="1" customWidth="1"/>
    <col min="44" max="44" width="12.5703125" style="1" hidden="1" customWidth="1"/>
    <col min="45" max="49" width="8.7109375" style="1" hidden="1" customWidth="1"/>
    <col min="50" max="50" width="16.5703125" style="1" hidden="1" customWidth="1"/>
    <col min="51" max="51" width="8.7109375" style="1" hidden="1" customWidth="1"/>
    <col min="52" max="53" width="11.5703125" style="1" hidden="1" customWidth="1"/>
    <col min="54" max="63" width="8.7109375" style="1" hidden="1" customWidth="1"/>
    <col min="64" max="64" width="13" style="8" hidden="1" customWidth="1"/>
    <col min="65" max="65" width="11.42578125" style="8" hidden="1" customWidth="1"/>
    <col min="66" max="68" width="8.5703125" style="8" hidden="1" customWidth="1"/>
    <col min="69" max="71" width="13" style="8" hidden="1" customWidth="1"/>
    <col min="72" max="72" width="11.7109375" style="8" hidden="1" customWidth="1"/>
    <col min="73" max="73" width="7.42578125" style="8" hidden="1" customWidth="1"/>
    <col min="74" max="74" width="13.28515625" style="8" hidden="1" customWidth="1"/>
    <col min="75" max="82" width="7.42578125" style="8" hidden="1" customWidth="1"/>
    <col min="83" max="84" width="6.7109375" style="8" hidden="1" customWidth="1"/>
    <col min="85" max="85" width="8.7109375" style="1" hidden="1" customWidth="1"/>
    <col min="86" max="86" width="11.42578125" style="8" hidden="1" customWidth="1"/>
    <col min="87" max="87" width="8.7109375" style="1" hidden="1" customWidth="1"/>
    <col min="88" max="88" width="8.5703125" style="8" hidden="1" customWidth="1"/>
    <col min="89" max="89" width="8.7109375" style="1" hidden="1" customWidth="1"/>
    <col min="90" max="90" width="8.5703125" style="8" hidden="1" customWidth="1"/>
    <col min="91" max="91" width="8.7109375" style="1" hidden="1" customWidth="1"/>
    <col min="92" max="92" width="8.5703125" style="8" hidden="1" customWidth="1"/>
    <col min="93" max="16384" width="8.7109375" style="1" hidden="1"/>
  </cols>
  <sheetData>
    <row r="1" spans="2:92" ht="7.35" customHeight="1" thickBot="1">
      <c r="H1" s="2"/>
      <c r="I1" s="3"/>
      <c r="J1" s="3"/>
      <c r="K1" s="3"/>
      <c r="L1" s="3"/>
      <c r="M1" s="4"/>
      <c r="N1" s="4"/>
      <c r="O1" s="4"/>
      <c r="P1" s="4"/>
      <c r="AA1" s="3"/>
      <c r="AD1" s="3"/>
      <c r="AE1" s="3"/>
      <c r="AF1" s="3"/>
      <c r="AG1" s="3"/>
      <c r="AH1" s="3"/>
      <c r="AI1" s="3"/>
      <c r="AJ1" s="3"/>
      <c r="AW1" s="5" t="s">
        <v>36</v>
      </c>
      <c r="AX1" s="5"/>
      <c r="BE1" s="1" t="s">
        <v>37</v>
      </c>
      <c r="BJ1" s="5" t="s">
        <v>38</v>
      </c>
      <c r="BK1" s="5"/>
      <c r="BL1" s="6"/>
      <c r="BM1" s="7"/>
      <c r="BN1" s="3"/>
      <c r="BO1" s="3"/>
      <c r="BP1" s="3"/>
      <c r="BT1" s="4"/>
      <c r="BU1" s="4"/>
      <c r="BV1" s="9" t="s">
        <v>39</v>
      </c>
      <c r="BW1" s="10"/>
      <c r="BX1" s="10"/>
      <c r="BY1" s="10"/>
      <c r="BZ1" s="11"/>
      <c r="CH1" s="3"/>
      <c r="CJ1" s="3"/>
      <c r="CL1" s="3"/>
      <c r="CN1" s="3"/>
    </row>
    <row r="2" spans="2:92" ht="41.65" customHeight="1" thickBot="1">
      <c r="B2" s="12" t="s">
        <v>40</v>
      </c>
      <c r="C2" s="313" t="s">
        <v>41</v>
      </c>
      <c r="D2" s="314"/>
      <c r="E2" s="315" t="s">
        <v>42</v>
      </c>
      <c r="F2" s="316"/>
      <c r="G2" s="314"/>
      <c r="H2" s="146" t="s">
        <v>43</v>
      </c>
      <c r="I2" s="139" t="s">
        <v>44</v>
      </c>
      <c r="J2" s="141" t="s">
        <v>45</v>
      </c>
      <c r="K2" s="147" t="s">
        <v>46</v>
      </c>
      <c r="L2" s="142" t="s">
        <v>47</v>
      </c>
      <c r="M2" s="13" t="s">
        <v>48</v>
      </c>
      <c r="N2" s="13" t="s">
        <v>49</v>
      </c>
      <c r="O2" s="13" t="s">
        <v>50</v>
      </c>
      <c r="P2" s="13" t="s">
        <v>51</v>
      </c>
      <c r="Q2" s="13" t="s">
        <v>52</v>
      </c>
      <c r="R2" s="14" t="s">
        <v>53</v>
      </c>
      <c r="Y2" s="140" t="s">
        <v>54</v>
      </c>
      <c r="Z2" s="144" t="s">
        <v>55</v>
      </c>
      <c r="AA2" s="148" t="s">
        <v>56</v>
      </c>
      <c r="AB2" s="143" t="s">
        <v>57</v>
      </c>
      <c r="AC2" s="145" t="s">
        <v>58</v>
      </c>
      <c r="AD2" s="15" t="s">
        <v>59</v>
      </c>
      <c r="AE2" s="15" t="s">
        <v>60</v>
      </c>
      <c r="AF2" s="15" t="s">
        <v>61</v>
      </c>
      <c r="AG2" s="15" t="s">
        <v>62</v>
      </c>
      <c r="AH2" s="15" t="s">
        <v>63</v>
      </c>
      <c r="AK2" s="16" t="s">
        <v>64</v>
      </c>
      <c r="AL2" s="16" t="s">
        <v>65</v>
      </c>
      <c r="AM2" s="16" t="s">
        <v>66</v>
      </c>
      <c r="AN2" s="16" t="s">
        <v>67</v>
      </c>
      <c r="AO2" s="16" t="s">
        <v>68</v>
      </c>
      <c r="AP2" s="16" t="s">
        <v>69</v>
      </c>
      <c r="AQ2" s="16" t="s">
        <v>70</v>
      </c>
      <c r="AR2" s="16" t="s">
        <v>71</v>
      </c>
      <c r="AS2" s="16" t="s">
        <v>72</v>
      </c>
      <c r="AT2" s="16" t="s">
        <v>73</v>
      </c>
      <c r="AW2" s="17" t="s">
        <v>74</v>
      </c>
      <c r="AX2" s="17" t="s">
        <v>75</v>
      </c>
      <c r="AY2" s="17" t="s">
        <v>76</v>
      </c>
      <c r="AZ2" s="17" t="s">
        <v>77</v>
      </c>
      <c r="BA2" s="17" t="s">
        <v>78</v>
      </c>
      <c r="BB2" s="17" t="s">
        <v>79</v>
      </c>
      <c r="BC2" s="17" t="s">
        <v>80</v>
      </c>
      <c r="BE2" s="1" t="s">
        <v>81</v>
      </c>
      <c r="BF2" s="1" t="s">
        <v>82</v>
      </c>
      <c r="BJ2" s="18" t="s">
        <v>83</v>
      </c>
      <c r="BK2" s="18" t="s">
        <v>84</v>
      </c>
      <c r="BL2" s="18" t="s">
        <v>85</v>
      </c>
      <c r="BM2" s="18" t="s">
        <v>86</v>
      </c>
      <c r="BN2" s="18" t="s">
        <v>87</v>
      </c>
      <c r="BO2" s="18" t="s">
        <v>88</v>
      </c>
      <c r="BP2" s="18" t="s">
        <v>89</v>
      </c>
      <c r="BQ2" s="18" t="s">
        <v>90</v>
      </c>
      <c r="BR2" s="18" t="s">
        <v>91</v>
      </c>
      <c r="BS2" s="18" t="s">
        <v>92</v>
      </c>
      <c r="BT2" s="18" t="s">
        <v>93</v>
      </c>
      <c r="BV2" s="19" t="s">
        <v>94</v>
      </c>
      <c r="BW2" s="19" t="s">
        <v>95</v>
      </c>
      <c r="BX2" s="19" t="s">
        <v>96</v>
      </c>
      <c r="BY2" s="19" t="s">
        <v>97</v>
      </c>
      <c r="BZ2" s="19" t="s">
        <v>98</v>
      </c>
      <c r="CA2" s="19" t="s">
        <v>99</v>
      </c>
      <c r="CB2" s="19" t="s">
        <v>100</v>
      </c>
      <c r="CC2" s="19" t="s">
        <v>101</v>
      </c>
      <c r="CD2" s="19" t="s">
        <v>102</v>
      </c>
      <c r="CE2" s="19" t="s">
        <v>103</v>
      </c>
    </row>
    <row r="3" spans="2:92" ht="13.5" customHeight="1" thickBot="1">
      <c r="B3" s="320">
        <v>1</v>
      </c>
      <c r="C3" s="291" t="s">
        <v>104</v>
      </c>
      <c r="D3" s="292"/>
      <c r="E3" s="20" t="s">
        <v>105</v>
      </c>
      <c r="F3" s="21"/>
      <c r="G3" s="22"/>
      <c r="H3" s="161" t="s">
        <v>106</v>
      </c>
      <c r="I3" s="25" t="s">
        <v>106</v>
      </c>
      <c r="J3" s="25" t="s">
        <v>106</v>
      </c>
      <c r="K3" s="25" t="s">
        <v>106</v>
      </c>
      <c r="L3" s="24" t="s">
        <v>106</v>
      </c>
      <c r="M3" s="24" t="s">
        <v>106</v>
      </c>
      <c r="N3" s="24" t="s">
        <v>106</v>
      </c>
      <c r="O3" s="24" t="s">
        <v>106</v>
      </c>
      <c r="P3" s="24" t="s">
        <v>106</v>
      </c>
      <c r="Q3" s="24" t="s">
        <v>106</v>
      </c>
      <c r="R3" s="26" t="s">
        <v>106</v>
      </c>
      <c r="Y3" s="25" t="s">
        <v>106</v>
      </c>
      <c r="Z3" s="25" t="s">
        <v>106</v>
      </c>
      <c r="AA3" s="25" t="s">
        <v>106</v>
      </c>
      <c r="AB3" s="25" t="s">
        <v>106</v>
      </c>
      <c r="AC3" s="161" t="s">
        <v>106</v>
      </c>
      <c r="AD3" s="23" t="s">
        <v>106</v>
      </c>
      <c r="AE3" s="23" t="s">
        <v>106</v>
      </c>
      <c r="AF3" s="23" t="s">
        <v>106</v>
      </c>
      <c r="AG3" s="23" t="s">
        <v>106</v>
      </c>
      <c r="AH3" s="23" t="s">
        <v>106</v>
      </c>
      <c r="AK3" s="27" t="str">
        <f t="shared" ref="AK3:AT28"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107</v>
      </c>
      <c r="AX3" s="30" t="str">
        <f t="shared" ref="AX3:AX30" si="1">_xlfn.IFNA(LOOKUP(2,1/(H3:R3&lt;&gt;"---"),H3:R3),"---")</f>
        <v>---</v>
      </c>
      <c r="AY3" s="50" t="e">
        <f>VALUE(IF(AX3="---","",VLOOKUP(AX3,List16782[],2,FALSE)))</f>
        <v>#VALUE!</v>
      </c>
      <c r="AZ3" s="1" t="str">
        <f t="shared" ref="AZ3:AZ30" si="2">_xlfn.IFNA(LOOKUP(2,1/(H3:Q3&lt;&gt;"---"),X3:AF3),"---")</f>
        <v>---</v>
      </c>
      <c r="BA3" s="1" t="e">
        <f>VALUE(IF(AZ3="---","",VLOOKUP(AZ3,List16782[],2,FALSE)))</f>
        <v>#VALUE!</v>
      </c>
      <c r="BB3" s="1" t="str">
        <f t="shared" ref="BB3:BB30" si="3">_xlfn.IFNA(LOOKUP(2,1/(AK3:AT3&lt;&gt;""),AK3:AT3),"---")</f>
        <v>---</v>
      </c>
      <c r="BC3" s="1" t="str">
        <f t="shared" ref="BC3:BC30" si="4">_xlfn.IFNA(LOOKUP(2,1/(H3:R3&lt;&gt;"---"),H$2:R$2),"---")</f>
        <v>---</v>
      </c>
      <c r="BE3" s="31" t="s">
        <v>106</v>
      </c>
      <c r="BI3" s="29" t="s">
        <v>107</v>
      </c>
      <c r="BJ3" s="158" t="str">
        <f>IF(H3="---","",VLOOKUP(H3,List16782[],2,FALSE))</f>
        <v/>
      </c>
      <c r="BK3" s="158" t="str">
        <f>IF(I3="---","",VLOOKUP(I3,List16782[],2,FALSE))</f>
        <v/>
      </c>
      <c r="BL3" s="158" t="str">
        <f>IF(J3="---","",VLOOKUP(J3,List16782[],2,FALSE))</f>
        <v/>
      </c>
      <c r="BM3" s="158" t="str">
        <f>IF(K3="---","",VLOOKUP(K3,List16782[],2,FALSE))</f>
        <v/>
      </c>
      <c r="BN3" s="158" t="str">
        <f>IF(L3="---","",VLOOKUP(L3,List16782[],2,FALSE))</f>
        <v/>
      </c>
      <c r="BO3" s="158" t="str">
        <f>IF(M3="---","",VLOOKUP(M3,List16782[],2,FALSE))</f>
        <v/>
      </c>
      <c r="BP3" s="158" t="str">
        <f>IF(N3="---","",VLOOKUP(N3,List16782[],2,FALSE))</f>
        <v/>
      </c>
      <c r="BQ3" s="158" t="str">
        <f>IF(O3="---","",VLOOKUP(O3,List16782[],2,FALSE))</f>
        <v/>
      </c>
      <c r="BR3" s="158" t="str">
        <f>IF(P3="---","",VLOOKUP(P3,List16782[],2,FALSE))</f>
        <v/>
      </c>
      <c r="BS3" s="158" t="str">
        <f>IF(Q3="---","",VLOOKUP(Q3,List16782[],2,FALSE))</f>
        <v/>
      </c>
      <c r="BT3" s="158" t="str">
        <f>IF(R3="---","",VLOOKUP(R3,List16782[],2,FALSE))</f>
        <v/>
      </c>
      <c r="BU3" s="29" t="s">
        <v>107</v>
      </c>
      <c r="BV3" s="158" t="str">
        <f>IF(Y3="---","",VLOOKUP(Y3,List16782[],2,FALSE))</f>
        <v/>
      </c>
      <c r="BW3" s="158" t="str">
        <f>IF(Z3="---","",VLOOKUP(Z3,List16782[],2,FALSE))</f>
        <v/>
      </c>
      <c r="BX3" s="158" t="str">
        <f>IF(AA3="---","",VLOOKUP(AA3,List16782[],2,FALSE))</f>
        <v/>
      </c>
      <c r="BY3" s="158" t="str">
        <f>IF(AB3="---","",VLOOKUP(AB3,List16782[],2,FALSE))</f>
        <v/>
      </c>
      <c r="BZ3" s="158" t="str">
        <f>IF(AC3="---","",VLOOKUP(AC3,List16782[],2,FALSE))</f>
        <v/>
      </c>
      <c r="CA3" s="158" t="str">
        <f>IF(AD3="---","",VLOOKUP(AD3,List16782[],2,FALSE))</f>
        <v/>
      </c>
      <c r="CB3" s="158" t="str">
        <f>IF(AE3="---","",VLOOKUP(AE3,List16782[],2,FALSE))</f>
        <v/>
      </c>
      <c r="CC3" s="158" t="str">
        <f>IF(AF3="---","",VLOOKUP(AF3,List16782[],2,FALSE))</f>
        <v/>
      </c>
      <c r="CD3" s="158" t="str">
        <f>IF(AG3="---","",VLOOKUP(AG3,List16782[],2,FALSE))</f>
        <v/>
      </c>
      <c r="CE3" s="158" t="str">
        <f>IF(AH3="---","",VLOOKUP(AH3,List16782[],2,FALSE))</f>
        <v/>
      </c>
    </row>
    <row r="4" spans="2:92" ht="13.5" customHeight="1" thickBot="1">
      <c r="B4" s="321"/>
      <c r="C4" s="291"/>
      <c r="D4" s="292"/>
      <c r="E4" s="199" t="s">
        <v>108</v>
      </c>
      <c r="F4" s="21"/>
      <c r="G4" s="22"/>
      <c r="H4" s="25" t="s">
        <v>106</v>
      </c>
      <c r="I4" s="25" t="s">
        <v>106</v>
      </c>
      <c r="J4" s="25" t="s">
        <v>106</v>
      </c>
      <c r="K4" s="25" t="s">
        <v>106</v>
      </c>
      <c r="L4" s="25" t="s">
        <v>106</v>
      </c>
      <c r="M4" s="25" t="s">
        <v>106</v>
      </c>
      <c r="N4" s="25" t="s">
        <v>106</v>
      </c>
      <c r="O4" s="25" t="s">
        <v>106</v>
      </c>
      <c r="P4" s="25" t="s">
        <v>106</v>
      </c>
      <c r="Q4" s="25" t="s">
        <v>106</v>
      </c>
      <c r="R4" s="32" t="s">
        <v>106</v>
      </c>
      <c r="Y4" s="25" t="s">
        <v>106</v>
      </c>
      <c r="Z4" s="25" t="s">
        <v>106</v>
      </c>
      <c r="AA4" s="25" t="s">
        <v>106</v>
      </c>
      <c r="AB4" s="25" t="s">
        <v>106</v>
      </c>
      <c r="AC4" s="32" t="s">
        <v>106</v>
      </c>
      <c r="AD4" s="23" t="s">
        <v>106</v>
      </c>
      <c r="AE4" s="23" t="s">
        <v>106</v>
      </c>
      <c r="AF4" s="23" t="s">
        <v>106</v>
      </c>
      <c r="AG4" s="23" t="s">
        <v>106</v>
      </c>
      <c r="AH4" s="23" t="s">
        <v>106</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109</v>
      </c>
      <c r="AX4" s="30" t="str">
        <f t="shared" si="1"/>
        <v>---</v>
      </c>
      <c r="AY4" s="50" t="e">
        <f>VALUE(IF(AX4="---","",VLOOKUP(AX4,List16782[],2,FALSE)))</f>
        <v>#VALUE!</v>
      </c>
      <c r="AZ4" s="1" t="str">
        <f t="shared" si="2"/>
        <v>---</v>
      </c>
      <c r="BA4" s="1" t="e">
        <f>VALUE(IF(AZ4="---","",VLOOKUP(AZ4,List16782[],2,FALSE)))</f>
        <v>#VALUE!</v>
      </c>
      <c r="BB4" s="1" t="str">
        <f t="shared" si="3"/>
        <v>---</v>
      </c>
      <c r="BC4" s="1" t="str">
        <f t="shared" si="4"/>
        <v>---</v>
      </c>
      <c r="BE4" s="33" t="s">
        <v>110</v>
      </c>
      <c r="BF4" s="1">
        <v>1</v>
      </c>
      <c r="BI4" s="29" t="s">
        <v>109</v>
      </c>
      <c r="BJ4" s="158" t="str">
        <f>IF(H4="---","",VLOOKUP(H4,List16782[],2,FALSE))</f>
        <v/>
      </c>
      <c r="BK4" s="158" t="str">
        <f>IF(I4="---","",VLOOKUP(I4,List16782[],2,FALSE))</f>
        <v/>
      </c>
      <c r="BL4" s="158" t="str">
        <f>IF(J4="---","",VLOOKUP(J4,List16782[],2,FALSE))</f>
        <v/>
      </c>
      <c r="BM4" s="158" t="str">
        <f>IF(K4="---","",VLOOKUP(K4,List16782[],2,FALSE))</f>
        <v/>
      </c>
      <c r="BN4" s="158" t="str">
        <f>IF(L4="---","",VLOOKUP(L4,List16782[],2,FALSE))</f>
        <v/>
      </c>
      <c r="BO4" s="158" t="str">
        <f>IF(M4="---","",VLOOKUP(M4,List16782[],2,FALSE))</f>
        <v/>
      </c>
      <c r="BP4" s="158" t="str">
        <f>IF(N4="---","",VLOOKUP(N4,List16782[],2,FALSE))</f>
        <v/>
      </c>
      <c r="BQ4" s="158" t="str">
        <f>IF(O4="---","",VLOOKUP(O4,List16782[],2,FALSE))</f>
        <v/>
      </c>
      <c r="BR4" s="158" t="str">
        <f>IF(P4="---","",VLOOKUP(P4,List16782[],2,FALSE))</f>
        <v/>
      </c>
      <c r="BS4" s="158" t="str">
        <f>IF(Q4="---","",VLOOKUP(Q4,List16782[],2,FALSE))</f>
        <v/>
      </c>
      <c r="BT4" s="158" t="str">
        <f>IF(R4="---","",VLOOKUP(R4,List16782[],2,FALSE))</f>
        <v/>
      </c>
      <c r="BU4" s="29" t="s">
        <v>109</v>
      </c>
      <c r="BV4" s="158" t="str">
        <f>IF(Y4="---","",VLOOKUP(Y4,List16782[],2,FALSE))</f>
        <v/>
      </c>
      <c r="BW4" s="158" t="str">
        <f>IF(Z4="---","",VLOOKUP(Z4,List16782[],2,FALSE))</f>
        <v/>
      </c>
      <c r="BX4" s="158" t="str">
        <f>IF(AA4="---","",VLOOKUP(AA4,List16782[],2,FALSE))</f>
        <v/>
      </c>
      <c r="BY4" s="158" t="str">
        <f>IF(AB4="---","",VLOOKUP(AB4,List16782[],2,FALSE))</f>
        <v/>
      </c>
      <c r="BZ4" s="158" t="str">
        <f>IF(AC4="---","",VLOOKUP(AC4,List16782[],2,FALSE))</f>
        <v/>
      </c>
      <c r="CA4" s="158" t="str">
        <f>IF(AD4="---","",VLOOKUP(AD4,List16782[],2,FALSE))</f>
        <v/>
      </c>
      <c r="CB4" s="158" t="str">
        <f>IF(AE4="---","",VLOOKUP(AE4,List16782[],2,FALSE))</f>
        <v/>
      </c>
      <c r="CC4" s="158" t="str">
        <f>IF(AF4="---","",VLOOKUP(AF4,List16782[],2,FALSE))</f>
        <v/>
      </c>
      <c r="CD4" s="158" t="str">
        <f>IF(AG4="---","",VLOOKUP(AG4,List16782[],2,FALSE))</f>
        <v/>
      </c>
      <c r="CE4" s="158" t="str">
        <f>IF(AH4="---","",VLOOKUP(AH4,List16782[],2,FALSE))</f>
        <v/>
      </c>
    </row>
    <row r="5" spans="2:92" ht="13.5" customHeight="1" thickBot="1">
      <c r="B5" s="321"/>
      <c r="C5" s="291" t="s">
        <v>111</v>
      </c>
      <c r="D5" s="292"/>
      <c r="E5" s="20" t="s">
        <v>112</v>
      </c>
      <c r="F5" s="21"/>
      <c r="G5" s="22"/>
      <c r="H5" s="25" t="s">
        <v>106</v>
      </c>
      <c r="I5" s="25" t="s">
        <v>106</v>
      </c>
      <c r="J5" s="25" t="s">
        <v>106</v>
      </c>
      <c r="K5" s="25" t="s">
        <v>106</v>
      </c>
      <c r="L5" s="25" t="s">
        <v>106</v>
      </c>
      <c r="M5" s="25" t="s">
        <v>106</v>
      </c>
      <c r="N5" s="25" t="s">
        <v>106</v>
      </c>
      <c r="O5" s="25" t="s">
        <v>106</v>
      </c>
      <c r="P5" s="25" t="s">
        <v>106</v>
      </c>
      <c r="Q5" s="25" t="s">
        <v>106</v>
      </c>
      <c r="R5" s="32" t="s">
        <v>106</v>
      </c>
      <c r="Y5" s="25" t="s">
        <v>106</v>
      </c>
      <c r="Z5" s="25" t="s">
        <v>106</v>
      </c>
      <c r="AA5" s="25" t="s">
        <v>106</v>
      </c>
      <c r="AB5" s="25" t="s">
        <v>106</v>
      </c>
      <c r="AC5" s="32" t="s">
        <v>106</v>
      </c>
      <c r="AD5" s="23" t="s">
        <v>106</v>
      </c>
      <c r="AE5" s="23" t="s">
        <v>106</v>
      </c>
      <c r="AF5" s="23" t="s">
        <v>106</v>
      </c>
      <c r="AG5" s="23" t="s">
        <v>106</v>
      </c>
      <c r="AH5" s="23" t="s">
        <v>106</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113</v>
      </c>
      <c r="AX5" s="30" t="str">
        <f t="shared" si="1"/>
        <v>---</v>
      </c>
      <c r="AY5" s="50" t="e">
        <f>VALUE(IF(AX5="---","",VLOOKUP(AX5,List16782[],2,FALSE)))</f>
        <v>#VALUE!</v>
      </c>
      <c r="AZ5" s="1" t="str">
        <f t="shared" si="2"/>
        <v>---</v>
      </c>
      <c r="BA5" s="1" t="e">
        <f>VALUE(IF(AZ5="---","",VLOOKUP(AZ5,List16782[],2,FALSE)))</f>
        <v>#VALUE!</v>
      </c>
      <c r="BB5" s="1" t="str">
        <f t="shared" si="3"/>
        <v>---</v>
      </c>
      <c r="BC5" s="1" t="str">
        <f t="shared" si="4"/>
        <v>---</v>
      </c>
      <c r="BE5" s="34" t="s">
        <v>114</v>
      </c>
      <c r="BF5" s="1">
        <v>0.5</v>
      </c>
      <c r="BI5" s="29" t="s">
        <v>113</v>
      </c>
      <c r="BJ5" s="158" t="str">
        <f>IF(H5="---","",VLOOKUP(H5,List16782[],2,FALSE))</f>
        <v/>
      </c>
      <c r="BK5" s="158" t="str">
        <f>IF(I5="---","",VLOOKUP(I5,List16782[],2,FALSE))</f>
        <v/>
      </c>
      <c r="BL5" s="158" t="str">
        <f>IF(J5="---","",VLOOKUP(J5,List16782[],2,FALSE))</f>
        <v/>
      </c>
      <c r="BM5" s="158" t="str">
        <f>IF(K5="---","",VLOOKUP(K5,List16782[],2,FALSE))</f>
        <v/>
      </c>
      <c r="BN5" s="158" t="str">
        <f>IF(L5="---","",VLOOKUP(L5,List16782[],2,FALSE))</f>
        <v/>
      </c>
      <c r="BO5" s="158" t="str">
        <f>IF(M5="---","",VLOOKUP(M5,List16782[],2,FALSE))</f>
        <v/>
      </c>
      <c r="BP5" s="158" t="str">
        <f>IF(N5="---","",VLOOKUP(N5,List16782[],2,FALSE))</f>
        <v/>
      </c>
      <c r="BQ5" s="158" t="str">
        <f>IF(O5="---","",VLOOKUP(O5,List16782[],2,FALSE))</f>
        <v/>
      </c>
      <c r="BR5" s="158" t="str">
        <f>IF(P5="---","",VLOOKUP(P5,List16782[],2,FALSE))</f>
        <v/>
      </c>
      <c r="BS5" s="158" t="str">
        <f>IF(Q5="---","",VLOOKUP(Q5,List16782[],2,FALSE))</f>
        <v/>
      </c>
      <c r="BT5" s="158" t="str">
        <f>IF(R5="---","",VLOOKUP(R5,List16782[],2,FALSE))</f>
        <v/>
      </c>
      <c r="BU5" s="29" t="s">
        <v>113</v>
      </c>
      <c r="BV5" s="158" t="str">
        <f>IF(Y5="---","",VLOOKUP(Y5,List16782[],2,FALSE))</f>
        <v/>
      </c>
      <c r="BW5" s="158" t="str">
        <f>IF(Z5="---","",VLOOKUP(Z5,List16782[],2,FALSE))</f>
        <v/>
      </c>
      <c r="BX5" s="158" t="str">
        <f>IF(AA5="---","",VLOOKUP(AA5,List16782[],2,FALSE))</f>
        <v/>
      </c>
      <c r="BY5" s="158" t="str">
        <f>IF(AB5="---","",VLOOKUP(AB5,List16782[],2,FALSE))</f>
        <v/>
      </c>
      <c r="BZ5" s="158" t="str">
        <f>IF(AC5="---","",VLOOKUP(AC5,List16782[],2,FALSE))</f>
        <v/>
      </c>
      <c r="CA5" s="158" t="str">
        <f>IF(AD5="---","",VLOOKUP(AD5,List16782[],2,FALSE))</f>
        <v/>
      </c>
      <c r="CB5" s="158" t="str">
        <f>IF(AE5="---","",VLOOKUP(AE5,List16782[],2,FALSE))</f>
        <v/>
      </c>
      <c r="CC5" s="158" t="str">
        <f>IF(AF5="---","",VLOOKUP(AF5,List16782[],2,FALSE))</f>
        <v/>
      </c>
      <c r="CD5" s="158" t="str">
        <f>IF(AG5="---","",VLOOKUP(AG5,List16782[],2,FALSE))</f>
        <v/>
      </c>
      <c r="CE5" s="158" t="str">
        <f>IF(AH5="---","",VLOOKUP(AH5,List16782[],2,FALSE))</f>
        <v/>
      </c>
    </row>
    <row r="6" spans="2:92" ht="13.5" customHeight="1" thickBot="1">
      <c r="B6" s="321"/>
      <c r="C6" s="291"/>
      <c r="D6" s="292"/>
      <c r="E6" s="20" t="s">
        <v>115</v>
      </c>
      <c r="F6" s="21"/>
      <c r="G6" s="22"/>
      <c r="H6" s="25" t="s">
        <v>106</v>
      </c>
      <c r="I6" s="25" t="s">
        <v>106</v>
      </c>
      <c r="J6" s="25" t="s">
        <v>106</v>
      </c>
      <c r="K6" s="25" t="s">
        <v>106</v>
      </c>
      <c r="L6" s="25" t="s">
        <v>106</v>
      </c>
      <c r="M6" s="25" t="s">
        <v>106</v>
      </c>
      <c r="N6" s="25" t="s">
        <v>106</v>
      </c>
      <c r="O6" s="25" t="s">
        <v>106</v>
      </c>
      <c r="P6" s="25" t="s">
        <v>106</v>
      </c>
      <c r="Q6" s="25" t="s">
        <v>106</v>
      </c>
      <c r="R6" s="32" t="s">
        <v>106</v>
      </c>
      <c r="Y6" s="25" t="s">
        <v>106</v>
      </c>
      <c r="Z6" s="25" t="s">
        <v>106</v>
      </c>
      <c r="AA6" s="25" t="s">
        <v>106</v>
      </c>
      <c r="AB6" s="25" t="s">
        <v>106</v>
      </c>
      <c r="AC6" s="32" t="s">
        <v>106</v>
      </c>
      <c r="AD6" s="23" t="s">
        <v>106</v>
      </c>
      <c r="AE6" s="23" t="s">
        <v>106</v>
      </c>
      <c r="AF6" s="23" t="s">
        <v>106</v>
      </c>
      <c r="AG6" s="23" t="s">
        <v>106</v>
      </c>
      <c r="AH6" s="23" t="s">
        <v>106</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116</v>
      </c>
      <c r="AX6" s="30" t="str">
        <f t="shared" si="1"/>
        <v>---</v>
      </c>
      <c r="AY6" s="50" t="e">
        <f>VALUE(IF(AX6="---","",VLOOKUP(AX6,List16782[],2,FALSE)))</f>
        <v>#VALUE!</v>
      </c>
      <c r="AZ6" s="1" t="str">
        <f t="shared" si="2"/>
        <v>---</v>
      </c>
      <c r="BA6" s="1" t="e">
        <f>VALUE(IF(AZ6="---","",VLOOKUP(AZ6,List16782[],2,FALSE)))</f>
        <v>#VALUE!</v>
      </c>
      <c r="BB6" s="1" t="str">
        <f t="shared" si="3"/>
        <v>---</v>
      </c>
      <c r="BC6" s="1" t="str">
        <f t="shared" si="4"/>
        <v>---</v>
      </c>
      <c r="BE6" s="35" t="s">
        <v>117</v>
      </c>
      <c r="BF6" s="1">
        <v>0</v>
      </c>
      <c r="BI6" s="29" t="s">
        <v>116</v>
      </c>
      <c r="BJ6" s="158" t="str">
        <f>IF(H6="---","",VLOOKUP(H6,List16782[],2,FALSE))</f>
        <v/>
      </c>
      <c r="BK6" s="158" t="str">
        <f>IF(I6="---","",VLOOKUP(I6,List16782[],2,FALSE))</f>
        <v/>
      </c>
      <c r="BL6" s="158" t="str">
        <f>IF(J6="---","",VLOOKUP(J6,List16782[],2,FALSE))</f>
        <v/>
      </c>
      <c r="BM6" s="158" t="str">
        <f>IF(K6="---","",VLOOKUP(K6,List16782[],2,FALSE))</f>
        <v/>
      </c>
      <c r="BN6" s="158" t="str">
        <f>IF(L6="---","",VLOOKUP(L6,List16782[],2,FALSE))</f>
        <v/>
      </c>
      <c r="BO6" s="158" t="str">
        <f>IF(M6="---","",VLOOKUP(M6,List16782[],2,FALSE))</f>
        <v/>
      </c>
      <c r="BP6" s="158" t="str">
        <f>IF(N6="---","",VLOOKUP(N6,List16782[],2,FALSE))</f>
        <v/>
      </c>
      <c r="BQ6" s="158" t="str">
        <f>IF(O6="---","",VLOOKUP(O6,List16782[],2,FALSE))</f>
        <v/>
      </c>
      <c r="BR6" s="158" t="str">
        <f>IF(P6="---","",VLOOKUP(P6,List16782[],2,FALSE))</f>
        <v/>
      </c>
      <c r="BS6" s="158" t="str">
        <f>IF(Q6="---","",VLOOKUP(Q6,List16782[],2,FALSE))</f>
        <v/>
      </c>
      <c r="BT6" s="158" t="str">
        <f>IF(R6="---","",VLOOKUP(R6,List16782[],2,FALSE))</f>
        <v/>
      </c>
      <c r="BU6" s="29" t="s">
        <v>116</v>
      </c>
      <c r="BV6" s="158" t="str">
        <f>IF(Y6="---","",VLOOKUP(Y6,List16782[],2,FALSE))</f>
        <v/>
      </c>
      <c r="BW6" s="158" t="str">
        <f>IF(Z6="---","",VLOOKUP(Z6,List16782[],2,FALSE))</f>
        <v/>
      </c>
      <c r="BX6" s="158" t="str">
        <f>IF(AA6="---","",VLOOKUP(AA6,List16782[],2,FALSE))</f>
        <v/>
      </c>
      <c r="BY6" s="158" t="str">
        <f>IF(AB6="---","",VLOOKUP(AB6,List16782[],2,FALSE))</f>
        <v/>
      </c>
      <c r="BZ6" s="158" t="str">
        <f>IF(AC6="---","",VLOOKUP(AC6,List16782[],2,FALSE))</f>
        <v/>
      </c>
      <c r="CA6" s="158" t="str">
        <f>IF(AD6="---","",VLOOKUP(AD6,List16782[],2,FALSE))</f>
        <v/>
      </c>
      <c r="CB6" s="158" t="str">
        <f>IF(AE6="---","",VLOOKUP(AE6,List16782[],2,FALSE))</f>
        <v/>
      </c>
      <c r="CC6" s="158" t="str">
        <f>IF(AF6="---","",VLOOKUP(AF6,List16782[],2,FALSE))</f>
        <v/>
      </c>
      <c r="CD6" s="158" t="str">
        <f>IF(AG6="---","",VLOOKUP(AG6,List16782[],2,FALSE))</f>
        <v/>
      </c>
      <c r="CE6" s="158" t="str">
        <f>IF(AH6="---","",VLOOKUP(AH6,List16782[],2,FALSE))</f>
        <v/>
      </c>
    </row>
    <row r="7" spans="2:92" ht="13.5" customHeight="1" thickBot="1">
      <c r="B7" s="321"/>
      <c r="C7" s="291"/>
      <c r="D7" s="292"/>
      <c r="E7" s="20" t="s">
        <v>118</v>
      </c>
      <c r="F7" s="21"/>
      <c r="G7" s="22"/>
      <c r="H7" s="25" t="s">
        <v>106</v>
      </c>
      <c r="I7" s="25" t="s">
        <v>106</v>
      </c>
      <c r="J7" s="25" t="s">
        <v>106</v>
      </c>
      <c r="K7" s="25" t="s">
        <v>106</v>
      </c>
      <c r="L7" s="25" t="s">
        <v>106</v>
      </c>
      <c r="M7" s="25" t="s">
        <v>106</v>
      </c>
      <c r="N7" s="25" t="s">
        <v>106</v>
      </c>
      <c r="O7" s="25" t="s">
        <v>106</v>
      </c>
      <c r="P7" s="25" t="s">
        <v>106</v>
      </c>
      <c r="Q7" s="25" t="s">
        <v>106</v>
      </c>
      <c r="R7" s="32" t="s">
        <v>106</v>
      </c>
      <c r="Y7" s="25" t="s">
        <v>106</v>
      </c>
      <c r="Z7" s="25" t="s">
        <v>106</v>
      </c>
      <c r="AA7" s="25" t="s">
        <v>106</v>
      </c>
      <c r="AB7" s="25" t="s">
        <v>106</v>
      </c>
      <c r="AC7" s="32" t="s">
        <v>106</v>
      </c>
      <c r="AD7" s="23" t="s">
        <v>106</v>
      </c>
      <c r="AE7" s="23" t="s">
        <v>106</v>
      </c>
      <c r="AF7" s="23" t="s">
        <v>106</v>
      </c>
      <c r="AG7" s="23" t="s">
        <v>106</v>
      </c>
      <c r="AH7" s="23" t="s">
        <v>106</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119</v>
      </c>
      <c r="AX7" s="30" t="str">
        <f t="shared" si="1"/>
        <v>---</v>
      </c>
      <c r="AY7" s="50" t="e">
        <f>VALUE(IF(AX7="---","",VLOOKUP(AX7,List16782[],2,FALSE)))</f>
        <v>#VALUE!</v>
      </c>
      <c r="AZ7" s="1" t="str">
        <f t="shared" si="2"/>
        <v>---</v>
      </c>
      <c r="BA7" s="1" t="e">
        <f>VALUE(IF(AZ7="---","",VLOOKUP(AZ7,List16782[],2,FALSE)))</f>
        <v>#VALUE!</v>
      </c>
      <c r="BB7" s="1" t="str">
        <f t="shared" si="3"/>
        <v>---</v>
      </c>
      <c r="BC7" s="1" t="str">
        <f t="shared" si="4"/>
        <v>---</v>
      </c>
      <c r="BI7" s="29" t="s">
        <v>119</v>
      </c>
      <c r="BJ7" s="158" t="str">
        <f>IF(H7="---","",VLOOKUP(H7,List16782[],2,FALSE))</f>
        <v/>
      </c>
      <c r="BK7" s="158" t="str">
        <f>IF(I7="---","",VLOOKUP(I7,List16782[],2,FALSE))</f>
        <v/>
      </c>
      <c r="BL7" s="158" t="str">
        <f>IF(J7="---","",VLOOKUP(J7,List16782[],2,FALSE))</f>
        <v/>
      </c>
      <c r="BM7" s="158" t="str">
        <f>IF(K7="---","",VLOOKUP(K7,List16782[],2,FALSE))</f>
        <v/>
      </c>
      <c r="BN7" s="158" t="str">
        <f>IF(L7="---","",VLOOKUP(L7,List16782[],2,FALSE))</f>
        <v/>
      </c>
      <c r="BO7" s="158" t="str">
        <f>IF(M7="---","",VLOOKUP(M7,List16782[],2,FALSE))</f>
        <v/>
      </c>
      <c r="BP7" s="158" t="str">
        <f>IF(N7="---","",VLOOKUP(N7,List16782[],2,FALSE))</f>
        <v/>
      </c>
      <c r="BQ7" s="158" t="str">
        <f>IF(O7="---","",VLOOKUP(O7,List16782[],2,FALSE))</f>
        <v/>
      </c>
      <c r="BR7" s="158" t="str">
        <f>IF(P7="---","",VLOOKUP(P7,List16782[],2,FALSE))</f>
        <v/>
      </c>
      <c r="BS7" s="158" t="str">
        <f>IF(Q7="---","",VLOOKUP(Q7,List16782[],2,FALSE))</f>
        <v/>
      </c>
      <c r="BT7" s="158" t="str">
        <f>IF(R7="---","",VLOOKUP(R7,List16782[],2,FALSE))</f>
        <v/>
      </c>
      <c r="BU7" s="29" t="s">
        <v>119</v>
      </c>
      <c r="BV7" s="158" t="str">
        <f>IF(Y7="---","",VLOOKUP(Y7,List16782[],2,FALSE))</f>
        <v/>
      </c>
      <c r="BW7" s="158" t="str">
        <f>IF(Z7="---","",VLOOKUP(Z7,List16782[],2,FALSE))</f>
        <v/>
      </c>
      <c r="BX7" s="158" t="str">
        <f>IF(AA7="---","",VLOOKUP(AA7,List16782[],2,FALSE))</f>
        <v/>
      </c>
      <c r="BY7" s="158" t="str">
        <f>IF(AB7="---","",VLOOKUP(AB7,List16782[],2,FALSE))</f>
        <v/>
      </c>
      <c r="BZ7" s="158" t="str">
        <f>IF(AC7="---","",VLOOKUP(AC7,List16782[],2,FALSE))</f>
        <v/>
      </c>
      <c r="CA7" s="158" t="str">
        <f>IF(AD7="---","",VLOOKUP(AD7,List16782[],2,FALSE))</f>
        <v/>
      </c>
      <c r="CB7" s="158" t="str">
        <f>IF(AE7="---","",VLOOKUP(AE7,List16782[],2,FALSE))</f>
        <v/>
      </c>
      <c r="CC7" s="158" t="str">
        <f>IF(AF7="---","",VLOOKUP(AF7,List16782[],2,FALSE))</f>
        <v/>
      </c>
      <c r="CD7" s="158" t="str">
        <f>IF(AG7="---","",VLOOKUP(AG7,List16782[],2,FALSE))</f>
        <v/>
      </c>
      <c r="CE7" s="158" t="str">
        <f>IF(AH7="---","",VLOOKUP(AH7,List16782[],2,FALSE))</f>
        <v/>
      </c>
    </row>
    <row r="8" spans="2:92" ht="13.5" customHeight="1" thickBot="1">
      <c r="B8" s="322"/>
      <c r="C8" s="291"/>
      <c r="D8" s="292"/>
      <c r="E8" s="20" t="s">
        <v>120</v>
      </c>
      <c r="F8" s="21"/>
      <c r="G8" s="22"/>
      <c r="H8" s="25" t="s">
        <v>106</v>
      </c>
      <c r="I8" s="25" t="s">
        <v>106</v>
      </c>
      <c r="J8" s="25" t="s">
        <v>106</v>
      </c>
      <c r="K8" s="25" t="s">
        <v>106</v>
      </c>
      <c r="L8" s="25" t="s">
        <v>106</v>
      </c>
      <c r="M8" s="25" t="s">
        <v>106</v>
      </c>
      <c r="N8" s="25" t="s">
        <v>106</v>
      </c>
      <c r="O8" s="25" t="s">
        <v>106</v>
      </c>
      <c r="P8" s="25" t="s">
        <v>106</v>
      </c>
      <c r="Q8" s="25" t="s">
        <v>106</v>
      </c>
      <c r="R8" s="32" t="s">
        <v>106</v>
      </c>
      <c r="Y8" s="25" t="s">
        <v>106</v>
      </c>
      <c r="Z8" s="25" t="s">
        <v>106</v>
      </c>
      <c r="AA8" s="25" t="s">
        <v>106</v>
      </c>
      <c r="AB8" s="25" t="s">
        <v>106</v>
      </c>
      <c r="AC8" s="32" t="s">
        <v>106</v>
      </c>
      <c r="AD8" s="23" t="s">
        <v>106</v>
      </c>
      <c r="AE8" s="23" t="s">
        <v>106</v>
      </c>
      <c r="AF8" s="23" t="s">
        <v>106</v>
      </c>
      <c r="AG8" s="23" t="s">
        <v>106</v>
      </c>
      <c r="AH8" s="23" t="s">
        <v>106</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121</v>
      </c>
      <c r="AX8" s="30" t="str">
        <f t="shared" si="1"/>
        <v>---</v>
      </c>
      <c r="AY8" s="50" t="e">
        <f>VALUE(IF(AX8="---","",VLOOKUP(AX8,List16782[],2,FALSE)))</f>
        <v>#VALUE!</v>
      </c>
      <c r="AZ8" s="1" t="str">
        <f t="shared" si="2"/>
        <v>---</v>
      </c>
      <c r="BA8" s="1" t="e">
        <f>VALUE(IF(AZ8="---","",VLOOKUP(AZ8,List16782[],2,FALSE)))</f>
        <v>#VALUE!</v>
      </c>
      <c r="BB8" s="1" t="str">
        <f t="shared" si="3"/>
        <v>---</v>
      </c>
      <c r="BC8" s="1" t="str">
        <f t="shared" si="4"/>
        <v>---</v>
      </c>
      <c r="BI8" s="29" t="s">
        <v>121</v>
      </c>
      <c r="BJ8" s="158" t="str">
        <f>IF(H8="---","",VLOOKUP(H8,List16782[],2,FALSE))</f>
        <v/>
      </c>
      <c r="BK8" s="158" t="str">
        <f>IF(I8="---","",VLOOKUP(I8,List16782[],2,FALSE))</f>
        <v/>
      </c>
      <c r="BL8" s="158" t="str">
        <f>IF(J8="---","",VLOOKUP(J8,List16782[],2,FALSE))</f>
        <v/>
      </c>
      <c r="BM8" s="158" t="str">
        <f>IF(K8="---","",VLOOKUP(K8,List16782[],2,FALSE))</f>
        <v/>
      </c>
      <c r="BN8" s="158" t="str">
        <f>IF(L8="---","",VLOOKUP(L8,List16782[],2,FALSE))</f>
        <v/>
      </c>
      <c r="BO8" s="158" t="str">
        <f>IF(M8="---","",VLOOKUP(M8,List16782[],2,FALSE))</f>
        <v/>
      </c>
      <c r="BP8" s="158" t="str">
        <f>IF(N8="---","",VLOOKUP(N8,List16782[],2,FALSE))</f>
        <v/>
      </c>
      <c r="BQ8" s="158" t="str">
        <f>IF(O8="---","",VLOOKUP(O8,List16782[],2,FALSE))</f>
        <v/>
      </c>
      <c r="BR8" s="158" t="str">
        <f>IF(P8="---","",VLOOKUP(P8,List16782[],2,FALSE))</f>
        <v/>
      </c>
      <c r="BS8" s="158" t="str">
        <f>IF(Q8="---","",VLOOKUP(Q8,List16782[],2,FALSE))</f>
        <v/>
      </c>
      <c r="BT8" s="158" t="str">
        <f>IF(R8="---","",VLOOKUP(R8,List16782[],2,FALSE))</f>
        <v/>
      </c>
      <c r="BU8" s="29" t="s">
        <v>121</v>
      </c>
      <c r="BV8" s="158" t="str">
        <f>IF(Y8="---","",VLOOKUP(Y8,List16782[],2,FALSE))</f>
        <v/>
      </c>
      <c r="BW8" s="158" t="str">
        <f>IF(Z8="---","",VLOOKUP(Z8,List16782[],2,FALSE))</f>
        <v/>
      </c>
      <c r="BX8" s="158" t="str">
        <f>IF(AA8="---","",VLOOKUP(AA8,List16782[],2,FALSE))</f>
        <v/>
      </c>
      <c r="BY8" s="158" t="str">
        <f>IF(AB8="---","",VLOOKUP(AB8,List16782[],2,FALSE))</f>
        <v/>
      </c>
      <c r="BZ8" s="158" t="str">
        <f>IF(AC8="---","",VLOOKUP(AC8,List16782[],2,FALSE))</f>
        <v/>
      </c>
      <c r="CA8" s="158" t="str">
        <f>IF(AD8="---","",VLOOKUP(AD8,List16782[],2,FALSE))</f>
        <v/>
      </c>
      <c r="CB8" s="158" t="str">
        <f>IF(AE8="---","",VLOOKUP(AE8,List16782[],2,FALSE))</f>
        <v/>
      </c>
      <c r="CC8" s="158" t="str">
        <f>IF(AF8="---","",VLOOKUP(AF8,List16782[],2,FALSE))</f>
        <v/>
      </c>
      <c r="CD8" s="158" t="str">
        <f>IF(AG8="---","",VLOOKUP(AG8,List16782[],2,FALSE))</f>
        <v/>
      </c>
      <c r="CE8" s="158" t="str">
        <f>IF(AH8="---","",VLOOKUP(AH8,List16782[],2,FALSE))</f>
        <v/>
      </c>
    </row>
    <row r="9" spans="2:92" ht="13.5" customHeight="1" thickBot="1">
      <c r="B9" s="320">
        <v>2</v>
      </c>
      <c r="C9" s="291" t="s">
        <v>122</v>
      </c>
      <c r="D9" s="292"/>
      <c r="E9" s="20" t="s">
        <v>123</v>
      </c>
      <c r="F9" s="21"/>
      <c r="G9" s="22"/>
      <c r="H9" s="25" t="s">
        <v>106</v>
      </c>
      <c r="I9" s="25" t="s">
        <v>106</v>
      </c>
      <c r="J9" s="25" t="s">
        <v>106</v>
      </c>
      <c r="K9" s="25" t="s">
        <v>106</v>
      </c>
      <c r="L9" s="25" t="s">
        <v>106</v>
      </c>
      <c r="M9" s="25" t="s">
        <v>106</v>
      </c>
      <c r="N9" s="25" t="s">
        <v>106</v>
      </c>
      <c r="O9" s="25" t="s">
        <v>106</v>
      </c>
      <c r="P9" s="25" t="s">
        <v>106</v>
      </c>
      <c r="Q9" s="25" t="s">
        <v>106</v>
      </c>
      <c r="R9" s="32" t="s">
        <v>106</v>
      </c>
      <c r="Y9" s="25" t="s">
        <v>106</v>
      </c>
      <c r="Z9" s="25" t="s">
        <v>106</v>
      </c>
      <c r="AA9" s="25" t="s">
        <v>106</v>
      </c>
      <c r="AB9" s="25" t="s">
        <v>106</v>
      </c>
      <c r="AC9" s="32" t="s">
        <v>106</v>
      </c>
      <c r="AD9" s="23" t="s">
        <v>106</v>
      </c>
      <c r="AE9" s="23" t="s">
        <v>106</v>
      </c>
      <c r="AF9" s="23" t="s">
        <v>106</v>
      </c>
      <c r="AG9" s="23" t="s">
        <v>106</v>
      </c>
      <c r="AH9" s="23" t="s">
        <v>106</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124</v>
      </c>
      <c r="AX9" s="30" t="str">
        <f t="shared" si="1"/>
        <v>---</v>
      </c>
      <c r="AY9" s="50" t="e">
        <f>VALUE(IF(AX9="---","",VLOOKUP(AX9,List16782[],2,FALSE)))</f>
        <v>#VALUE!</v>
      </c>
      <c r="AZ9" s="1" t="str">
        <f t="shared" si="2"/>
        <v>---</v>
      </c>
      <c r="BA9" s="1" t="e">
        <f>VALUE(IF(AZ9="---","",VLOOKUP(AZ9,List16782[],2,FALSE)))</f>
        <v>#VALUE!</v>
      </c>
      <c r="BB9" s="1" t="str">
        <f t="shared" si="3"/>
        <v>---</v>
      </c>
      <c r="BC9" s="1" t="str">
        <f t="shared" si="4"/>
        <v>---</v>
      </c>
      <c r="BI9" s="29" t="s">
        <v>124</v>
      </c>
      <c r="BJ9" s="158" t="str">
        <f>IF(H9="---","",VLOOKUP(H9,List16782[],2,FALSE))</f>
        <v/>
      </c>
      <c r="BK9" s="158" t="str">
        <f>IF(I9="---","",VLOOKUP(I9,List16782[],2,FALSE))</f>
        <v/>
      </c>
      <c r="BL9" s="158" t="str">
        <f>IF(J9="---","",VLOOKUP(J9,List16782[],2,FALSE))</f>
        <v/>
      </c>
      <c r="BM9" s="158" t="str">
        <f>IF(K9="---","",VLOOKUP(K9,List16782[],2,FALSE))</f>
        <v/>
      </c>
      <c r="BN9" s="158" t="str">
        <f>IF(L9="---","",VLOOKUP(L9,List16782[],2,FALSE))</f>
        <v/>
      </c>
      <c r="BO9" s="158" t="str">
        <f>IF(M9="---","",VLOOKUP(M9,List16782[],2,FALSE))</f>
        <v/>
      </c>
      <c r="BP9" s="158" t="str">
        <f>IF(N9="---","",VLOOKUP(N9,List16782[],2,FALSE))</f>
        <v/>
      </c>
      <c r="BQ9" s="158" t="str">
        <f>IF(O9="---","",VLOOKUP(O9,List16782[],2,FALSE))</f>
        <v/>
      </c>
      <c r="BR9" s="158" t="str">
        <f>IF(P9="---","",VLOOKUP(P9,List16782[],2,FALSE))</f>
        <v/>
      </c>
      <c r="BS9" s="158" t="str">
        <f>IF(Q9="---","",VLOOKUP(Q9,List16782[],2,FALSE))</f>
        <v/>
      </c>
      <c r="BT9" s="158" t="str">
        <f>IF(R9="---","",VLOOKUP(R9,List16782[],2,FALSE))</f>
        <v/>
      </c>
      <c r="BU9" s="29" t="s">
        <v>124</v>
      </c>
      <c r="BV9" s="158" t="str">
        <f>IF(Y9="---","",VLOOKUP(Y9,List16782[],2,FALSE))</f>
        <v/>
      </c>
      <c r="BW9" s="158" t="str">
        <f>IF(Z9="---","",VLOOKUP(Z9,List16782[],2,FALSE))</f>
        <v/>
      </c>
      <c r="BX9" s="158" t="str">
        <f>IF(AA9="---","",VLOOKUP(AA9,List16782[],2,FALSE))</f>
        <v/>
      </c>
      <c r="BY9" s="158" t="str">
        <f>IF(AB9="---","",VLOOKUP(AB9,List16782[],2,FALSE))</f>
        <v/>
      </c>
      <c r="BZ9" s="158" t="str">
        <f>IF(AC9="---","",VLOOKUP(AC9,List16782[],2,FALSE))</f>
        <v/>
      </c>
      <c r="CA9" s="158" t="str">
        <f>IF(AD9="---","",VLOOKUP(AD9,List16782[],2,FALSE))</f>
        <v/>
      </c>
      <c r="CB9" s="158" t="str">
        <f>IF(AE9="---","",VLOOKUP(AE9,List16782[],2,FALSE))</f>
        <v/>
      </c>
      <c r="CC9" s="158" t="str">
        <f>IF(AF9="---","",VLOOKUP(AF9,List16782[],2,FALSE))</f>
        <v/>
      </c>
      <c r="CD9" s="158" t="str">
        <f>IF(AG9="---","",VLOOKUP(AG9,List16782[],2,FALSE))</f>
        <v/>
      </c>
      <c r="CE9" s="158" t="str">
        <f>IF(AH9="---","",VLOOKUP(AH9,List16782[],2,FALSE))</f>
        <v/>
      </c>
    </row>
    <row r="10" spans="2:92" ht="13.5" customHeight="1" thickBot="1">
      <c r="B10" s="321"/>
      <c r="C10" s="291"/>
      <c r="D10" s="292"/>
      <c r="E10" s="20" t="s">
        <v>125</v>
      </c>
      <c r="F10" s="21"/>
      <c r="G10" s="22"/>
      <c r="H10" s="25" t="s">
        <v>106</v>
      </c>
      <c r="I10" s="25" t="s">
        <v>106</v>
      </c>
      <c r="J10" s="25" t="s">
        <v>106</v>
      </c>
      <c r="K10" s="25" t="s">
        <v>106</v>
      </c>
      <c r="L10" s="25" t="s">
        <v>106</v>
      </c>
      <c r="M10" s="25" t="s">
        <v>106</v>
      </c>
      <c r="N10" s="25" t="s">
        <v>106</v>
      </c>
      <c r="O10" s="25" t="s">
        <v>106</v>
      </c>
      <c r="P10" s="25" t="s">
        <v>106</v>
      </c>
      <c r="Q10" s="25" t="s">
        <v>106</v>
      </c>
      <c r="R10" s="32" t="s">
        <v>106</v>
      </c>
      <c r="Y10" s="25" t="s">
        <v>106</v>
      </c>
      <c r="Z10" s="25" t="s">
        <v>106</v>
      </c>
      <c r="AA10" s="25" t="s">
        <v>106</v>
      </c>
      <c r="AB10" s="25" t="s">
        <v>106</v>
      </c>
      <c r="AC10" s="32" t="s">
        <v>106</v>
      </c>
      <c r="AD10" s="23" t="s">
        <v>106</v>
      </c>
      <c r="AE10" s="23" t="s">
        <v>106</v>
      </c>
      <c r="AF10" s="23" t="s">
        <v>106</v>
      </c>
      <c r="AG10" s="23" t="s">
        <v>106</v>
      </c>
      <c r="AH10" s="23" t="s">
        <v>106</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126</v>
      </c>
      <c r="AX10" s="30" t="str">
        <f t="shared" si="1"/>
        <v>---</v>
      </c>
      <c r="AY10" s="50" t="e">
        <f>VALUE(IF(AX10="---","",VLOOKUP(AX10,List16782[],2,FALSE)))</f>
        <v>#VALUE!</v>
      </c>
      <c r="AZ10" s="1" t="str">
        <f t="shared" si="2"/>
        <v>---</v>
      </c>
      <c r="BA10" s="1" t="e">
        <f>VALUE(IF(AZ10="---","",VLOOKUP(AZ10,List16782[],2,FALSE)))</f>
        <v>#VALUE!</v>
      </c>
      <c r="BB10" s="1" t="str">
        <f t="shared" si="3"/>
        <v>---</v>
      </c>
      <c r="BC10" s="1" t="str">
        <f t="shared" si="4"/>
        <v>---</v>
      </c>
      <c r="BI10" s="29" t="s">
        <v>126</v>
      </c>
      <c r="BJ10" s="158" t="str">
        <f>IF(H10="---","",VLOOKUP(H10,List16782[],2,FALSE))</f>
        <v/>
      </c>
      <c r="BK10" s="158" t="str">
        <f>IF(I10="---","",VLOOKUP(I10,List16782[],2,FALSE))</f>
        <v/>
      </c>
      <c r="BL10" s="158" t="str">
        <f>IF(J10="---","",VLOOKUP(J10,List16782[],2,FALSE))</f>
        <v/>
      </c>
      <c r="BM10" s="158" t="str">
        <f>IF(K10="---","",VLOOKUP(K10,List16782[],2,FALSE))</f>
        <v/>
      </c>
      <c r="BN10" s="158" t="str">
        <f>IF(L10="---","",VLOOKUP(L10,List16782[],2,FALSE))</f>
        <v/>
      </c>
      <c r="BO10" s="158" t="str">
        <f>IF(M10="---","",VLOOKUP(M10,List16782[],2,FALSE))</f>
        <v/>
      </c>
      <c r="BP10" s="158" t="str">
        <f>IF(N10="---","",VLOOKUP(N10,List16782[],2,FALSE))</f>
        <v/>
      </c>
      <c r="BQ10" s="158" t="str">
        <f>IF(O10="---","",VLOOKUP(O10,List16782[],2,FALSE))</f>
        <v/>
      </c>
      <c r="BR10" s="158" t="str">
        <f>IF(P10="---","",VLOOKUP(P10,List16782[],2,FALSE))</f>
        <v/>
      </c>
      <c r="BS10" s="158" t="str">
        <f>IF(Q10="---","",VLOOKUP(Q10,List16782[],2,FALSE))</f>
        <v/>
      </c>
      <c r="BT10" s="158" t="str">
        <f>IF(R10="---","",VLOOKUP(R10,List16782[],2,FALSE))</f>
        <v/>
      </c>
      <c r="BU10" s="29" t="s">
        <v>126</v>
      </c>
      <c r="BV10" s="158" t="str">
        <f>IF(Y10="---","",VLOOKUP(Y10,List16782[],2,FALSE))</f>
        <v/>
      </c>
      <c r="BW10" s="158" t="str">
        <f>IF(Z10="---","",VLOOKUP(Z10,List16782[],2,FALSE))</f>
        <v/>
      </c>
      <c r="BX10" s="158" t="str">
        <f>IF(AA10="---","",VLOOKUP(AA10,List16782[],2,FALSE))</f>
        <v/>
      </c>
      <c r="BY10" s="158" t="str">
        <f>IF(AB10="---","",VLOOKUP(AB10,List16782[],2,FALSE))</f>
        <v/>
      </c>
      <c r="BZ10" s="158" t="str">
        <f>IF(AC10="---","",VLOOKUP(AC10,List16782[],2,FALSE))</f>
        <v/>
      </c>
      <c r="CA10" s="158" t="str">
        <f>IF(AD10="---","",VLOOKUP(AD10,List16782[],2,FALSE))</f>
        <v/>
      </c>
      <c r="CB10" s="158" t="str">
        <f>IF(AE10="---","",VLOOKUP(AE10,List16782[],2,FALSE))</f>
        <v/>
      </c>
      <c r="CC10" s="158" t="str">
        <f>IF(AF10="---","",VLOOKUP(AF10,List16782[],2,FALSE))</f>
        <v/>
      </c>
      <c r="CD10" s="158" t="str">
        <f>IF(AG10="---","",VLOOKUP(AG10,List16782[],2,FALSE))</f>
        <v/>
      </c>
      <c r="CE10" s="158" t="str">
        <f>IF(AH10="---","",VLOOKUP(AH10,List16782[],2,FALSE))</f>
        <v/>
      </c>
    </row>
    <row r="11" spans="2:92" ht="13.5" customHeight="1" thickBot="1">
      <c r="B11" s="321"/>
      <c r="C11" s="291"/>
      <c r="D11" s="292"/>
      <c r="E11" s="20" t="s">
        <v>127</v>
      </c>
      <c r="F11" s="21"/>
      <c r="G11" s="22"/>
      <c r="H11" s="25" t="s">
        <v>106</v>
      </c>
      <c r="I11" s="25" t="s">
        <v>106</v>
      </c>
      <c r="J11" s="25" t="s">
        <v>106</v>
      </c>
      <c r="K11" s="25" t="s">
        <v>106</v>
      </c>
      <c r="L11" s="25" t="s">
        <v>106</v>
      </c>
      <c r="M11" s="25" t="s">
        <v>106</v>
      </c>
      <c r="N11" s="25" t="s">
        <v>106</v>
      </c>
      <c r="O11" s="25" t="s">
        <v>106</v>
      </c>
      <c r="P11" s="25" t="s">
        <v>106</v>
      </c>
      <c r="Q11" s="25" t="s">
        <v>106</v>
      </c>
      <c r="R11" s="32" t="s">
        <v>106</v>
      </c>
      <c r="Y11" s="25" t="s">
        <v>106</v>
      </c>
      <c r="Z11" s="25" t="s">
        <v>106</v>
      </c>
      <c r="AA11" s="25" t="s">
        <v>106</v>
      </c>
      <c r="AB11" s="25" t="s">
        <v>106</v>
      </c>
      <c r="AC11" s="32" t="s">
        <v>106</v>
      </c>
      <c r="AD11" s="23" t="s">
        <v>106</v>
      </c>
      <c r="AE11" s="23" t="s">
        <v>106</v>
      </c>
      <c r="AF11" s="23" t="s">
        <v>106</v>
      </c>
      <c r="AG11" s="23" t="s">
        <v>106</v>
      </c>
      <c r="AH11" s="23" t="s">
        <v>106</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128</v>
      </c>
      <c r="AX11" s="30" t="str">
        <f t="shared" si="1"/>
        <v>---</v>
      </c>
      <c r="AY11" s="50" t="e">
        <f>VALUE(IF(AX11="---","",VLOOKUP(AX11,List16782[],2,FALSE)))</f>
        <v>#VALUE!</v>
      </c>
      <c r="AZ11" s="1" t="str">
        <f t="shared" si="2"/>
        <v>---</v>
      </c>
      <c r="BA11" s="1" t="e">
        <f>VALUE(IF(AZ11="---","",VLOOKUP(AZ11,List16782[],2,FALSE)))</f>
        <v>#VALUE!</v>
      </c>
      <c r="BB11" s="1" t="str">
        <f t="shared" si="3"/>
        <v>---</v>
      </c>
      <c r="BC11" s="1" t="str">
        <f t="shared" si="4"/>
        <v>---</v>
      </c>
      <c r="BI11" s="29" t="s">
        <v>128</v>
      </c>
      <c r="BJ11" s="158" t="str">
        <f>IF(H11="---","",VLOOKUP(H11,List16782[],2,FALSE))</f>
        <v/>
      </c>
      <c r="BK11" s="158" t="str">
        <f>IF(I11="---","",VLOOKUP(I11,List16782[],2,FALSE))</f>
        <v/>
      </c>
      <c r="BL11" s="158" t="str">
        <f>IF(J11="---","",VLOOKUP(J11,List16782[],2,FALSE))</f>
        <v/>
      </c>
      <c r="BM11" s="158" t="str">
        <f>IF(K11="---","",VLOOKUP(K11,List16782[],2,FALSE))</f>
        <v/>
      </c>
      <c r="BN11" s="158" t="str">
        <f>IF(L11="---","",VLOOKUP(L11,List16782[],2,FALSE))</f>
        <v/>
      </c>
      <c r="BO11" s="158" t="str">
        <f>IF(M11="---","",VLOOKUP(M11,List16782[],2,FALSE))</f>
        <v/>
      </c>
      <c r="BP11" s="158" t="str">
        <f>IF(N11="---","",VLOOKUP(N11,List16782[],2,FALSE))</f>
        <v/>
      </c>
      <c r="BQ11" s="158" t="str">
        <f>IF(O11="---","",VLOOKUP(O11,List16782[],2,FALSE))</f>
        <v/>
      </c>
      <c r="BR11" s="158" t="str">
        <f>IF(P11="---","",VLOOKUP(P11,List16782[],2,FALSE))</f>
        <v/>
      </c>
      <c r="BS11" s="158" t="str">
        <f>IF(Q11="---","",VLOOKUP(Q11,List16782[],2,FALSE))</f>
        <v/>
      </c>
      <c r="BT11" s="158" t="str">
        <f>IF(R11="---","",VLOOKUP(R11,List16782[],2,FALSE))</f>
        <v/>
      </c>
      <c r="BU11" s="29" t="s">
        <v>128</v>
      </c>
      <c r="BV11" s="158" t="str">
        <f>IF(Y11="---","",VLOOKUP(Y11,List16782[],2,FALSE))</f>
        <v/>
      </c>
      <c r="BW11" s="158" t="str">
        <f>IF(Z11="---","",VLOOKUP(Z11,List16782[],2,FALSE))</f>
        <v/>
      </c>
      <c r="BX11" s="158" t="str">
        <f>IF(AA11="---","",VLOOKUP(AA11,List16782[],2,FALSE))</f>
        <v/>
      </c>
      <c r="BY11" s="158" t="str">
        <f>IF(AB11="---","",VLOOKUP(AB11,List16782[],2,FALSE))</f>
        <v/>
      </c>
      <c r="BZ11" s="158" t="str">
        <f>IF(AC11="---","",VLOOKUP(AC11,List16782[],2,FALSE))</f>
        <v/>
      </c>
      <c r="CA11" s="158" t="str">
        <f>IF(AD11="---","",VLOOKUP(AD11,List16782[],2,FALSE))</f>
        <v/>
      </c>
      <c r="CB11" s="158" t="str">
        <f>IF(AE11="---","",VLOOKUP(AE11,List16782[],2,FALSE))</f>
        <v/>
      </c>
      <c r="CC11" s="158" t="str">
        <f>IF(AF11="---","",VLOOKUP(AF11,List16782[],2,FALSE))</f>
        <v/>
      </c>
      <c r="CD11" s="158" t="str">
        <f>IF(AG11="---","",VLOOKUP(AG11,List16782[],2,FALSE))</f>
        <v/>
      </c>
      <c r="CE11" s="158" t="str">
        <f>IF(AH11="---","",VLOOKUP(AH11,List16782[],2,FALSE))</f>
        <v/>
      </c>
    </row>
    <row r="12" spans="2:92" ht="13.5" customHeight="1" thickBot="1">
      <c r="B12" s="321"/>
      <c r="C12" s="291" t="s">
        <v>129</v>
      </c>
      <c r="D12" s="292"/>
      <c r="E12" s="20" t="s">
        <v>130</v>
      </c>
      <c r="F12" s="21"/>
      <c r="G12" s="22"/>
      <c r="H12" s="25" t="s">
        <v>106</v>
      </c>
      <c r="I12" s="25" t="s">
        <v>106</v>
      </c>
      <c r="J12" s="25" t="s">
        <v>106</v>
      </c>
      <c r="K12" s="25" t="s">
        <v>106</v>
      </c>
      <c r="L12" s="25" t="s">
        <v>106</v>
      </c>
      <c r="M12" s="25" t="s">
        <v>106</v>
      </c>
      <c r="N12" s="25" t="s">
        <v>106</v>
      </c>
      <c r="O12" s="25" t="s">
        <v>106</v>
      </c>
      <c r="P12" s="25" t="s">
        <v>106</v>
      </c>
      <c r="Q12" s="25" t="s">
        <v>106</v>
      </c>
      <c r="R12" s="32" t="s">
        <v>106</v>
      </c>
      <c r="Y12" s="25" t="s">
        <v>106</v>
      </c>
      <c r="Z12" s="25" t="s">
        <v>106</v>
      </c>
      <c r="AA12" s="25" t="s">
        <v>106</v>
      </c>
      <c r="AB12" s="25" t="s">
        <v>106</v>
      </c>
      <c r="AC12" s="32" t="s">
        <v>106</v>
      </c>
      <c r="AD12" s="23" t="s">
        <v>106</v>
      </c>
      <c r="AE12" s="23" t="s">
        <v>106</v>
      </c>
      <c r="AF12" s="23" t="s">
        <v>106</v>
      </c>
      <c r="AG12" s="23" t="s">
        <v>106</v>
      </c>
      <c r="AH12" s="23" t="s">
        <v>106</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131</v>
      </c>
      <c r="AX12" s="30" t="str">
        <f t="shared" si="1"/>
        <v>---</v>
      </c>
      <c r="AY12" s="50" t="e">
        <f>VALUE(IF(AX12="---","",VLOOKUP(AX12,List16782[],2,FALSE)))</f>
        <v>#VALUE!</v>
      </c>
      <c r="AZ12" s="1" t="str">
        <f t="shared" si="2"/>
        <v>---</v>
      </c>
      <c r="BA12" s="1" t="e">
        <f>VALUE(IF(AZ12="---","",VLOOKUP(AZ12,List16782[],2,FALSE)))</f>
        <v>#VALUE!</v>
      </c>
      <c r="BB12" s="1" t="str">
        <f t="shared" si="3"/>
        <v>---</v>
      </c>
      <c r="BC12" s="1" t="str">
        <f t="shared" si="4"/>
        <v>---</v>
      </c>
      <c r="BI12" s="29" t="s">
        <v>131</v>
      </c>
      <c r="BJ12" s="158" t="str">
        <f>IF(H12="---","",VLOOKUP(H12,List16782[],2,FALSE))</f>
        <v/>
      </c>
      <c r="BK12" s="158" t="str">
        <f>IF(I12="---","",VLOOKUP(I12,List16782[],2,FALSE))</f>
        <v/>
      </c>
      <c r="BL12" s="158" t="str">
        <f>IF(J12="---","",VLOOKUP(J12,List16782[],2,FALSE))</f>
        <v/>
      </c>
      <c r="BM12" s="158" t="str">
        <f>IF(K12="---","",VLOOKUP(K12,List16782[],2,FALSE))</f>
        <v/>
      </c>
      <c r="BN12" s="158" t="str">
        <f>IF(L12="---","",VLOOKUP(L12,List16782[],2,FALSE))</f>
        <v/>
      </c>
      <c r="BO12" s="158" t="str">
        <f>IF(M12="---","",VLOOKUP(M12,List16782[],2,FALSE))</f>
        <v/>
      </c>
      <c r="BP12" s="158" t="str">
        <f>IF(N12="---","",VLOOKUP(N12,List16782[],2,FALSE))</f>
        <v/>
      </c>
      <c r="BQ12" s="158" t="str">
        <f>IF(O12="---","",VLOOKUP(O12,List16782[],2,FALSE))</f>
        <v/>
      </c>
      <c r="BR12" s="158" t="str">
        <f>IF(P12="---","",VLOOKUP(P12,List16782[],2,FALSE))</f>
        <v/>
      </c>
      <c r="BS12" s="158" t="str">
        <f>IF(Q12="---","",VLOOKUP(Q12,List16782[],2,FALSE))</f>
        <v/>
      </c>
      <c r="BT12" s="158" t="str">
        <f>IF(R12="---","",VLOOKUP(R12,List16782[],2,FALSE))</f>
        <v/>
      </c>
      <c r="BU12" s="29" t="s">
        <v>131</v>
      </c>
      <c r="BV12" s="158" t="str">
        <f>IF(Y12="---","",VLOOKUP(Y12,List16782[],2,FALSE))</f>
        <v/>
      </c>
      <c r="BW12" s="158" t="str">
        <f>IF(Z12="---","",VLOOKUP(Z12,List16782[],2,FALSE))</f>
        <v/>
      </c>
      <c r="BX12" s="158" t="str">
        <f>IF(AA12="---","",VLOOKUP(AA12,List16782[],2,FALSE))</f>
        <v/>
      </c>
      <c r="BY12" s="158" t="str">
        <f>IF(AB12="---","",VLOOKUP(AB12,List16782[],2,FALSE))</f>
        <v/>
      </c>
      <c r="BZ12" s="158" t="str">
        <f>IF(AC12="---","",VLOOKUP(AC12,List16782[],2,FALSE))</f>
        <v/>
      </c>
      <c r="CA12" s="158" t="str">
        <f>IF(AD12="---","",VLOOKUP(AD12,List16782[],2,FALSE))</f>
        <v/>
      </c>
      <c r="CB12" s="158" t="str">
        <f>IF(AE12="---","",VLOOKUP(AE12,List16782[],2,FALSE))</f>
        <v/>
      </c>
      <c r="CC12" s="158" t="str">
        <f>IF(AF12="---","",VLOOKUP(AF12,List16782[],2,FALSE))</f>
        <v/>
      </c>
      <c r="CD12" s="158" t="str">
        <f>IF(AG12="---","",VLOOKUP(AG12,List16782[],2,FALSE))</f>
        <v/>
      </c>
      <c r="CE12" s="158" t="str">
        <f>IF(AH12="---","",VLOOKUP(AH12,List16782[],2,FALSE))</f>
        <v/>
      </c>
    </row>
    <row r="13" spans="2:92" ht="13.5" customHeight="1" thickBot="1">
      <c r="B13" s="321"/>
      <c r="C13" s="291"/>
      <c r="D13" s="292"/>
      <c r="E13" s="20" t="s">
        <v>132</v>
      </c>
      <c r="F13" s="21"/>
      <c r="G13" s="22"/>
      <c r="H13" s="25" t="s">
        <v>106</v>
      </c>
      <c r="I13" s="25" t="s">
        <v>106</v>
      </c>
      <c r="J13" s="25" t="s">
        <v>106</v>
      </c>
      <c r="K13" s="25" t="s">
        <v>106</v>
      </c>
      <c r="L13" s="25" t="s">
        <v>106</v>
      </c>
      <c r="M13" s="25" t="s">
        <v>106</v>
      </c>
      <c r="N13" s="25" t="s">
        <v>106</v>
      </c>
      <c r="O13" s="25" t="s">
        <v>106</v>
      </c>
      <c r="P13" s="25" t="s">
        <v>106</v>
      </c>
      <c r="Q13" s="25" t="s">
        <v>106</v>
      </c>
      <c r="R13" s="32" t="s">
        <v>106</v>
      </c>
      <c r="Y13" s="25" t="s">
        <v>106</v>
      </c>
      <c r="Z13" s="25" t="s">
        <v>106</v>
      </c>
      <c r="AA13" s="25" t="s">
        <v>106</v>
      </c>
      <c r="AB13" s="25" t="s">
        <v>106</v>
      </c>
      <c r="AC13" s="32" t="s">
        <v>106</v>
      </c>
      <c r="AD13" s="23" t="s">
        <v>106</v>
      </c>
      <c r="AE13" s="23" t="s">
        <v>106</v>
      </c>
      <c r="AF13" s="23" t="s">
        <v>106</v>
      </c>
      <c r="AG13" s="23" t="s">
        <v>106</v>
      </c>
      <c r="AH13" s="23" t="s">
        <v>106</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133</v>
      </c>
      <c r="AX13" s="30" t="str">
        <f t="shared" si="1"/>
        <v>---</v>
      </c>
      <c r="AY13" s="50" t="e">
        <f>VALUE(IF(AX13="---","",VLOOKUP(AX13,List16782[],2,FALSE)))</f>
        <v>#VALUE!</v>
      </c>
      <c r="AZ13" s="1" t="str">
        <f t="shared" si="2"/>
        <v>---</v>
      </c>
      <c r="BA13" s="1" t="e">
        <f>VALUE(IF(AZ13="---","",VLOOKUP(AZ13,List16782[],2,FALSE)))</f>
        <v>#VALUE!</v>
      </c>
      <c r="BB13" s="1" t="str">
        <f t="shared" si="3"/>
        <v>---</v>
      </c>
      <c r="BC13" s="1" t="str">
        <f t="shared" si="4"/>
        <v>---</v>
      </c>
      <c r="BI13" s="29" t="s">
        <v>133</v>
      </c>
      <c r="BJ13" s="158" t="str">
        <f>IF(H13="---","",VLOOKUP(H13,List16782[],2,FALSE))</f>
        <v/>
      </c>
      <c r="BK13" s="158" t="str">
        <f>IF(I13="---","",VLOOKUP(I13,List16782[],2,FALSE))</f>
        <v/>
      </c>
      <c r="BL13" s="158" t="str">
        <f>IF(J13="---","",VLOOKUP(J13,List16782[],2,FALSE))</f>
        <v/>
      </c>
      <c r="BM13" s="158" t="str">
        <f>IF(K13="---","",VLOOKUP(K13,List16782[],2,FALSE))</f>
        <v/>
      </c>
      <c r="BN13" s="158" t="str">
        <f>IF(L13="---","",VLOOKUP(L13,List16782[],2,FALSE))</f>
        <v/>
      </c>
      <c r="BO13" s="158" t="str">
        <f>IF(M13="---","",VLOOKUP(M13,List16782[],2,FALSE))</f>
        <v/>
      </c>
      <c r="BP13" s="158" t="str">
        <f>IF(N13="---","",VLOOKUP(N13,List16782[],2,FALSE))</f>
        <v/>
      </c>
      <c r="BQ13" s="158" t="str">
        <f>IF(O13="---","",VLOOKUP(O13,List16782[],2,FALSE))</f>
        <v/>
      </c>
      <c r="BR13" s="158" t="str">
        <f>IF(P13="---","",VLOOKUP(P13,List16782[],2,FALSE))</f>
        <v/>
      </c>
      <c r="BS13" s="158" t="str">
        <f>IF(Q13="---","",VLOOKUP(Q13,List16782[],2,FALSE))</f>
        <v/>
      </c>
      <c r="BT13" s="158" t="str">
        <f>IF(R13="---","",VLOOKUP(R13,List16782[],2,FALSE))</f>
        <v/>
      </c>
      <c r="BU13" s="29" t="s">
        <v>133</v>
      </c>
      <c r="BV13" s="158" t="str">
        <f>IF(Y13="---","",VLOOKUP(Y13,List16782[],2,FALSE))</f>
        <v/>
      </c>
      <c r="BW13" s="158" t="str">
        <f>IF(Z13="---","",VLOOKUP(Z13,List16782[],2,FALSE))</f>
        <v/>
      </c>
      <c r="BX13" s="158" t="str">
        <f>IF(AA13="---","",VLOOKUP(AA13,List16782[],2,FALSE))</f>
        <v/>
      </c>
      <c r="BY13" s="158" t="str">
        <f>IF(AB13="---","",VLOOKUP(AB13,List16782[],2,FALSE))</f>
        <v/>
      </c>
      <c r="BZ13" s="158" t="str">
        <f>IF(AC13="---","",VLOOKUP(AC13,List16782[],2,FALSE))</f>
        <v/>
      </c>
      <c r="CA13" s="158" t="str">
        <f>IF(AD13="---","",VLOOKUP(AD13,List16782[],2,FALSE))</f>
        <v/>
      </c>
      <c r="CB13" s="158" t="str">
        <f>IF(AE13="---","",VLOOKUP(AE13,List16782[],2,FALSE))</f>
        <v/>
      </c>
      <c r="CC13" s="158" t="str">
        <f>IF(AF13="---","",VLOOKUP(AF13,List16782[],2,FALSE))</f>
        <v/>
      </c>
      <c r="CD13" s="158" t="str">
        <f>IF(AG13="---","",VLOOKUP(AG13,List16782[],2,FALSE))</f>
        <v/>
      </c>
      <c r="CE13" s="158" t="str">
        <f>IF(AH13="---","",VLOOKUP(AH13,List16782[],2,FALSE))</f>
        <v/>
      </c>
    </row>
    <row r="14" spans="2:92" ht="13.5" customHeight="1" thickBot="1">
      <c r="B14" s="321"/>
      <c r="C14" s="291"/>
      <c r="D14" s="292"/>
      <c r="E14" s="20" t="s">
        <v>134</v>
      </c>
      <c r="F14" s="21"/>
      <c r="G14" s="22"/>
      <c r="H14" s="25" t="s">
        <v>106</v>
      </c>
      <c r="I14" s="25" t="s">
        <v>106</v>
      </c>
      <c r="J14" s="25" t="s">
        <v>106</v>
      </c>
      <c r="K14" s="25" t="s">
        <v>106</v>
      </c>
      <c r="L14" s="25" t="s">
        <v>106</v>
      </c>
      <c r="M14" s="25" t="s">
        <v>106</v>
      </c>
      <c r="N14" s="25" t="s">
        <v>106</v>
      </c>
      <c r="O14" s="25" t="s">
        <v>106</v>
      </c>
      <c r="P14" s="25" t="s">
        <v>106</v>
      </c>
      <c r="Q14" s="25" t="s">
        <v>106</v>
      </c>
      <c r="R14" s="32" t="s">
        <v>106</v>
      </c>
      <c r="Y14" s="25" t="s">
        <v>106</v>
      </c>
      <c r="Z14" s="25" t="s">
        <v>106</v>
      </c>
      <c r="AA14" s="25" t="s">
        <v>106</v>
      </c>
      <c r="AB14" s="25" t="s">
        <v>106</v>
      </c>
      <c r="AC14" s="32" t="s">
        <v>106</v>
      </c>
      <c r="AD14" s="23" t="s">
        <v>106</v>
      </c>
      <c r="AE14" s="23" t="s">
        <v>106</v>
      </c>
      <c r="AF14" s="23" t="s">
        <v>106</v>
      </c>
      <c r="AG14" s="23" t="s">
        <v>106</v>
      </c>
      <c r="AH14" s="23" t="s">
        <v>106</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V14" s="28"/>
      <c r="AW14" s="29" t="s">
        <v>135</v>
      </c>
      <c r="AX14" s="30" t="str">
        <f t="shared" si="1"/>
        <v>---</v>
      </c>
      <c r="AY14" s="50" t="e">
        <f>VALUE(IF(AX14="---","",VLOOKUP(AX14,List16782[],2,FALSE)))</f>
        <v>#VALUE!</v>
      </c>
      <c r="AZ14" s="1" t="str">
        <f t="shared" si="2"/>
        <v>---</v>
      </c>
      <c r="BA14" s="1" t="e">
        <f>VALUE(IF(AZ14="---","",VLOOKUP(AZ14,List16782[],2,FALSE)))</f>
        <v>#VALUE!</v>
      </c>
      <c r="BB14" s="1" t="str">
        <f t="shared" si="3"/>
        <v>---</v>
      </c>
      <c r="BC14" s="1" t="str">
        <f t="shared" si="4"/>
        <v>---</v>
      </c>
      <c r="BI14" s="29" t="s">
        <v>135</v>
      </c>
      <c r="BJ14" s="158" t="str">
        <f>IF(H14="---","",VLOOKUP(H14,List16782[],2,FALSE))</f>
        <v/>
      </c>
      <c r="BK14" s="158" t="str">
        <f>IF(I14="---","",VLOOKUP(I14,List16782[],2,FALSE))</f>
        <v/>
      </c>
      <c r="BL14" s="158" t="str">
        <f>IF(J14="---","",VLOOKUP(J14,List16782[],2,FALSE))</f>
        <v/>
      </c>
      <c r="BM14" s="158" t="str">
        <f>IF(K14="---","",VLOOKUP(K14,List16782[],2,FALSE))</f>
        <v/>
      </c>
      <c r="BN14" s="158" t="str">
        <f>IF(L14="---","",VLOOKUP(L14,List16782[],2,FALSE))</f>
        <v/>
      </c>
      <c r="BO14" s="158" t="str">
        <f>IF(M14="---","",VLOOKUP(M14,List16782[],2,FALSE))</f>
        <v/>
      </c>
      <c r="BP14" s="158" t="str">
        <f>IF(N14="---","",VLOOKUP(N14,List16782[],2,FALSE))</f>
        <v/>
      </c>
      <c r="BQ14" s="158" t="str">
        <f>IF(O14="---","",VLOOKUP(O14,List16782[],2,FALSE))</f>
        <v/>
      </c>
      <c r="BR14" s="158" t="str">
        <f>IF(P14="---","",VLOOKUP(P14,List16782[],2,FALSE))</f>
        <v/>
      </c>
      <c r="BS14" s="158" t="str">
        <f>IF(Q14="---","",VLOOKUP(Q14,List16782[],2,FALSE))</f>
        <v/>
      </c>
      <c r="BT14" s="158" t="str">
        <f>IF(R14="---","",VLOOKUP(R14,List16782[],2,FALSE))</f>
        <v/>
      </c>
      <c r="BU14" s="29" t="s">
        <v>135</v>
      </c>
      <c r="BV14" s="158" t="str">
        <f>IF(Y14="---","",VLOOKUP(Y14,List16782[],2,FALSE))</f>
        <v/>
      </c>
      <c r="BW14" s="158" t="str">
        <f>IF(Z14="---","",VLOOKUP(Z14,List16782[],2,FALSE))</f>
        <v/>
      </c>
      <c r="BX14" s="158" t="str">
        <f>IF(AA14="---","",VLOOKUP(AA14,List16782[],2,FALSE))</f>
        <v/>
      </c>
      <c r="BY14" s="158" t="str">
        <f>IF(AB14="---","",VLOOKUP(AB14,List16782[],2,FALSE))</f>
        <v/>
      </c>
      <c r="BZ14" s="158" t="str">
        <f>IF(AC14="---","",VLOOKUP(AC14,List16782[],2,FALSE))</f>
        <v/>
      </c>
      <c r="CA14" s="158" t="str">
        <f>IF(AD14="---","",VLOOKUP(AD14,List16782[],2,FALSE))</f>
        <v/>
      </c>
      <c r="CB14" s="158" t="str">
        <f>IF(AE14="---","",VLOOKUP(AE14,List16782[],2,FALSE))</f>
        <v/>
      </c>
      <c r="CC14" s="158" t="str">
        <f>IF(AF14="---","",VLOOKUP(AF14,List16782[],2,FALSE))</f>
        <v/>
      </c>
      <c r="CD14" s="158" t="str">
        <f>IF(AG14="---","",VLOOKUP(AG14,List16782[],2,FALSE))</f>
        <v/>
      </c>
      <c r="CE14" s="158" t="str">
        <f>IF(AH14="---","",VLOOKUP(AH14,List16782[],2,FALSE))</f>
        <v/>
      </c>
    </row>
    <row r="15" spans="2:92" ht="13.5" customHeight="1" thickBot="1">
      <c r="B15" s="321"/>
      <c r="C15" s="291" t="s">
        <v>136</v>
      </c>
      <c r="D15" s="292"/>
      <c r="E15" s="20" t="s">
        <v>137</v>
      </c>
      <c r="F15" s="21"/>
      <c r="G15" s="22"/>
      <c r="H15" s="25" t="s">
        <v>106</v>
      </c>
      <c r="I15" s="25" t="s">
        <v>106</v>
      </c>
      <c r="J15" s="25" t="s">
        <v>106</v>
      </c>
      <c r="K15" s="25" t="s">
        <v>106</v>
      </c>
      <c r="L15" s="25" t="s">
        <v>106</v>
      </c>
      <c r="M15" s="25" t="s">
        <v>106</v>
      </c>
      <c r="N15" s="25" t="s">
        <v>106</v>
      </c>
      <c r="O15" s="25" t="s">
        <v>106</v>
      </c>
      <c r="P15" s="25" t="s">
        <v>106</v>
      </c>
      <c r="Q15" s="25" t="s">
        <v>106</v>
      </c>
      <c r="R15" s="32" t="s">
        <v>106</v>
      </c>
      <c r="Y15" s="25" t="s">
        <v>106</v>
      </c>
      <c r="Z15" s="25" t="s">
        <v>106</v>
      </c>
      <c r="AA15" s="25" t="s">
        <v>106</v>
      </c>
      <c r="AB15" s="25" t="s">
        <v>106</v>
      </c>
      <c r="AC15" s="32" t="s">
        <v>106</v>
      </c>
      <c r="AD15" s="23" t="s">
        <v>106</v>
      </c>
      <c r="AE15" s="23" t="s">
        <v>106</v>
      </c>
      <c r="AF15" s="23" t="s">
        <v>106</v>
      </c>
      <c r="AG15" s="23" t="s">
        <v>106</v>
      </c>
      <c r="AH15" s="23" t="s">
        <v>106</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V15" s="28"/>
      <c r="AW15" s="29" t="s">
        <v>138</v>
      </c>
      <c r="AX15" s="30" t="str">
        <f t="shared" si="1"/>
        <v>---</v>
      </c>
      <c r="AY15" s="50" t="e">
        <f>VALUE(IF(AX15="---","",VLOOKUP(AX15,List16782[],2,FALSE)))</f>
        <v>#VALUE!</v>
      </c>
      <c r="AZ15" s="1" t="str">
        <f t="shared" si="2"/>
        <v>---</v>
      </c>
      <c r="BA15" s="1" t="e">
        <f>VALUE(IF(AZ15="---","",VLOOKUP(AZ15,List16782[],2,FALSE)))</f>
        <v>#VALUE!</v>
      </c>
      <c r="BB15" s="1" t="str">
        <f t="shared" si="3"/>
        <v>---</v>
      </c>
      <c r="BC15" s="1" t="str">
        <f t="shared" si="4"/>
        <v>---</v>
      </c>
      <c r="BI15" s="29" t="s">
        <v>138</v>
      </c>
      <c r="BJ15" s="158" t="str">
        <f>IF(H15="---","",VLOOKUP(H15,List16782[],2,FALSE))</f>
        <v/>
      </c>
      <c r="BK15" s="158" t="str">
        <f>IF(I15="---","",VLOOKUP(I15,List16782[],2,FALSE))</f>
        <v/>
      </c>
      <c r="BL15" s="158" t="str">
        <f>IF(J15="---","",VLOOKUP(J15,List16782[],2,FALSE))</f>
        <v/>
      </c>
      <c r="BM15" s="158" t="str">
        <f>IF(K15="---","",VLOOKUP(K15,List16782[],2,FALSE))</f>
        <v/>
      </c>
      <c r="BN15" s="158" t="str">
        <f>IF(L15="---","",VLOOKUP(L15,List16782[],2,FALSE))</f>
        <v/>
      </c>
      <c r="BO15" s="158" t="str">
        <f>IF(M15="---","",VLOOKUP(M15,List16782[],2,FALSE))</f>
        <v/>
      </c>
      <c r="BP15" s="158" t="str">
        <f>IF(N15="---","",VLOOKUP(N15,List16782[],2,FALSE))</f>
        <v/>
      </c>
      <c r="BQ15" s="158" t="str">
        <f>IF(O15="---","",VLOOKUP(O15,List16782[],2,FALSE))</f>
        <v/>
      </c>
      <c r="BR15" s="158" t="str">
        <f>IF(P15="---","",VLOOKUP(P15,List16782[],2,FALSE))</f>
        <v/>
      </c>
      <c r="BS15" s="158" t="str">
        <f>IF(Q15="---","",VLOOKUP(Q15,List16782[],2,FALSE))</f>
        <v/>
      </c>
      <c r="BT15" s="158" t="str">
        <f>IF(R15="---","",VLOOKUP(R15,List16782[],2,FALSE))</f>
        <v/>
      </c>
      <c r="BU15" s="29" t="s">
        <v>138</v>
      </c>
      <c r="BV15" s="158" t="str">
        <f>IF(Y15="---","",VLOOKUP(Y15,List16782[],2,FALSE))</f>
        <v/>
      </c>
      <c r="BW15" s="158" t="str">
        <f>IF(Z15="---","",VLOOKUP(Z15,List16782[],2,FALSE))</f>
        <v/>
      </c>
      <c r="BX15" s="158" t="str">
        <f>IF(AA15="---","",VLOOKUP(AA15,List16782[],2,FALSE))</f>
        <v/>
      </c>
      <c r="BY15" s="158" t="str">
        <f>IF(AB15="---","",VLOOKUP(AB15,List16782[],2,FALSE))</f>
        <v/>
      </c>
      <c r="BZ15" s="158" t="str">
        <f>IF(AC15="---","",VLOOKUP(AC15,List16782[],2,FALSE))</f>
        <v/>
      </c>
      <c r="CA15" s="158" t="str">
        <f>IF(AD15="---","",VLOOKUP(AD15,List16782[],2,FALSE))</f>
        <v/>
      </c>
      <c r="CB15" s="158" t="str">
        <f>IF(AE15="---","",VLOOKUP(AE15,List16782[],2,FALSE))</f>
        <v/>
      </c>
      <c r="CC15" s="158" t="str">
        <f>IF(AF15="---","",VLOOKUP(AF15,List16782[],2,FALSE))</f>
        <v/>
      </c>
      <c r="CD15" s="158" t="str">
        <f>IF(AG15="---","",VLOOKUP(AG15,List16782[],2,FALSE))</f>
        <v/>
      </c>
      <c r="CE15" s="158" t="str">
        <f>IF(AH15="---","",VLOOKUP(AH15,List16782[],2,FALSE))</f>
        <v/>
      </c>
    </row>
    <row r="16" spans="2:92" ht="13.5" customHeight="1" thickBot="1">
      <c r="B16" s="321"/>
      <c r="C16" s="291"/>
      <c r="D16" s="292"/>
      <c r="E16" s="20" t="s">
        <v>139</v>
      </c>
      <c r="F16" s="21"/>
      <c r="G16" s="22"/>
      <c r="H16" s="25" t="s">
        <v>106</v>
      </c>
      <c r="I16" s="25" t="s">
        <v>106</v>
      </c>
      <c r="J16" s="25" t="s">
        <v>106</v>
      </c>
      <c r="K16" s="25" t="s">
        <v>106</v>
      </c>
      <c r="L16" s="25" t="s">
        <v>106</v>
      </c>
      <c r="M16" s="25" t="s">
        <v>106</v>
      </c>
      <c r="N16" s="25" t="s">
        <v>106</v>
      </c>
      <c r="O16" s="25" t="s">
        <v>106</v>
      </c>
      <c r="P16" s="25" t="s">
        <v>106</v>
      </c>
      <c r="Q16" s="25" t="s">
        <v>106</v>
      </c>
      <c r="R16" s="32" t="s">
        <v>106</v>
      </c>
      <c r="Y16" s="25" t="s">
        <v>106</v>
      </c>
      <c r="Z16" s="25" t="s">
        <v>106</v>
      </c>
      <c r="AA16" s="25" t="s">
        <v>106</v>
      </c>
      <c r="AB16" s="25" t="s">
        <v>106</v>
      </c>
      <c r="AC16" s="32" t="s">
        <v>106</v>
      </c>
      <c r="AD16" s="23" t="s">
        <v>106</v>
      </c>
      <c r="AE16" s="23" t="s">
        <v>106</v>
      </c>
      <c r="AF16" s="23" t="s">
        <v>106</v>
      </c>
      <c r="AG16" s="23" t="s">
        <v>106</v>
      </c>
      <c r="AH16" s="23" t="s">
        <v>106</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V16" s="28"/>
      <c r="AW16" s="29" t="s">
        <v>140</v>
      </c>
      <c r="AX16" s="30" t="str">
        <f t="shared" si="1"/>
        <v>---</v>
      </c>
      <c r="AY16" s="50" t="e">
        <f>VALUE(IF(AX16="---","",VLOOKUP(AX16,List16782[],2,FALSE)))</f>
        <v>#VALUE!</v>
      </c>
      <c r="AZ16" s="1" t="str">
        <f t="shared" si="2"/>
        <v>---</v>
      </c>
      <c r="BA16" s="1" t="e">
        <f>VALUE(IF(AZ16="---","",VLOOKUP(AZ16,List16782[],2,FALSE)))</f>
        <v>#VALUE!</v>
      </c>
      <c r="BB16" s="1" t="str">
        <f t="shared" si="3"/>
        <v>---</v>
      </c>
      <c r="BC16" s="1" t="str">
        <f t="shared" si="4"/>
        <v>---</v>
      </c>
      <c r="BI16" s="29" t="s">
        <v>140</v>
      </c>
      <c r="BJ16" s="158" t="str">
        <f>IF(H16="---","",VLOOKUP(H16,List16782[],2,FALSE))</f>
        <v/>
      </c>
      <c r="BK16" s="158" t="str">
        <f>IF(I16="---","",VLOOKUP(I16,List16782[],2,FALSE))</f>
        <v/>
      </c>
      <c r="BL16" s="158" t="str">
        <f>IF(J16="---","",VLOOKUP(J16,List16782[],2,FALSE))</f>
        <v/>
      </c>
      <c r="BM16" s="158" t="str">
        <f>IF(K16="---","",VLOOKUP(K16,List16782[],2,FALSE))</f>
        <v/>
      </c>
      <c r="BN16" s="158" t="str">
        <f>IF(L16="---","",VLOOKUP(L16,List16782[],2,FALSE))</f>
        <v/>
      </c>
      <c r="BO16" s="158" t="str">
        <f>IF(M16="---","",VLOOKUP(M16,List16782[],2,FALSE))</f>
        <v/>
      </c>
      <c r="BP16" s="158" t="str">
        <f>IF(N16="---","",VLOOKUP(N16,List16782[],2,FALSE))</f>
        <v/>
      </c>
      <c r="BQ16" s="158" t="str">
        <f>IF(O16="---","",VLOOKUP(O16,List16782[],2,FALSE))</f>
        <v/>
      </c>
      <c r="BR16" s="158" t="str">
        <f>IF(P16="---","",VLOOKUP(P16,List16782[],2,FALSE))</f>
        <v/>
      </c>
      <c r="BS16" s="158" t="str">
        <f>IF(Q16="---","",VLOOKUP(Q16,List16782[],2,FALSE))</f>
        <v/>
      </c>
      <c r="BT16" s="158" t="str">
        <f>IF(R16="---","",VLOOKUP(R16,List16782[],2,FALSE))</f>
        <v/>
      </c>
      <c r="BU16" s="29" t="s">
        <v>140</v>
      </c>
      <c r="BV16" s="158" t="str">
        <f>IF(Y16="---","",VLOOKUP(Y16,List16782[],2,FALSE))</f>
        <v/>
      </c>
      <c r="BW16" s="158" t="str">
        <f>IF(Z16="---","",VLOOKUP(Z16,List16782[],2,FALSE))</f>
        <v/>
      </c>
      <c r="BX16" s="158" t="str">
        <f>IF(AA16="---","",VLOOKUP(AA16,List16782[],2,FALSE))</f>
        <v/>
      </c>
      <c r="BY16" s="158" t="str">
        <f>IF(AB16="---","",VLOOKUP(AB16,List16782[],2,FALSE))</f>
        <v/>
      </c>
      <c r="BZ16" s="158" t="str">
        <f>IF(AC16="---","",VLOOKUP(AC16,List16782[],2,FALSE))</f>
        <v/>
      </c>
      <c r="CA16" s="158" t="str">
        <f>IF(AD16="---","",VLOOKUP(AD16,List16782[],2,FALSE))</f>
        <v/>
      </c>
      <c r="CB16" s="158" t="str">
        <f>IF(AE16="---","",VLOOKUP(AE16,List16782[],2,FALSE))</f>
        <v/>
      </c>
      <c r="CC16" s="158" t="str">
        <f>IF(AF16="---","",VLOOKUP(AF16,List16782[],2,FALSE))</f>
        <v/>
      </c>
      <c r="CD16" s="158" t="str">
        <f>IF(AG16="---","",VLOOKUP(AG16,List16782[],2,FALSE))</f>
        <v/>
      </c>
      <c r="CE16" s="158" t="str">
        <f>IF(AH16="---","",VLOOKUP(AH16,List16782[],2,FALSE))</f>
        <v/>
      </c>
    </row>
    <row r="17" spans="2:91" s="8" customFormat="1" ht="13.5" customHeight="1" thickBot="1">
      <c r="B17" s="321"/>
      <c r="C17" s="291"/>
      <c r="D17" s="292"/>
      <c r="E17" s="20" t="s">
        <v>141</v>
      </c>
      <c r="F17" s="21"/>
      <c r="G17" s="22"/>
      <c r="H17" s="25" t="s">
        <v>106</v>
      </c>
      <c r="I17" s="25" t="s">
        <v>106</v>
      </c>
      <c r="J17" s="25" t="s">
        <v>106</v>
      </c>
      <c r="K17" s="25" t="s">
        <v>106</v>
      </c>
      <c r="L17" s="25" t="s">
        <v>106</v>
      </c>
      <c r="M17" s="25" t="s">
        <v>106</v>
      </c>
      <c r="N17" s="25" t="s">
        <v>106</v>
      </c>
      <c r="O17" s="25" t="s">
        <v>106</v>
      </c>
      <c r="P17" s="25" t="s">
        <v>106</v>
      </c>
      <c r="Q17" s="25" t="s">
        <v>106</v>
      </c>
      <c r="R17" s="32" t="s">
        <v>106</v>
      </c>
      <c r="S17" s="1"/>
      <c r="T17" s="1"/>
      <c r="U17" s="1"/>
      <c r="V17" s="1"/>
      <c r="W17" s="1"/>
      <c r="X17" s="1"/>
      <c r="Y17" s="25" t="s">
        <v>106</v>
      </c>
      <c r="Z17" s="25" t="s">
        <v>106</v>
      </c>
      <c r="AA17" s="25" t="s">
        <v>106</v>
      </c>
      <c r="AB17" s="25" t="s">
        <v>106</v>
      </c>
      <c r="AC17" s="32" t="s">
        <v>106</v>
      </c>
      <c r="AD17" s="23" t="s">
        <v>106</v>
      </c>
      <c r="AE17" s="23" t="s">
        <v>106</v>
      </c>
      <c r="AF17" s="23" t="s">
        <v>106</v>
      </c>
      <c r="AG17" s="23" t="s">
        <v>106</v>
      </c>
      <c r="AH17" s="23" t="s">
        <v>106</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142</v>
      </c>
      <c r="AX17" s="30" t="str">
        <f t="shared" si="1"/>
        <v>---</v>
      </c>
      <c r="AY17" s="50" t="e">
        <f>VALUE(IF(AX17="---","",VLOOKUP(AX17,List16782[],2,FALSE)))</f>
        <v>#VALUE!</v>
      </c>
      <c r="AZ17" s="1" t="str">
        <f t="shared" si="2"/>
        <v>---</v>
      </c>
      <c r="BA17" s="1" t="e">
        <f>VALUE(IF(AZ17="---","",VLOOKUP(AZ17,List16782[],2,FALSE)))</f>
        <v>#VALUE!</v>
      </c>
      <c r="BB17" s="1" t="str">
        <f t="shared" si="3"/>
        <v>---</v>
      </c>
      <c r="BC17" s="1" t="str">
        <f t="shared" si="4"/>
        <v>---</v>
      </c>
      <c r="BD17" s="1"/>
      <c r="BE17" s="1"/>
      <c r="BF17" s="1"/>
      <c r="BG17" s="1"/>
      <c r="BH17" s="1"/>
      <c r="BI17" s="29" t="s">
        <v>142</v>
      </c>
      <c r="BJ17" s="158" t="str">
        <f>IF(H17="---","",VLOOKUP(H17,List16782[],2,FALSE))</f>
        <v/>
      </c>
      <c r="BK17" s="158" t="str">
        <f>IF(I17="---","",VLOOKUP(I17,List16782[],2,FALSE))</f>
        <v/>
      </c>
      <c r="BL17" s="158" t="str">
        <f>IF(J17="---","",VLOOKUP(J17,List16782[],2,FALSE))</f>
        <v/>
      </c>
      <c r="BM17" s="158" t="str">
        <f>IF(K17="---","",VLOOKUP(K17,List16782[],2,FALSE))</f>
        <v/>
      </c>
      <c r="BN17" s="158" t="str">
        <f>IF(L17="---","",VLOOKUP(L17,List16782[],2,FALSE))</f>
        <v/>
      </c>
      <c r="BO17" s="158" t="str">
        <f>IF(M17="---","",VLOOKUP(M17,List16782[],2,FALSE))</f>
        <v/>
      </c>
      <c r="BP17" s="158" t="str">
        <f>IF(N17="---","",VLOOKUP(N17,List16782[],2,FALSE))</f>
        <v/>
      </c>
      <c r="BQ17" s="158" t="str">
        <f>IF(O17="---","",VLOOKUP(O17,List16782[],2,FALSE))</f>
        <v/>
      </c>
      <c r="BR17" s="158" t="str">
        <f>IF(P17="---","",VLOOKUP(P17,List16782[],2,FALSE))</f>
        <v/>
      </c>
      <c r="BS17" s="158" t="str">
        <f>IF(Q17="---","",VLOOKUP(Q17,List16782[],2,FALSE))</f>
        <v/>
      </c>
      <c r="BT17" s="158" t="str">
        <f>IF(R17="---","",VLOOKUP(R17,List16782[],2,FALSE))</f>
        <v/>
      </c>
      <c r="BU17" s="29" t="s">
        <v>142</v>
      </c>
      <c r="BV17" s="158" t="str">
        <f>IF(Y17="---","",VLOOKUP(Y17,List16782[],2,FALSE))</f>
        <v/>
      </c>
      <c r="BW17" s="158" t="str">
        <f>IF(Z17="---","",VLOOKUP(Z17,List16782[],2,FALSE))</f>
        <v/>
      </c>
      <c r="BX17" s="158" t="str">
        <f>IF(AA17="---","",VLOOKUP(AA17,List16782[],2,FALSE))</f>
        <v/>
      </c>
      <c r="BY17" s="158" t="str">
        <f>IF(AB17="---","",VLOOKUP(AB17,List16782[],2,FALSE))</f>
        <v/>
      </c>
      <c r="BZ17" s="158" t="str">
        <f>IF(AC17="---","",VLOOKUP(AC17,List16782[],2,FALSE))</f>
        <v/>
      </c>
      <c r="CA17" s="158" t="str">
        <f>IF(AD17="---","",VLOOKUP(AD17,List16782[],2,FALSE))</f>
        <v/>
      </c>
      <c r="CB17" s="158" t="str">
        <f>IF(AE17="---","",VLOOKUP(AE17,List16782[],2,FALSE))</f>
        <v/>
      </c>
      <c r="CC17" s="158" t="str">
        <f>IF(AF17="---","",VLOOKUP(AF17,List16782[],2,FALSE))</f>
        <v/>
      </c>
      <c r="CD17" s="158" t="str">
        <f>IF(AG17="---","",VLOOKUP(AG17,List16782[],2,FALSE))</f>
        <v/>
      </c>
      <c r="CE17" s="158" t="str">
        <f>IF(AH17="---","",VLOOKUP(AH17,List16782[],2,FALSE))</f>
        <v/>
      </c>
      <c r="CG17" s="1"/>
      <c r="CI17" s="1"/>
      <c r="CK17" s="1"/>
      <c r="CM17" s="1"/>
    </row>
    <row r="18" spans="2:91" s="8" customFormat="1" ht="13.5" customHeight="1" thickBot="1">
      <c r="B18" s="321"/>
      <c r="C18" s="291" t="s">
        <v>143</v>
      </c>
      <c r="D18" s="292"/>
      <c r="E18" s="20" t="s">
        <v>144</v>
      </c>
      <c r="F18" s="21"/>
      <c r="G18" s="22"/>
      <c r="H18" s="25" t="s">
        <v>106</v>
      </c>
      <c r="I18" s="25" t="s">
        <v>106</v>
      </c>
      <c r="J18" s="25" t="s">
        <v>106</v>
      </c>
      <c r="K18" s="25" t="s">
        <v>106</v>
      </c>
      <c r="L18" s="25" t="s">
        <v>106</v>
      </c>
      <c r="M18" s="25" t="s">
        <v>106</v>
      </c>
      <c r="N18" s="25" t="s">
        <v>106</v>
      </c>
      <c r="O18" s="25" t="s">
        <v>106</v>
      </c>
      <c r="P18" s="25" t="s">
        <v>106</v>
      </c>
      <c r="Q18" s="25" t="s">
        <v>106</v>
      </c>
      <c r="R18" s="32" t="s">
        <v>106</v>
      </c>
      <c r="S18" s="1"/>
      <c r="T18" s="1"/>
      <c r="U18" s="1"/>
      <c r="V18" s="1"/>
      <c r="W18" s="1"/>
      <c r="X18" s="1"/>
      <c r="Y18" s="25" t="s">
        <v>106</v>
      </c>
      <c r="Z18" s="25" t="s">
        <v>106</v>
      </c>
      <c r="AA18" s="25" t="s">
        <v>106</v>
      </c>
      <c r="AB18" s="25" t="s">
        <v>106</v>
      </c>
      <c r="AC18" s="32" t="s">
        <v>106</v>
      </c>
      <c r="AD18" s="23" t="s">
        <v>106</v>
      </c>
      <c r="AE18" s="23" t="s">
        <v>106</v>
      </c>
      <c r="AF18" s="23" t="s">
        <v>106</v>
      </c>
      <c r="AG18" s="23" t="s">
        <v>106</v>
      </c>
      <c r="AH18" s="23" t="s">
        <v>106</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145</v>
      </c>
      <c r="AX18" s="30" t="str">
        <f t="shared" si="1"/>
        <v>---</v>
      </c>
      <c r="AY18" s="50" t="e">
        <f>VALUE(IF(AX18="---","",VLOOKUP(AX18,List16782[],2,FALSE)))</f>
        <v>#VALUE!</v>
      </c>
      <c r="AZ18" s="1" t="str">
        <f t="shared" si="2"/>
        <v>---</v>
      </c>
      <c r="BA18" s="1" t="e">
        <f>VALUE(IF(AZ18="---","",VLOOKUP(AZ18,List16782[],2,FALSE)))</f>
        <v>#VALUE!</v>
      </c>
      <c r="BB18" s="1" t="str">
        <f t="shared" si="3"/>
        <v>---</v>
      </c>
      <c r="BC18" s="1" t="str">
        <f t="shared" si="4"/>
        <v>---</v>
      </c>
      <c r="BD18" s="1"/>
      <c r="BE18" s="1"/>
      <c r="BF18" s="1"/>
      <c r="BG18" s="1"/>
      <c r="BH18" s="1"/>
      <c r="BI18" s="29" t="s">
        <v>145</v>
      </c>
      <c r="BJ18" s="158" t="str">
        <f>IF(H18="---","",VLOOKUP(H18,List16782[],2,FALSE))</f>
        <v/>
      </c>
      <c r="BK18" s="158" t="str">
        <f>IF(I18="---","",VLOOKUP(I18,List16782[],2,FALSE))</f>
        <v/>
      </c>
      <c r="BL18" s="158" t="str">
        <f>IF(J18="---","",VLOOKUP(J18,List16782[],2,FALSE))</f>
        <v/>
      </c>
      <c r="BM18" s="158" t="str">
        <f>IF(K18="---","",VLOOKUP(K18,List16782[],2,FALSE))</f>
        <v/>
      </c>
      <c r="BN18" s="158" t="str">
        <f>IF(L18="---","",VLOOKUP(L18,List16782[],2,FALSE))</f>
        <v/>
      </c>
      <c r="BO18" s="158" t="str">
        <f>IF(M18="---","",VLOOKUP(M18,List16782[],2,FALSE))</f>
        <v/>
      </c>
      <c r="BP18" s="158" t="str">
        <f>IF(N18="---","",VLOOKUP(N18,List16782[],2,FALSE))</f>
        <v/>
      </c>
      <c r="BQ18" s="158" t="str">
        <f>IF(O18="---","",VLOOKUP(O18,List16782[],2,FALSE))</f>
        <v/>
      </c>
      <c r="BR18" s="158" t="str">
        <f>IF(P18="---","",VLOOKUP(P18,List16782[],2,FALSE))</f>
        <v/>
      </c>
      <c r="BS18" s="158" t="str">
        <f>IF(Q18="---","",VLOOKUP(Q18,List16782[],2,FALSE))</f>
        <v/>
      </c>
      <c r="BT18" s="158" t="str">
        <f>IF(R18="---","",VLOOKUP(R18,List16782[],2,FALSE))</f>
        <v/>
      </c>
      <c r="BU18" s="29" t="s">
        <v>145</v>
      </c>
      <c r="BV18" s="158" t="str">
        <f>IF(Y18="---","",VLOOKUP(Y18,List16782[],2,FALSE))</f>
        <v/>
      </c>
      <c r="BW18" s="158" t="str">
        <f>IF(Z18="---","",VLOOKUP(Z18,List16782[],2,FALSE))</f>
        <v/>
      </c>
      <c r="BX18" s="158" t="str">
        <f>IF(AA18="---","",VLOOKUP(AA18,List16782[],2,FALSE))</f>
        <v/>
      </c>
      <c r="BY18" s="158" t="str">
        <f>IF(AB18="---","",VLOOKUP(AB18,List16782[],2,FALSE))</f>
        <v/>
      </c>
      <c r="BZ18" s="158" t="str">
        <f>IF(AC18="---","",VLOOKUP(AC18,List16782[],2,FALSE))</f>
        <v/>
      </c>
      <c r="CA18" s="158" t="str">
        <f>IF(AD18="---","",VLOOKUP(AD18,List16782[],2,FALSE))</f>
        <v/>
      </c>
      <c r="CB18" s="158" t="str">
        <f>IF(AE18="---","",VLOOKUP(AE18,List16782[],2,FALSE))</f>
        <v/>
      </c>
      <c r="CC18" s="158" t="str">
        <f>IF(AF18="---","",VLOOKUP(AF18,List16782[],2,FALSE))</f>
        <v/>
      </c>
      <c r="CD18" s="158" t="str">
        <f>IF(AG18="---","",VLOOKUP(AG18,List16782[],2,FALSE))</f>
        <v/>
      </c>
      <c r="CE18" s="158" t="str">
        <f>IF(AH18="---","",VLOOKUP(AH18,List16782[],2,FALSE))</f>
        <v/>
      </c>
      <c r="CG18" s="1"/>
      <c r="CI18" s="1"/>
      <c r="CK18" s="1"/>
      <c r="CM18" s="1"/>
    </row>
    <row r="19" spans="2:91" s="8" customFormat="1" ht="13.5" customHeight="1" thickBot="1">
      <c r="B19" s="321"/>
      <c r="C19" s="291"/>
      <c r="D19" s="292"/>
      <c r="E19" s="20" t="s">
        <v>146</v>
      </c>
      <c r="F19" s="21"/>
      <c r="G19" s="22"/>
      <c r="H19" s="25" t="s">
        <v>106</v>
      </c>
      <c r="I19" s="25" t="s">
        <v>106</v>
      </c>
      <c r="J19" s="25" t="s">
        <v>106</v>
      </c>
      <c r="K19" s="25" t="s">
        <v>106</v>
      </c>
      <c r="L19" s="25" t="s">
        <v>106</v>
      </c>
      <c r="M19" s="25" t="s">
        <v>106</v>
      </c>
      <c r="N19" s="25" t="s">
        <v>106</v>
      </c>
      <c r="O19" s="25" t="s">
        <v>106</v>
      </c>
      <c r="P19" s="25" t="s">
        <v>106</v>
      </c>
      <c r="Q19" s="25" t="s">
        <v>106</v>
      </c>
      <c r="R19" s="32" t="s">
        <v>106</v>
      </c>
      <c r="S19" s="1"/>
      <c r="T19" s="1"/>
      <c r="U19" s="1"/>
      <c r="V19" s="1"/>
      <c r="W19" s="1"/>
      <c r="X19" s="1"/>
      <c r="Y19" s="25" t="s">
        <v>106</v>
      </c>
      <c r="Z19" s="25" t="s">
        <v>106</v>
      </c>
      <c r="AA19" s="25" t="s">
        <v>106</v>
      </c>
      <c r="AB19" s="25" t="s">
        <v>106</v>
      </c>
      <c r="AC19" s="32" t="s">
        <v>106</v>
      </c>
      <c r="AD19" s="23" t="s">
        <v>106</v>
      </c>
      <c r="AE19" s="23" t="s">
        <v>106</v>
      </c>
      <c r="AF19" s="23" t="s">
        <v>106</v>
      </c>
      <c r="AG19" s="23" t="s">
        <v>106</v>
      </c>
      <c r="AH19" s="23" t="s">
        <v>106</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147</v>
      </c>
      <c r="AX19" s="30" t="str">
        <f t="shared" si="1"/>
        <v>---</v>
      </c>
      <c r="AY19" s="50" t="e">
        <f>VALUE(IF(AX19="---","",VLOOKUP(AX19,List16782[],2,FALSE)))</f>
        <v>#VALUE!</v>
      </c>
      <c r="AZ19" s="1" t="str">
        <f t="shared" si="2"/>
        <v>---</v>
      </c>
      <c r="BA19" s="1" t="e">
        <f>VALUE(IF(AZ19="---","",VLOOKUP(AZ19,List16782[],2,FALSE)))</f>
        <v>#VALUE!</v>
      </c>
      <c r="BB19" s="1" t="str">
        <f t="shared" si="3"/>
        <v>---</v>
      </c>
      <c r="BC19" s="1" t="str">
        <f t="shared" si="4"/>
        <v>---</v>
      </c>
      <c r="BD19" s="1"/>
      <c r="BE19" s="1"/>
      <c r="BF19" s="1"/>
      <c r="BG19" s="1"/>
      <c r="BH19" s="1"/>
      <c r="BI19" s="29" t="s">
        <v>147</v>
      </c>
      <c r="BJ19" s="158" t="str">
        <f>IF(H19="---","",VLOOKUP(H19,List16782[],2,FALSE))</f>
        <v/>
      </c>
      <c r="BK19" s="158" t="str">
        <f>IF(I19="---","",VLOOKUP(I19,List16782[],2,FALSE))</f>
        <v/>
      </c>
      <c r="BL19" s="158" t="str">
        <f>IF(J19="---","",VLOOKUP(J19,List16782[],2,FALSE))</f>
        <v/>
      </c>
      <c r="BM19" s="158" t="str">
        <f>IF(K19="---","",VLOOKUP(K19,List16782[],2,FALSE))</f>
        <v/>
      </c>
      <c r="BN19" s="158" t="str">
        <f>IF(L19="---","",VLOOKUP(L19,List16782[],2,FALSE))</f>
        <v/>
      </c>
      <c r="BO19" s="158" t="str">
        <f>IF(M19="---","",VLOOKUP(M19,List16782[],2,FALSE))</f>
        <v/>
      </c>
      <c r="BP19" s="158" t="str">
        <f>IF(N19="---","",VLOOKUP(N19,List16782[],2,FALSE))</f>
        <v/>
      </c>
      <c r="BQ19" s="158" t="str">
        <f>IF(O19="---","",VLOOKUP(O19,List16782[],2,FALSE))</f>
        <v/>
      </c>
      <c r="BR19" s="158" t="str">
        <f>IF(P19="---","",VLOOKUP(P19,List16782[],2,FALSE))</f>
        <v/>
      </c>
      <c r="BS19" s="158" t="str">
        <f>IF(Q19="---","",VLOOKUP(Q19,List16782[],2,FALSE))</f>
        <v/>
      </c>
      <c r="BT19" s="158" t="str">
        <f>IF(R19="---","",VLOOKUP(R19,List16782[],2,FALSE))</f>
        <v/>
      </c>
      <c r="BU19" s="29" t="s">
        <v>147</v>
      </c>
      <c r="BV19" s="158" t="str">
        <f>IF(Y19="---","",VLOOKUP(Y19,List16782[],2,FALSE))</f>
        <v/>
      </c>
      <c r="BW19" s="158" t="str">
        <f>IF(Z19="---","",VLOOKUP(Z19,List16782[],2,FALSE))</f>
        <v/>
      </c>
      <c r="BX19" s="158" t="str">
        <f>IF(AA19="---","",VLOOKUP(AA19,List16782[],2,FALSE))</f>
        <v/>
      </c>
      <c r="BY19" s="158" t="str">
        <f>IF(AB19="---","",VLOOKUP(AB19,List16782[],2,FALSE))</f>
        <v/>
      </c>
      <c r="BZ19" s="158" t="str">
        <f>IF(AC19="---","",VLOOKUP(AC19,List16782[],2,FALSE))</f>
        <v/>
      </c>
      <c r="CA19" s="158" t="str">
        <f>IF(AD19="---","",VLOOKUP(AD19,List16782[],2,FALSE))</f>
        <v/>
      </c>
      <c r="CB19" s="158" t="str">
        <f>IF(AE19="---","",VLOOKUP(AE19,List16782[],2,FALSE))</f>
        <v/>
      </c>
      <c r="CC19" s="158" t="str">
        <f>IF(AF19="---","",VLOOKUP(AF19,List16782[],2,FALSE))</f>
        <v/>
      </c>
      <c r="CD19" s="158" t="str">
        <f>IF(AG19="---","",VLOOKUP(AG19,List16782[],2,FALSE))</f>
        <v/>
      </c>
      <c r="CE19" s="158" t="str">
        <f>IF(AH19="---","",VLOOKUP(AH19,List16782[],2,FALSE))</f>
        <v/>
      </c>
      <c r="CG19" s="1"/>
      <c r="CI19" s="1"/>
      <c r="CK19" s="1"/>
      <c r="CM19" s="1"/>
    </row>
    <row r="20" spans="2:91" s="8" customFormat="1" ht="13.5" customHeight="1" thickBot="1">
      <c r="B20" s="321"/>
      <c r="C20" s="291"/>
      <c r="D20" s="292"/>
      <c r="E20" s="20" t="s">
        <v>148</v>
      </c>
      <c r="F20" s="21"/>
      <c r="G20" s="22"/>
      <c r="H20" s="25" t="s">
        <v>106</v>
      </c>
      <c r="I20" s="25" t="s">
        <v>106</v>
      </c>
      <c r="J20" s="25" t="s">
        <v>106</v>
      </c>
      <c r="K20" s="25" t="s">
        <v>106</v>
      </c>
      <c r="L20" s="25" t="s">
        <v>106</v>
      </c>
      <c r="M20" s="25" t="s">
        <v>106</v>
      </c>
      <c r="N20" s="25" t="s">
        <v>106</v>
      </c>
      <c r="O20" s="25" t="s">
        <v>106</v>
      </c>
      <c r="P20" s="25" t="s">
        <v>106</v>
      </c>
      <c r="Q20" s="25" t="s">
        <v>106</v>
      </c>
      <c r="R20" s="32" t="s">
        <v>106</v>
      </c>
      <c r="S20" s="1"/>
      <c r="T20" s="1"/>
      <c r="U20" s="1"/>
      <c r="V20" s="1"/>
      <c r="W20" s="1"/>
      <c r="X20" s="1"/>
      <c r="Y20" s="25" t="s">
        <v>106</v>
      </c>
      <c r="Z20" s="25" t="s">
        <v>106</v>
      </c>
      <c r="AA20" s="25" t="s">
        <v>106</v>
      </c>
      <c r="AB20" s="25" t="s">
        <v>106</v>
      </c>
      <c r="AC20" s="32" t="s">
        <v>106</v>
      </c>
      <c r="AD20" s="23" t="s">
        <v>106</v>
      </c>
      <c r="AE20" s="23" t="s">
        <v>106</v>
      </c>
      <c r="AF20" s="23" t="s">
        <v>106</v>
      </c>
      <c r="AG20" s="23" t="s">
        <v>106</v>
      </c>
      <c r="AH20" s="23" t="s">
        <v>106</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149</v>
      </c>
      <c r="AX20" s="30" t="str">
        <f t="shared" si="1"/>
        <v>---</v>
      </c>
      <c r="AY20" s="50" t="e">
        <f>VALUE(IF(AX20="---","",VLOOKUP(AX20,List16782[],2,FALSE)))</f>
        <v>#VALUE!</v>
      </c>
      <c r="AZ20" s="1" t="str">
        <f t="shared" si="2"/>
        <v>---</v>
      </c>
      <c r="BA20" s="1" t="e">
        <f>VALUE(IF(AZ20="---","",VLOOKUP(AZ20,List16782[],2,FALSE)))</f>
        <v>#VALUE!</v>
      </c>
      <c r="BB20" s="1" t="str">
        <f t="shared" si="3"/>
        <v>---</v>
      </c>
      <c r="BC20" s="1" t="str">
        <f t="shared" si="4"/>
        <v>---</v>
      </c>
      <c r="BD20" s="1"/>
      <c r="BE20" s="1"/>
      <c r="BF20" s="1"/>
      <c r="BG20" s="1"/>
      <c r="BH20" s="1"/>
      <c r="BI20" s="29" t="s">
        <v>149</v>
      </c>
      <c r="BJ20" s="158" t="str">
        <f>IF(H20="---","",VLOOKUP(H20,List16782[],2,FALSE))</f>
        <v/>
      </c>
      <c r="BK20" s="158" t="str">
        <f>IF(I20="---","",VLOOKUP(I20,List16782[],2,FALSE))</f>
        <v/>
      </c>
      <c r="BL20" s="158" t="str">
        <f>IF(J20="---","",VLOOKUP(J20,List16782[],2,FALSE))</f>
        <v/>
      </c>
      <c r="BM20" s="158" t="str">
        <f>IF(K20="---","",VLOOKUP(K20,List16782[],2,FALSE))</f>
        <v/>
      </c>
      <c r="BN20" s="158" t="str">
        <f>IF(L20="---","",VLOOKUP(L20,List16782[],2,FALSE))</f>
        <v/>
      </c>
      <c r="BO20" s="158" t="str">
        <f>IF(M20="---","",VLOOKUP(M20,List16782[],2,FALSE))</f>
        <v/>
      </c>
      <c r="BP20" s="158" t="str">
        <f>IF(N20="---","",VLOOKUP(N20,List16782[],2,FALSE))</f>
        <v/>
      </c>
      <c r="BQ20" s="158" t="str">
        <f>IF(O20="---","",VLOOKUP(O20,List16782[],2,FALSE))</f>
        <v/>
      </c>
      <c r="BR20" s="158" t="str">
        <f>IF(P20="---","",VLOOKUP(P20,List16782[],2,FALSE))</f>
        <v/>
      </c>
      <c r="BS20" s="158" t="str">
        <f>IF(Q20="---","",VLOOKUP(Q20,List16782[],2,FALSE))</f>
        <v/>
      </c>
      <c r="BT20" s="158" t="str">
        <f>IF(R20="---","",VLOOKUP(R20,List16782[],2,FALSE))</f>
        <v/>
      </c>
      <c r="BU20" s="29" t="s">
        <v>149</v>
      </c>
      <c r="BV20" s="158" t="str">
        <f>IF(Y20="---","",VLOOKUP(Y20,List16782[],2,FALSE))</f>
        <v/>
      </c>
      <c r="BW20" s="158" t="str">
        <f>IF(Z20="---","",VLOOKUP(Z20,List16782[],2,FALSE))</f>
        <v/>
      </c>
      <c r="BX20" s="158" t="str">
        <f>IF(AA20="---","",VLOOKUP(AA20,List16782[],2,FALSE))</f>
        <v/>
      </c>
      <c r="BY20" s="158" t="str">
        <f>IF(AB20="---","",VLOOKUP(AB20,List16782[],2,FALSE))</f>
        <v/>
      </c>
      <c r="BZ20" s="158" t="str">
        <f>IF(AC20="---","",VLOOKUP(AC20,List16782[],2,FALSE))</f>
        <v/>
      </c>
      <c r="CA20" s="158" t="str">
        <f>IF(AD20="---","",VLOOKUP(AD20,List16782[],2,FALSE))</f>
        <v/>
      </c>
      <c r="CB20" s="158" t="str">
        <f>IF(AE20="---","",VLOOKUP(AE20,List16782[],2,FALSE))</f>
        <v/>
      </c>
      <c r="CC20" s="158" t="str">
        <f>IF(AF20="---","",VLOOKUP(AF20,List16782[],2,FALSE))</f>
        <v/>
      </c>
      <c r="CD20" s="158" t="str">
        <f>IF(AG20="---","",VLOOKUP(AG20,List16782[],2,FALSE))</f>
        <v/>
      </c>
      <c r="CE20" s="158" t="str">
        <f>IF(AH20="---","",VLOOKUP(AH20,List16782[],2,FALSE))</f>
        <v/>
      </c>
      <c r="CG20" s="1"/>
      <c r="CI20" s="1"/>
      <c r="CK20" s="1"/>
      <c r="CM20" s="1"/>
    </row>
    <row r="21" spans="2:91" s="8" customFormat="1" ht="13.5" customHeight="1" thickBot="1">
      <c r="B21" s="321"/>
      <c r="C21" s="291" t="s">
        <v>150</v>
      </c>
      <c r="D21" s="292"/>
      <c r="E21" s="20" t="s">
        <v>151</v>
      </c>
      <c r="F21" s="21"/>
      <c r="G21" s="22"/>
      <c r="H21" s="25" t="s">
        <v>106</v>
      </c>
      <c r="I21" s="25" t="s">
        <v>106</v>
      </c>
      <c r="J21" s="25" t="s">
        <v>106</v>
      </c>
      <c r="K21" s="25" t="s">
        <v>106</v>
      </c>
      <c r="L21" s="25" t="s">
        <v>106</v>
      </c>
      <c r="M21" s="25" t="s">
        <v>106</v>
      </c>
      <c r="N21" s="25" t="s">
        <v>106</v>
      </c>
      <c r="O21" s="25" t="s">
        <v>106</v>
      </c>
      <c r="P21" s="25" t="s">
        <v>106</v>
      </c>
      <c r="Q21" s="25" t="s">
        <v>106</v>
      </c>
      <c r="R21" s="32" t="s">
        <v>106</v>
      </c>
      <c r="S21" s="1"/>
      <c r="T21" s="1"/>
      <c r="U21" s="1"/>
      <c r="V21" s="1"/>
      <c r="W21" s="1"/>
      <c r="X21" s="1"/>
      <c r="Y21" s="25" t="s">
        <v>106</v>
      </c>
      <c r="Z21" s="25" t="s">
        <v>106</v>
      </c>
      <c r="AA21" s="25" t="s">
        <v>106</v>
      </c>
      <c r="AB21" s="25" t="s">
        <v>106</v>
      </c>
      <c r="AC21" s="32" t="s">
        <v>106</v>
      </c>
      <c r="AD21" s="23" t="s">
        <v>106</v>
      </c>
      <c r="AE21" s="23" t="s">
        <v>106</v>
      </c>
      <c r="AF21" s="23" t="s">
        <v>106</v>
      </c>
      <c r="AG21" s="23" t="s">
        <v>106</v>
      </c>
      <c r="AH21" s="23" t="s">
        <v>106</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152</v>
      </c>
      <c r="AX21" s="30" t="str">
        <f t="shared" si="1"/>
        <v>---</v>
      </c>
      <c r="AY21" s="50" t="e">
        <f>VALUE(IF(AX21="---","",VLOOKUP(AX21,List16782[],2,FALSE)))</f>
        <v>#VALUE!</v>
      </c>
      <c r="AZ21" s="1" t="str">
        <f t="shared" si="2"/>
        <v>---</v>
      </c>
      <c r="BA21" s="1" t="e">
        <f>VALUE(IF(AZ21="---","",VLOOKUP(AZ21,List16782[],2,FALSE)))</f>
        <v>#VALUE!</v>
      </c>
      <c r="BB21" s="1" t="str">
        <f t="shared" si="3"/>
        <v>---</v>
      </c>
      <c r="BC21" s="1" t="str">
        <f t="shared" si="4"/>
        <v>---</v>
      </c>
      <c r="BD21" s="1"/>
      <c r="BE21" s="1"/>
      <c r="BF21" s="1"/>
      <c r="BG21" s="1"/>
      <c r="BH21" s="1"/>
      <c r="BI21" s="29" t="s">
        <v>152</v>
      </c>
      <c r="BJ21" s="158" t="str">
        <f>IF(H21="---","",VLOOKUP(H21,List16782[],2,FALSE))</f>
        <v/>
      </c>
      <c r="BK21" s="158" t="str">
        <f>IF(I21="---","",VLOOKUP(I21,List16782[],2,FALSE))</f>
        <v/>
      </c>
      <c r="BL21" s="158" t="str">
        <f>IF(J21="---","",VLOOKUP(J21,List16782[],2,FALSE))</f>
        <v/>
      </c>
      <c r="BM21" s="158" t="str">
        <f>IF(K21="---","",VLOOKUP(K21,List16782[],2,FALSE))</f>
        <v/>
      </c>
      <c r="BN21" s="158" t="str">
        <f>IF(L21="---","",VLOOKUP(L21,List16782[],2,FALSE))</f>
        <v/>
      </c>
      <c r="BO21" s="158" t="str">
        <f>IF(M21="---","",VLOOKUP(M21,List16782[],2,FALSE))</f>
        <v/>
      </c>
      <c r="BP21" s="158" t="str">
        <f>IF(N21="---","",VLOOKUP(N21,List16782[],2,FALSE))</f>
        <v/>
      </c>
      <c r="BQ21" s="158" t="str">
        <f>IF(O21="---","",VLOOKUP(O21,List16782[],2,FALSE))</f>
        <v/>
      </c>
      <c r="BR21" s="158" t="str">
        <f>IF(P21="---","",VLOOKUP(P21,List16782[],2,FALSE))</f>
        <v/>
      </c>
      <c r="BS21" s="158" t="str">
        <f>IF(Q21="---","",VLOOKUP(Q21,List16782[],2,FALSE))</f>
        <v/>
      </c>
      <c r="BT21" s="158" t="str">
        <f>IF(R21="---","",VLOOKUP(R21,List16782[],2,FALSE))</f>
        <v/>
      </c>
      <c r="BU21" s="29" t="s">
        <v>152</v>
      </c>
      <c r="BV21" s="158" t="str">
        <f>IF(Y21="---","",VLOOKUP(Y21,List16782[],2,FALSE))</f>
        <v/>
      </c>
      <c r="BW21" s="158" t="str">
        <f>IF(Z21="---","",VLOOKUP(Z21,List16782[],2,FALSE))</f>
        <v/>
      </c>
      <c r="BX21" s="158" t="str">
        <f>IF(AA21="---","",VLOOKUP(AA21,List16782[],2,FALSE))</f>
        <v/>
      </c>
      <c r="BY21" s="158" t="str">
        <f>IF(AB21="---","",VLOOKUP(AB21,List16782[],2,FALSE))</f>
        <v/>
      </c>
      <c r="BZ21" s="158" t="str">
        <f>IF(AC21="---","",VLOOKUP(AC21,List16782[],2,FALSE))</f>
        <v/>
      </c>
      <c r="CA21" s="158" t="str">
        <f>IF(AD21="---","",VLOOKUP(AD21,List16782[],2,FALSE))</f>
        <v/>
      </c>
      <c r="CB21" s="158" t="str">
        <f>IF(AE21="---","",VLOOKUP(AE21,List16782[],2,FALSE))</f>
        <v/>
      </c>
      <c r="CC21" s="158" t="str">
        <f>IF(AF21="---","",VLOOKUP(AF21,List16782[],2,FALSE))</f>
        <v/>
      </c>
      <c r="CD21" s="158" t="str">
        <f>IF(AG21="---","",VLOOKUP(AG21,List16782[],2,FALSE))</f>
        <v/>
      </c>
      <c r="CE21" s="158" t="str">
        <f>IF(AH21="---","",VLOOKUP(AH21,List16782[],2,FALSE))</f>
        <v/>
      </c>
      <c r="CG21" s="1"/>
      <c r="CI21" s="1"/>
      <c r="CK21" s="1"/>
      <c r="CM21" s="1"/>
    </row>
    <row r="22" spans="2:91" s="8" customFormat="1" ht="13.5" customHeight="1" thickBot="1">
      <c r="B22" s="321"/>
      <c r="C22" s="291"/>
      <c r="D22" s="292"/>
      <c r="E22" s="20" t="s">
        <v>153</v>
      </c>
      <c r="F22" s="21"/>
      <c r="G22" s="22"/>
      <c r="H22" s="25" t="s">
        <v>106</v>
      </c>
      <c r="I22" s="25" t="s">
        <v>106</v>
      </c>
      <c r="J22" s="25" t="s">
        <v>106</v>
      </c>
      <c r="K22" s="25" t="s">
        <v>106</v>
      </c>
      <c r="L22" s="25" t="s">
        <v>106</v>
      </c>
      <c r="M22" s="25" t="s">
        <v>106</v>
      </c>
      <c r="N22" s="25" t="s">
        <v>106</v>
      </c>
      <c r="O22" s="25" t="s">
        <v>106</v>
      </c>
      <c r="P22" s="25" t="s">
        <v>106</v>
      </c>
      <c r="Q22" s="25" t="s">
        <v>106</v>
      </c>
      <c r="R22" s="32" t="s">
        <v>106</v>
      </c>
      <c r="S22" s="1"/>
      <c r="T22" s="1"/>
      <c r="U22" s="1"/>
      <c r="V22" s="1"/>
      <c r="W22" s="1"/>
      <c r="X22" s="1"/>
      <c r="Y22" s="25" t="s">
        <v>106</v>
      </c>
      <c r="Z22" s="25" t="s">
        <v>106</v>
      </c>
      <c r="AA22" s="25" t="s">
        <v>106</v>
      </c>
      <c r="AB22" s="25" t="s">
        <v>106</v>
      </c>
      <c r="AC22" s="32" t="s">
        <v>106</v>
      </c>
      <c r="AD22" s="23" t="s">
        <v>106</v>
      </c>
      <c r="AE22" s="23" t="s">
        <v>106</v>
      </c>
      <c r="AF22" s="23" t="s">
        <v>106</v>
      </c>
      <c r="AG22" s="23" t="s">
        <v>106</v>
      </c>
      <c r="AH22" s="23" t="s">
        <v>106</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154</v>
      </c>
      <c r="AX22" s="30" t="str">
        <f t="shared" si="1"/>
        <v>---</v>
      </c>
      <c r="AY22" s="50" t="e">
        <f>VALUE(IF(AX22="---","",VLOOKUP(AX22,List16782[],2,FALSE)))</f>
        <v>#VALUE!</v>
      </c>
      <c r="AZ22" s="1" t="str">
        <f t="shared" si="2"/>
        <v>---</v>
      </c>
      <c r="BA22" s="1" t="e">
        <f>VALUE(IF(AZ22="---","",VLOOKUP(AZ22,List16782[],2,FALSE)))</f>
        <v>#VALUE!</v>
      </c>
      <c r="BB22" s="1" t="str">
        <f t="shared" si="3"/>
        <v>---</v>
      </c>
      <c r="BC22" s="1" t="str">
        <f t="shared" si="4"/>
        <v>---</v>
      </c>
      <c r="BD22" s="1"/>
      <c r="BE22" s="1"/>
      <c r="BF22" s="1"/>
      <c r="BG22" s="1"/>
      <c r="BH22" s="1"/>
      <c r="BI22" s="29" t="s">
        <v>154</v>
      </c>
      <c r="BJ22" s="158" t="str">
        <f>IF(H22="---","",VLOOKUP(H22,List16782[],2,FALSE))</f>
        <v/>
      </c>
      <c r="BK22" s="158" t="str">
        <f>IF(I22="---","",VLOOKUP(I22,List16782[],2,FALSE))</f>
        <v/>
      </c>
      <c r="BL22" s="158" t="str">
        <f>IF(J22="---","",VLOOKUP(J22,List16782[],2,FALSE))</f>
        <v/>
      </c>
      <c r="BM22" s="158" t="str">
        <f>IF(K22="---","",VLOOKUP(K22,List16782[],2,FALSE))</f>
        <v/>
      </c>
      <c r="BN22" s="158" t="str">
        <f>IF(L22="---","",VLOOKUP(L22,List16782[],2,FALSE))</f>
        <v/>
      </c>
      <c r="BO22" s="158" t="str">
        <f>IF(M22="---","",VLOOKUP(M22,List16782[],2,FALSE))</f>
        <v/>
      </c>
      <c r="BP22" s="158" t="str">
        <f>IF(N22="---","",VLOOKUP(N22,List16782[],2,FALSE))</f>
        <v/>
      </c>
      <c r="BQ22" s="158" t="str">
        <f>IF(O22="---","",VLOOKUP(O22,List16782[],2,FALSE))</f>
        <v/>
      </c>
      <c r="BR22" s="158" t="str">
        <f>IF(P22="---","",VLOOKUP(P22,List16782[],2,FALSE))</f>
        <v/>
      </c>
      <c r="BS22" s="158" t="str">
        <f>IF(Q22="---","",VLOOKUP(Q22,List16782[],2,FALSE))</f>
        <v/>
      </c>
      <c r="BT22" s="158" t="str">
        <f>IF(R22="---","",VLOOKUP(R22,List16782[],2,FALSE))</f>
        <v/>
      </c>
      <c r="BU22" s="29" t="s">
        <v>154</v>
      </c>
      <c r="BV22" s="158" t="str">
        <f>IF(Y22="---","",VLOOKUP(Y22,List16782[],2,FALSE))</f>
        <v/>
      </c>
      <c r="BW22" s="158" t="str">
        <f>IF(Z22="---","",VLOOKUP(Z22,List16782[],2,FALSE))</f>
        <v/>
      </c>
      <c r="BX22" s="158" t="str">
        <f>IF(AA22="---","",VLOOKUP(AA22,List16782[],2,FALSE))</f>
        <v/>
      </c>
      <c r="BY22" s="158" t="str">
        <f>IF(AB22="---","",VLOOKUP(AB22,List16782[],2,FALSE))</f>
        <v/>
      </c>
      <c r="BZ22" s="158" t="str">
        <f>IF(AC22="---","",VLOOKUP(AC22,List16782[],2,FALSE))</f>
        <v/>
      </c>
      <c r="CA22" s="158" t="str">
        <f>IF(AD22="---","",VLOOKUP(AD22,List16782[],2,FALSE))</f>
        <v/>
      </c>
      <c r="CB22" s="158" t="str">
        <f>IF(AE22="---","",VLOOKUP(AE22,List16782[],2,FALSE))</f>
        <v/>
      </c>
      <c r="CC22" s="158" t="str">
        <f>IF(AF22="---","",VLOOKUP(AF22,List16782[],2,FALSE))</f>
        <v/>
      </c>
      <c r="CD22" s="158" t="str">
        <f>IF(AG22="---","",VLOOKUP(AG22,List16782[],2,FALSE))</f>
        <v/>
      </c>
      <c r="CE22" s="158" t="str">
        <f>IF(AH22="---","",VLOOKUP(AH22,List16782[],2,FALSE))</f>
        <v/>
      </c>
      <c r="CG22" s="1"/>
      <c r="CI22" s="1"/>
      <c r="CK22" s="1"/>
      <c r="CM22" s="1"/>
    </row>
    <row r="23" spans="2:91" s="8" customFormat="1" ht="13.5" customHeight="1" thickBot="1">
      <c r="B23" s="322"/>
      <c r="C23" s="291"/>
      <c r="D23" s="292"/>
      <c r="E23" s="20" t="s">
        <v>155</v>
      </c>
      <c r="F23" s="21"/>
      <c r="G23" s="22"/>
      <c r="H23" s="25" t="s">
        <v>106</v>
      </c>
      <c r="I23" s="25" t="s">
        <v>106</v>
      </c>
      <c r="J23" s="25" t="s">
        <v>106</v>
      </c>
      <c r="K23" s="25" t="s">
        <v>106</v>
      </c>
      <c r="L23" s="25" t="s">
        <v>106</v>
      </c>
      <c r="M23" s="25" t="s">
        <v>106</v>
      </c>
      <c r="N23" s="25" t="s">
        <v>106</v>
      </c>
      <c r="O23" s="25" t="s">
        <v>106</v>
      </c>
      <c r="P23" s="25" t="s">
        <v>106</v>
      </c>
      <c r="Q23" s="25" t="s">
        <v>106</v>
      </c>
      <c r="R23" s="32" t="s">
        <v>106</v>
      </c>
      <c r="S23" s="1"/>
      <c r="T23" s="1"/>
      <c r="U23" s="1"/>
      <c r="V23" s="1"/>
      <c r="W23" s="1"/>
      <c r="X23" s="1"/>
      <c r="Y23" s="25" t="s">
        <v>106</v>
      </c>
      <c r="Z23" s="25" t="s">
        <v>106</v>
      </c>
      <c r="AA23" s="25" t="s">
        <v>106</v>
      </c>
      <c r="AB23" s="25" t="s">
        <v>106</v>
      </c>
      <c r="AC23" s="32" t="s">
        <v>106</v>
      </c>
      <c r="AD23" s="23" t="s">
        <v>106</v>
      </c>
      <c r="AE23" s="23" t="s">
        <v>106</v>
      </c>
      <c r="AF23" s="23" t="s">
        <v>106</v>
      </c>
      <c r="AG23" s="23" t="s">
        <v>106</v>
      </c>
      <c r="AH23" s="23" t="s">
        <v>106</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156</v>
      </c>
      <c r="AX23" s="30" t="str">
        <f t="shared" si="1"/>
        <v>---</v>
      </c>
      <c r="AY23" s="50" t="e">
        <f>VALUE(IF(AX23="---","",VLOOKUP(AX23,List16782[],2,FALSE)))</f>
        <v>#VALUE!</v>
      </c>
      <c r="AZ23" s="1" t="str">
        <f t="shared" si="2"/>
        <v>---</v>
      </c>
      <c r="BA23" s="1" t="e">
        <f>VALUE(IF(AZ23="---","",VLOOKUP(AZ23,List16782[],2,FALSE)))</f>
        <v>#VALUE!</v>
      </c>
      <c r="BB23" s="1" t="str">
        <f t="shared" si="3"/>
        <v>---</v>
      </c>
      <c r="BC23" s="1" t="str">
        <f t="shared" si="4"/>
        <v>---</v>
      </c>
      <c r="BD23" s="1"/>
      <c r="BE23" s="1"/>
      <c r="BF23" s="1"/>
      <c r="BG23" s="1"/>
      <c r="BH23" s="1"/>
      <c r="BI23" s="29" t="s">
        <v>156</v>
      </c>
      <c r="BJ23" s="158" t="str">
        <f>IF(H23="---","",VLOOKUP(H23,List16782[],2,FALSE))</f>
        <v/>
      </c>
      <c r="BK23" s="158" t="str">
        <f>IF(I23="---","",VLOOKUP(I23,List16782[],2,FALSE))</f>
        <v/>
      </c>
      <c r="BL23" s="158" t="str">
        <f>IF(J23="---","",VLOOKUP(J23,List16782[],2,FALSE))</f>
        <v/>
      </c>
      <c r="BM23" s="158" t="str">
        <f>IF(K23="---","",VLOOKUP(K23,List16782[],2,FALSE))</f>
        <v/>
      </c>
      <c r="BN23" s="158" t="str">
        <f>IF(L23="---","",VLOOKUP(L23,List16782[],2,FALSE))</f>
        <v/>
      </c>
      <c r="BO23" s="158" t="str">
        <f>IF(M23="---","",VLOOKUP(M23,List16782[],2,FALSE))</f>
        <v/>
      </c>
      <c r="BP23" s="158" t="str">
        <f>IF(N23="---","",VLOOKUP(N23,List16782[],2,FALSE))</f>
        <v/>
      </c>
      <c r="BQ23" s="158" t="str">
        <f>IF(O23="---","",VLOOKUP(O23,List16782[],2,FALSE))</f>
        <v/>
      </c>
      <c r="BR23" s="158" t="str">
        <f>IF(P23="---","",VLOOKUP(P23,List16782[],2,FALSE))</f>
        <v/>
      </c>
      <c r="BS23" s="158" t="str">
        <f>IF(Q23="---","",VLOOKUP(Q23,List16782[],2,FALSE))</f>
        <v/>
      </c>
      <c r="BT23" s="158" t="str">
        <f>IF(R23="---","",VLOOKUP(R23,List16782[],2,FALSE))</f>
        <v/>
      </c>
      <c r="BU23" s="29" t="s">
        <v>156</v>
      </c>
      <c r="BV23" s="158" t="str">
        <f>IF(Y23="---","",VLOOKUP(Y23,List16782[],2,FALSE))</f>
        <v/>
      </c>
      <c r="BW23" s="158" t="str">
        <f>IF(Z23="---","",VLOOKUP(Z23,List16782[],2,FALSE))</f>
        <v/>
      </c>
      <c r="BX23" s="158" t="str">
        <f>IF(AA23="---","",VLOOKUP(AA23,List16782[],2,FALSE))</f>
        <v/>
      </c>
      <c r="BY23" s="158" t="str">
        <f>IF(AB23="---","",VLOOKUP(AB23,List16782[],2,FALSE))</f>
        <v/>
      </c>
      <c r="BZ23" s="158" t="str">
        <f>IF(AC23="---","",VLOOKUP(AC23,List16782[],2,FALSE))</f>
        <v/>
      </c>
      <c r="CA23" s="158" t="str">
        <f>IF(AD23="---","",VLOOKUP(AD23,List16782[],2,FALSE))</f>
        <v/>
      </c>
      <c r="CB23" s="158" t="str">
        <f>IF(AE23="---","",VLOOKUP(AE23,List16782[],2,FALSE))</f>
        <v/>
      </c>
      <c r="CC23" s="158" t="str">
        <f>IF(AF23="---","",VLOOKUP(AF23,List16782[],2,FALSE))</f>
        <v/>
      </c>
      <c r="CD23" s="158" t="str">
        <f>IF(AG23="---","",VLOOKUP(AG23,List16782[],2,FALSE))</f>
        <v/>
      </c>
      <c r="CE23" s="158" t="str">
        <f>IF(AH23="---","",VLOOKUP(AH23,List16782[],2,FALSE))</f>
        <v/>
      </c>
      <c r="CG23" s="1"/>
      <c r="CI23" s="1"/>
      <c r="CK23" s="1"/>
      <c r="CM23" s="1"/>
    </row>
    <row r="24" spans="2:91" s="8" customFormat="1" ht="13.5" customHeight="1" thickBot="1">
      <c r="B24" s="320">
        <v>3</v>
      </c>
      <c r="C24" s="329" t="s">
        <v>157</v>
      </c>
      <c r="D24" s="330"/>
      <c r="E24" s="20" t="s">
        <v>158</v>
      </c>
      <c r="F24" s="21"/>
      <c r="G24" s="22"/>
      <c r="H24" s="25" t="s">
        <v>106</v>
      </c>
      <c r="I24" s="25" t="s">
        <v>106</v>
      </c>
      <c r="J24" s="25" t="s">
        <v>106</v>
      </c>
      <c r="K24" s="25" t="s">
        <v>106</v>
      </c>
      <c r="L24" s="25" t="s">
        <v>106</v>
      </c>
      <c r="M24" s="25" t="s">
        <v>106</v>
      </c>
      <c r="N24" s="25" t="s">
        <v>106</v>
      </c>
      <c r="O24" s="25" t="s">
        <v>106</v>
      </c>
      <c r="P24" s="25" t="s">
        <v>106</v>
      </c>
      <c r="Q24" s="25" t="s">
        <v>106</v>
      </c>
      <c r="R24" s="32" t="s">
        <v>106</v>
      </c>
      <c r="S24" s="1"/>
      <c r="T24" s="1"/>
      <c r="U24" s="1"/>
      <c r="V24" s="1"/>
      <c r="W24" s="1"/>
      <c r="X24" s="1"/>
      <c r="Y24" s="25" t="s">
        <v>106</v>
      </c>
      <c r="Z24" s="25" t="s">
        <v>106</v>
      </c>
      <c r="AA24" s="25" t="s">
        <v>106</v>
      </c>
      <c r="AB24" s="25" t="s">
        <v>106</v>
      </c>
      <c r="AC24" s="32" t="s">
        <v>106</v>
      </c>
      <c r="AD24" s="23" t="s">
        <v>106</v>
      </c>
      <c r="AE24" s="23" t="s">
        <v>106</v>
      </c>
      <c r="AF24" s="23" t="s">
        <v>106</v>
      </c>
      <c r="AG24" s="23" t="s">
        <v>106</v>
      </c>
      <c r="AH24" s="23" t="s">
        <v>106</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159</v>
      </c>
      <c r="AX24" s="30" t="str">
        <f t="shared" si="1"/>
        <v>---</v>
      </c>
      <c r="AY24" s="50" t="e">
        <f>VALUE(IF(AX24="---","",VLOOKUP(AX24,List16782[],2,FALSE)))</f>
        <v>#VALUE!</v>
      </c>
      <c r="AZ24" s="1" t="str">
        <f t="shared" si="2"/>
        <v>---</v>
      </c>
      <c r="BA24" s="1" t="e">
        <f>VALUE(IF(AZ24="---","",VLOOKUP(AZ24,List16782[],2,FALSE)))</f>
        <v>#VALUE!</v>
      </c>
      <c r="BB24" s="1" t="str">
        <f t="shared" si="3"/>
        <v>---</v>
      </c>
      <c r="BC24" s="1" t="str">
        <f t="shared" si="4"/>
        <v>---</v>
      </c>
      <c r="BD24" s="1"/>
      <c r="BE24" s="1"/>
      <c r="BF24" s="1"/>
      <c r="BG24" s="1"/>
      <c r="BH24" s="1"/>
      <c r="BI24" s="29" t="s">
        <v>159</v>
      </c>
      <c r="BJ24" s="158" t="str">
        <f>IF(H24="---","",VLOOKUP(H24,List16782[],2,FALSE))</f>
        <v/>
      </c>
      <c r="BK24" s="158" t="str">
        <f>IF(I24="---","",VLOOKUP(I24,List16782[],2,FALSE))</f>
        <v/>
      </c>
      <c r="BL24" s="158" t="str">
        <f>IF(J24="---","",VLOOKUP(J24,List16782[],2,FALSE))</f>
        <v/>
      </c>
      <c r="BM24" s="158" t="str">
        <f>IF(K24="---","",VLOOKUP(K24,List16782[],2,FALSE))</f>
        <v/>
      </c>
      <c r="BN24" s="158" t="str">
        <f>IF(L24="---","",VLOOKUP(L24,List16782[],2,FALSE))</f>
        <v/>
      </c>
      <c r="BO24" s="158" t="str">
        <f>IF(M24="---","",VLOOKUP(M24,List16782[],2,FALSE))</f>
        <v/>
      </c>
      <c r="BP24" s="158" t="str">
        <f>IF(N24="---","",VLOOKUP(N24,List16782[],2,FALSE))</f>
        <v/>
      </c>
      <c r="BQ24" s="158" t="str">
        <f>IF(O24="---","",VLOOKUP(O24,List16782[],2,FALSE))</f>
        <v/>
      </c>
      <c r="BR24" s="158" t="str">
        <f>IF(P24="---","",VLOOKUP(P24,List16782[],2,FALSE))</f>
        <v/>
      </c>
      <c r="BS24" s="158" t="str">
        <f>IF(Q24="---","",VLOOKUP(Q24,List16782[],2,FALSE))</f>
        <v/>
      </c>
      <c r="BT24" s="158" t="str">
        <f>IF(R24="---","",VLOOKUP(R24,List16782[],2,FALSE))</f>
        <v/>
      </c>
      <c r="BU24" s="29" t="s">
        <v>159</v>
      </c>
      <c r="BV24" s="158" t="str">
        <f>IF(Y24="---","",VLOOKUP(Y24,List16782[],2,FALSE))</f>
        <v/>
      </c>
      <c r="BW24" s="158" t="str">
        <f>IF(Z24="---","",VLOOKUP(Z24,List16782[],2,FALSE))</f>
        <v/>
      </c>
      <c r="BX24" s="158" t="str">
        <f>IF(AA24="---","",VLOOKUP(AA24,List16782[],2,FALSE))</f>
        <v/>
      </c>
      <c r="BY24" s="158" t="str">
        <f>IF(AB24="---","",VLOOKUP(AB24,List16782[],2,FALSE))</f>
        <v/>
      </c>
      <c r="BZ24" s="158" t="str">
        <f>IF(AC24="---","",VLOOKUP(AC24,List16782[],2,FALSE))</f>
        <v/>
      </c>
      <c r="CA24" s="158" t="str">
        <f>IF(AD24="---","",VLOOKUP(AD24,List16782[],2,FALSE))</f>
        <v/>
      </c>
      <c r="CB24" s="158" t="str">
        <f>IF(AE24="---","",VLOOKUP(AE24,List16782[],2,FALSE))</f>
        <v/>
      </c>
      <c r="CC24" s="158" t="str">
        <f>IF(AF24="---","",VLOOKUP(AF24,List16782[],2,FALSE))</f>
        <v/>
      </c>
      <c r="CD24" s="158" t="str">
        <f>IF(AG24="---","",VLOOKUP(AG24,List16782[],2,FALSE))</f>
        <v/>
      </c>
      <c r="CE24" s="158" t="str">
        <f>IF(AH24="---","",VLOOKUP(AH24,List16782[],2,FALSE))</f>
        <v/>
      </c>
      <c r="CG24" s="1"/>
      <c r="CI24" s="1"/>
      <c r="CK24" s="1"/>
      <c r="CM24" s="1"/>
    </row>
    <row r="25" spans="2:91" s="8" customFormat="1" ht="14.45" thickBot="1">
      <c r="B25" s="321"/>
      <c r="C25" s="329"/>
      <c r="D25" s="330"/>
      <c r="E25" s="20" t="s">
        <v>160</v>
      </c>
      <c r="F25" s="21"/>
      <c r="G25" s="22"/>
      <c r="H25" s="25" t="s">
        <v>106</v>
      </c>
      <c r="I25" s="25" t="s">
        <v>106</v>
      </c>
      <c r="J25" s="25" t="s">
        <v>106</v>
      </c>
      <c r="K25" s="25" t="s">
        <v>106</v>
      </c>
      <c r="L25" s="25" t="s">
        <v>106</v>
      </c>
      <c r="M25" s="25" t="s">
        <v>106</v>
      </c>
      <c r="N25" s="25" t="s">
        <v>106</v>
      </c>
      <c r="O25" s="25" t="s">
        <v>106</v>
      </c>
      <c r="P25" s="25" t="s">
        <v>106</v>
      </c>
      <c r="Q25" s="25" t="s">
        <v>106</v>
      </c>
      <c r="R25" s="32" t="s">
        <v>106</v>
      </c>
      <c r="S25" s="1"/>
      <c r="T25" s="1"/>
      <c r="U25" s="1"/>
      <c r="V25" s="1"/>
      <c r="W25" s="1"/>
      <c r="X25" s="1"/>
      <c r="Y25" s="25" t="s">
        <v>106</v>
      </c>
      <c r="Z25" s="25" t="s">
        <v>106</v>
      </c>
      <c r="AA25" s="25" t="s">
        <v>106</v>
      </c>
      <c r="AB25" s="25" t="s">
        <v>106</v>
      </c>
      <c r="AC25" s="32" t="s">
        <v>106</v>
      </c>
      <c r="AD25" s="23" t="s">
        <v>106</v>
      </c>
      <c r="AE25" s="23" t="s">
        <v>106</v>
      </c>
      <c r="AF25" s="23" t="s">
        <v>106</v>
      </c>
      <c r="AG25" s="23" t="s">
        <v>106</v>
      </c>
      <c r="AH25" s="23" t="s">
        <v>106</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161</v>
      </c>
      <c r="AX25" s="30" t="str">
        <f t="shared" si="1"/>
        <v>---</v>
      </c>
      <c r="AY25" s="50" t="e">
        <f>VALUE(IF(AX25="---","",VLOOKUP(AX25,List16782[],2,FALSE)))</f>
        <v>#VALUE!</v>
      </c>
      <c r="AZ25" s="1" t="str">
        <f t="shared" si="2"/>
        <v>---</v>
      </c>
      <c r="BA25" s="1" t="e">
        <f>VALUE(IF(AZ25="---","",VLOOKUP(AZ25,List16782[],2,FALSE)))</f>
        <v>#VALUE!</v>
      </c>
      <c r="BB25" s="1" t="str">
        <f t="shared" si="3"/>
        <v>---</v>
      </c>
      <c r="BC25" s="1" t="str">
        <f t="shared" si="4"/>
        <v>---</v>
      </c>
      <c r="BD25" s="1"/>
      <c r="BE25" s="1"/>
      <c r="BF25" s="1"/>
      <c r="BG25" s="1"/>
      <c r="BH25" s="1"/>
      <c r="BI25" s="29" t="s">
        <v>161</v>
      </c>
      <c r="BJ25" s="158" t="str">
        <f>IF(H25="---","",VLOOKUP(H25,List16782[],2,FALSE))</f>
        <v/>
      </c>
      <c r="BK25" s="158" t="str">
        <f>IF(I25="---","",VLOOKUP(I25,List16782[],2,FALSE))</f>
        <v/>
      </c>
      <c r="BL25" s="158" t="str">
        <f>IF(J25="---","",VLOOKUP(J25,List16782[],2,FALSE))</f>
        <v/>
      </c>
      <c r="BM25" s="158" t="str">
        <f>IF(K25="---","",VLOOKUP(K25,List16782[],2,FALSE))</f>
        <v/>
      </c>
      <c r="BN25" s="158" t="str">
        <f>IF(L25="---","",VLOOKUP(L25,List16782[],2,FALSE))</f>
        <v/>
      </c>
      <c r="BO25" s="158" t="str">
        <f>IF(M25="---","",VLOOKUP(M25,List16782[],2,FALSE))</f>
        <v/>
      </c>
      <c r="BP25" s="158" t="str">
        <f>IF(N25="---","",VLOOKUP(N25,List16782[],2,FALSE))</f>
        <v/>
      </c>
      <c r="BQ25" s="158" t="str">
        <f>IF(O25="---","",VLOOKUP(O25,List16782[],2,FALSE))</f>
        <v/>
      </c>
      <c r="BR25" s="158" t="str">
        <f>IF(P25="---","",VLOOKUP(P25,List16782[],2,FALSE))</f>
        <v/>
      </c>
      <c r="BS25" s="158" t="str">
        <f>IF(Q25="---","",VLOOKUP(Q25,List16782[],2,FALSE))</f>
        <v/>
      </c>
      <c r="BT25" s="158" t="str">
        <f>IF(R25="---","",VLOOKUP(R25,List16782[],2,FALSE))</f>
        <v/>
      </c>
      <c r="BU25" s="29" t="s">
        <v>161</v>
      </c>
      <c r="BV25" s="158" t="str">
        <f>IF(Y25="---","",VLOOKUP(Y25,List16782[],2,FALSE))</f>
        <v/>
      </c>
      <c r="BW25" s="158" t="str">
        <f>IF(Z25="---","",VLOOKUP(Z25,List16782[],2,FALSE))</f>
        <v/>
      </c>
      <c r="BX25" s="158" t="str">
        <f>IF(AA25="---","",VLOOKUP(AA25,List16782[],2,FALSE))</f>
        <v/>
      </c>
      <c r="BY25" s="158" t="str">
        <f>IF(AB25="---","",VLOOKUP(AB25,List16782[],2,FALSE))</f>
        <v/>
      </c>
      <c r="BZ25" s="158" t="str">
        <f>IF(AC25="---","",VLOOKUP(AC25,List16782[],2,FALSE))</f>
        <v/>
      </c>
      <c r="CA25" s="158" t="str">
        <f>IF(AD25="---","",VLOOKUP(AD25,List16782[],2,FALSE))</f>
        <v/>
      </c>
      <c r="CB25" s="158" t="str">
        <f>IF(AE25="---","",VLOOKUP(AE25,List16782[],2,FALSE))</f>
        <v/>
      </c>
      <c r="CC25" s="158" t="str">
        <f>IF(AF25="---","",VLOOKUP(AF25,List16782[],2,FALSE))</f>
        <v/>
      </c>
      <c r="CD25" s="158" t="str">
        <f>IF(AG25="---","",VLOOKUP(AG25,List16782[],2,FALSE))</f>
        <v/>
      </c>
      <c r="CE25" s="158" t="str">
        <f>IF(AH25="---","",VLOOKUP(AH25,List16782[],2,FALSE))</f>
        <v/>
      </c>
      <c r="CG25" s="1"/>
      <c r="CI25" s="1"/>
      <c r="CK25" s="1"/>
      <c r="CM25" s="1"/>
    </row>
    <row r="26" spans="2:91" s="8" customFormat="1" ht="13.5" customHeight="1" thickBot="1">
      <c r="B26" s="321"/>
      <c r="C26" s="329"/>
      <c r="D26" s="330"/>
      <c r="E26" s="20" t="s">
        <v>162</v>
      </c>
      <c r="F26" s="21"/>
      <c r="G26" s="22"/>
      <c r="H26" s="25" t="s">
        <v>106</v>
      </c>
      <c r="I26" s="25" t="s">
        <v>106</v>
      </c>
      <c r="J26" s="25" t="s">
        <v>106</v>
      </c>
      <c r="K26" s="25" t="s">
        <v>106</v>
      </c>
      <c r="L26" s="25" t="s">
        <v>106</v>
      </c>
      <c r="M26" s="25" t="s">
        <v>106</v>
      </c>
      <c r="N26" s="25" t="s">
        <v>106</v>
      </c>
      <c r="O26" s="25" t="s">
        <v>106</v>
      </c>
      <c r="P26" s="25" t="s">
        <v>106</v>
      </c>
      <c r="Q26" s="25" t="s">
        <v>106</v>
      </c>
      <c r="R26" s="32" t="s">
        <v>106</v>
      </c>
      <c r="S26" s="1"/>
      <c r="T26" s="1"/>
      <c r="U26" s="1"/>
      <c r="V26" s="1"/>
      <c r="W26" s="1"/>
      <c r="X26" s="1"/>
      <c r="Y26" s="25" t="s">
        <v>106</v>
      </c>
      <c r="Z26" s="25" t="s">
        <v>106</v>
      </c>
      <c r="AA26" s="25" t="s">
        <v>106</v>
      </c>
      <c r="AB26" s="25" t="s">
        <v>106</v>
      </c>
      <c r="AC26" s="32" t="s">
        <v>106</v>
      </c>
      <c r="AD26" s="23" t="s">
        <v>106</v>
      </c>
      <c r="AE26" s="23" t="s">
        <v>106</v>
      </c>
      <c r="AF26" s="23" t="s">
        <v>106</v>
      </c>
      <c r="AG26" s="23" t="s">
        <v>106</v>
      </c>
      <c r="AH26" s="23" t="s">
        <v>106</v>
      </c>
      <c r="AK26" s="27" t="str">
        <f t="shared" si="0"/>
        <v/>
      </c>
      <c r="AL26" s="27" t="str">
        <f t="shared" si="0"/>
        <v/>
      </c>
      <c r="AM26" s="27" t="str">
        <f t="shared" si="0"/>
        <v/>
      </c>
      <c r="AN26" s="27" t="str">
        <f t="shared" si="0"/>
        <v/>
      </c>
      <c r="AO26" s="27" t="str">
        <f t="shared" si="0"/>
        <v/>
      </c>
      <c r="AP26" s="27" t="str">
        <f t="shared" si="0"/>
        <v/>
      </c>
      <c r="AQ26" s="27" t="str">
        <f t="shared" si="0"/>
        <v/>
      </c>
      <c r="AR26" s="27" t="str">
        <f t="shared" si="0"/>
        <v/>
      </c>
      <c r="AS26" s="27" t="str">
        <f t="shared" si="0"/>
        <v/>
      </c>
      <c r="AT26" s="27" t="str">
        <f t="shared" si="0"/>
        <v/>
      </c>
      <c r="AU26" s="1"/>
      <c r="AV26" s="28"/>
      <c r="AW26" s="29" t="s">
        <v>163</v>
      </c>
      <c r="AX26" s="30" t="str">
        <f t="shared" si="1"/>
        <v>---</v>
      </c>
      <c r="AY26" s="50" t="e">
        <f>VALUE(IF(AX26="---","",VLOOKUP(AX26,List16782[],2,FALSE)))</f>
        <v>#VALUE!</v>
      </c>
      <c r="AZ26" s="1" t="str">
        <f t="shared" si="2"/>
        <v>---</v>
      </c>
      <c r="BA26" s="1" t="e">
        <f>VALUE(IF(AZ26="---","",VLOOKUP(AZ26,List16782[],2,FALSE)))</f>
        <v>#VALUE!</v>
      </c>
      <c r="BB26" s="1" t="str">
        <f t="shared" si="3"/>
        <v>---</v>
      </c>
      <c r="BC26" s="1" t="str">
        <f t="shared" si="4"/>
        <v>---</v>
      </c>
      <c r="BD26" s="1"/>
      <c r="BE26" s="1"/>
      <c r="BF26" s="1"/>
      <c r="BG26" s="1"/>
      <c r="BH26" s="1"/>
      <c r="BI26" s="29" t="s">
        <v>163</v>
      </c>
      <c r="BJ26" s="158" t="str">
        <f>IF(H26="---","",VLOOKUP(H26,List16782[],2,FALSE))</f>
        <v/>
      </c>
      <c r="BK26" s="158" t="str">
        <f>IF(I26="---","",VLOOKUP(I26,List16782[],2,FALSE))</f>
        <v/>
      </c>
      <c r="BL26" s="158" t="str">
        <f>IF(J26="---","",VLOOKUP(J26,List16782[],2,FALSE))</f>
        <v/>
      </c>
      <c r="BM26" s="158" t="str">
        <f>IF(K26="---","",VLOOKUP(K26,List16782[],2,FALSE))</f>
        <v/>
      </c>
      <c r="BN26" s="158" t="str">
        <f>IF(L26="---","",VLOOKUP(L26,List16782[],2,FALSE))</f>
        <v/>
      </c>
      <c r="BO26" s="158" t="str">
        <f>IF(M26="---","",VLOOKUP(M26,List16782[],2,FALSE))</f>
        <v/>
      </c>
      <c r="BP26" s="158" t="str">
        <f>IF(N26="---","",VLOOKUP(N26,List16782[],2,FALSE))</f>
        <v/>
      </c>
      <c r="BQ26" s="158" t="str">
        <f>IF(O26="---","",VLOOKUP(O26,List16782[],2,FALSE))</f>
        <v/>
      </c>
      <c r="BR26" s="158" t="str">
        <f>IF(P26="---","",VLOOKUP(P26,List16782[],2,FALSE))</f>
        <v/>
      </c>
      <c r="BS26" s="158" t="str">
        <f>IF(Q26="---","",VLOOKUP(Q26,List16782[],2,FALSE))</f>
        <v/>
      </c>
      <c r="BT26" s="158" t="str">
        <f>IF(R26="---","",VLOOKUP(R26,List16782[],2,FALSE))</f>
        <v/>
      </c>
      <c r="BU26" s="29" t="s">
        <v>163</v>
      </c>
      <c r="BV26" s="158" t="str">
        <f>IF(Y26="---","",VLOOKUP(Y26,List16782[],2,FALSE))</f>
        <v/>
      </c>
      <c r="BW26" s="158" t="str">
        <f>IF(Z26="---","",VLOOKUP(Z26,List16782[],2,FALSE))</f>
        <v/>
      </c>
      <c r="BX26" s="158" t="str">
        <f>IF(AA26="---","",VLOOKUP(AA26,List16782[],2,FALSE))</f>
        <v/>
      </c>
      <c r="BY26" s="158" t="str">
        <f>IF(AB26="---","",VLOOKUP(AB26,List16782[],2,FALSE))</f>
        <v/>
      </c>
      <c r="BZ26" s="158" t="str">
        <f>IF(AC26="---","",VLOOKUP(AC26,List16782[],2,FALSE))</f>
        <v/>
      </c>
      <c r="CA26" s="158" t="str">
        <f>IF(AD26="---","",VLOOKUP(AD26,List16782[],2,FALSE))</f>
        <v/>
      </c>
      <c r="CB26" s="158" t="str">
        <f>IF(AE26="---","",VLOOKUP(AE26,List16782[],2,FALSE))</f>
        <v/>
      </c>
      <c r="CC26" s="158" t="str">
        <f>IF(AF26="---","",VLOOKUP(AF26,List16782[],2,FALSE))</f>
        <v/>
      </c>
      <c r="CD26" s="158" t="str">
        <f>IF(AG26="---","",VLOOKUP(AG26,List16782[],2,FALSE))</f>
        <v/>
      </c>
      <c r="CE26" s="158" t="str">
        <f>IF(AH26="---","",VLOOKUP(AH26,List16782[],2,FALSE))</f>
        <v/>
      </c>
      <c r="CG26" s="1"/>
      <c r="CI26" s="1"/>
      <c r="CK26" s="1"/>
      <c r="CM26" s="1"/>
    </row>
    <row r="27" spans="2:91" s="8" customFormat="1" ht="14.1" customHeight="1" thickBot="1">
      <c r="B27" s="321"/>
      <c r="C27" s="329" t="s">
        <v>164</v>
      </c>
      <c r="D27" s="330"/>
      <c r="E27" s="20" t="s">
        <v>165</v>
      </c>
      <c r="F27" s="21"/>
      <c r="G27" s="22"/>
      <c r="H27" s="25" t="s">
        <v>106</v>
      </c>
      <c r="I27" s="25" t="s">
        <v>106</v>
      </c>
      <c r="J27" s="25" t="s">
        <v>106</v>
      </c>
      <c r="K27" s="25" t="s">
        <v>106</v>
      </c>
      <c r="L27" s="25" t="s">
        <v>106</v>
      </c>
      <c r="M27" s="25" t="s">
        <v>106</v>
      </c>
      <c r="N27" s="25" t="s">
        <v>106</v>
      </c>
      <c r="O27" s="25" t="s">
        <v>106</v>
      </c>
      <c r="P27" s="25" t="s">
        <v>106</v>
      </c>
      <c r="Q27" s="25" t="s">
        <v>106</v>
      </c>
      <c r="R27" s="32" t="s">
        <v>106</v>
      </c>
      <c r="S27" s="1"/>
      <c r="T27" s="1"/>
      <c r="U27" s="1"/>
      <c r="V27" s="1"/>
      <c r="W27" s="1"/>
      <c r="X27" s="1"/>
      <c r="Y27" s="25" t="s">
        <v>106</v>
      </c>
      <c r="Z27" s="25" t="s">
        <v>106</v>
      </c>
      <c r="AA27" s="25" t="s">
        <v>106</v>
      </c>
      <c r="AB27" s="25" t="s">
        <v>106</v>
      </c>
      <c r="AC27" s="32" t="s">
        <v>106</v>
      </c>
      <c r="AD27" s="23" t="s">
        <v>106</v>
      </c>
      <c r="AE27" s="23" t="s">
        <v>106</v>
      </c>
      <c r="AF27" s="23" t="s">
        <v>106</v>
      </c>
      <c r="AG27" s="23" t="s">
        <v>106</v>
      </c>
      <c r="AH27" s="23" t="s">
        <v>106</v>
      </c>
      <c r="AK27" s="27" t="str">
        <f t="shared" si="0"/>
        <v/>
      </c>
      <c r="AL27" s="27" t="str">
        <f t="shared" si="0"/>
        <v/>
      </c>
      <c r="AM27" s="27" t="str">
        <f t="shared" si="0"/>
        <v/>
      </c>
      <c r="AN27" s="27" t="str">
        <f t="shared" si="0"/>
        <v/>
      </c>
      <c r="AO27" s="27" t="str">
        <f t="shared" si="0"/>
        <v/>
      </c>
      <c r="AP27" s="27" t="str">
        <f t="shared" si="0"/>
        <v/>
      </c>
      <c r="AQ27" s="27" t="str">
        <f t="shared" si="0"/>
        <v/>
      </c>
      <c r="AR27" s="27" t="str">
        <f t="shared" si="0"/>
        <v/>
      </c>
      <c r="AS27" s="27" t="str">
        <f t="shared" si="0"/>
        <v/>
      </c>
      <c r="AT27" s="27" t="str">
        <f t="shared" si="0"/>
        <v/>
      </c>
      <c r="AU27" s="1"/>
      <c r="AV27" s="28"/>
      <c r="AW27" s="29" t="s">
        <v>166</v>
      </c>
      <c r="AX27" s="30" t="str">
        <f t="shared" si="1"/>
        <v>---</v>
      </c>
      <c r="AY27" s="50" t="e">
        <f>VALUE(IF(AX27="---","",VLOOKUP(AX27,List16782[],2,FALSE)))</f>
        <v>#VALUE!</v>
      </c>
      <c r="AZ27" s="1" t="str">
        <f t="shared" si="2"/>
        <v>---</v>
      </c>
      <c r="BA27" s="1" t="e">
        <f>VALUE(IF(AZ27="---","",VLOOKUP(AZ27,List16782[],2,FALSE)))</f>
        <v>#VALUE!</v>
      </c>
      <c r="BB27" s="1" t="str">
        <f t="shared" si="3"/>
        <v>---</v>
      </c>
      <c r="BC27" s="1" t="str">
        <f t="shared" si="4"/>
        <v>---</v>
      </c>
      <c r="BD27" s="1"/>
      <c r="BE27" s="1"/>
      <c r="BF27" s="1"/>
      <c r="BG27" s="1"/>
      <c r="BH27" s="1"/>
      <c r="BI27" s="29" t="s">
        <v>166</v>
      </c>
      <c r="BJ27" s="158" t="str">
        <f>IF(H27="---","",VLOOKUP(H27,List16782[],2,FALSE))</f>
        <v/>
      </c>
      <c r="BK27" s="158" t="str">
        <f>IF(I27="---","",VLOOKUP(I27,List16782[],2,FALSE))</f>
        <v/>
      </c>
      <c r="BL27" s="158" t="str">
        <f>IF(J27="---","",VLOOKUP(J27,List16782[],2,FALSE))</f>
        <v/>
      </c>
      <c r="BM27" s="158" t="str">
        <f>IF(K27="---","",VLOOKUP(K27,List16782[],2,FALSE))</f>
        <v/>
      </c>
      <c r="BN27" s="158" t="str">
        <f>IF(L27="---","",VLOOKUP(L27,List16782[],2,FALSE))</f>
        <v/>
      </c>
      <c r="BO27" s="158" t="str">
        <f>IF(M27="---","",VLOOKUP(M27,List16782[],2,FALSE))</f>
        <v/>
      </c>
      <c r="BP27" s="158" t="str">
        <f>IF(N27="---","",VLOOKUP(N27,List16782[],2,FALSE))</f>
        <v/>
      </c>
      <c r="BQ27" s="158" t="str">
        <f>IF(O27="---","",VLOOKUP(O27,List16782[],2,FALSE))</f>
        <v/>
      </c>
      <c r="BR27" s="158" t="str">
        <f>IF(P27="---","",VLOOKUP(P27,List16782[],2,FALSE))</f>
        <v/>
      </c>
      <c r="BS27" s="158" t="str">
        <f>IF(Q27="---","",VLOOKUP(Q27,List16782[],2,FALSE))</f>
        <v/>
      </c>
      <c r="BT27" s="158" t="str">
        <f>IF(R27="---","",VLOOKUP(R27,List16782[],2,FALSE))</f>
        <v/>
      </c>
      <c r="BU27" s="29" t="s">
        <v>166</v>
      </c>
      <c r="BV27" s="158" t="str">
        <f>IF(Y27="---","",VLOOKUP(Y27,List16782[],2,FALSE))</f>
        <v/>
      </c>
      <c r="BW27" s="158" t="str">
        <f>IF(Z27="---","",VLOOKUP(Z27,List16782[],2,FALSE))</f>
        <v/>
      </c>
      <c r="BX27" s="158" t="str">
        <f>IF(AA27="---","",VLOOKUP(AA27,List16782[],2,FALSE))</f>
        <v/>
      </c>
      <c r="BY27" s="158" t="str">
        <f>IF(AB27="---","",VLOOKUP(AB27,List16782[],2,FALSE))</f>
        <v/>
      </c>
      <c r="BZ27" s="158" t="str">
        <f>IF(AC27="---","",VLOOKUP(AC27,List16782[],2,FALSE))</f>
        <v/>
      </c>
      <c r="CA27" s="158" t="str">
        <f>IF(AD27="---","",VLOOKUP(AD27,List16782[],2,FALSE))</f>
        <v/>
      </c>
      <c r="CB27" s="158" t="str">
        <f>IF(AE27="---","",VLOOKUP(AE27,List16782[],2,FALSE))</f>
        <v/>
      </c>
      <c r="CC27" s="158" t="str">
        <f>IF(AF27="---","",VLOOKUP(AF27,List16782[],2,FALSE))</f>
        <v/>
      </c>
      <c r="CD27" s="158" t="str">
        <f>IF(AG27="---","",VLOOKUP(AG27,List16782[],2,FALSE))</f>
        <v/>
      </c>
      <c r="CE27" s="158" t="str">
        <f>IF(AH27="---","",VLOOKUP(AH27,List16782[],2,FALSE))</f>
        <v/>
      </c>
      <c r="CG27" s="1"/>
      <c r="CI27" s="1"/>
      <c r="CK27" s="1"/>
      <c r="CM27" s="1"/>
    </row>
    <row r="28" spans="2:91" s="8" customFormat="1" ht="13.5" customHeight="1" thickBot="1">
      <c r="B28" s="321"/>
      <c r="C28" s="329"/>
      <c r="D28" s="330"/>
      <c r="E28" s="20" t="s">
        <v>167</v>
      </c>
      <c r="F28" s="21"/>
      <c r="G28" s="22"/>
      <c r="H28" s="25" t="s">
        <v>106</v>
      </c>
      <c r="I28" s="25" t="s">
        <v>106</v>
      </c>
      <c r="J28" s="25" t="s">
        <v>106</v>
      </c>
      <c r="K28" s="25" t="s">
        <v>106</v>
      </c>
      <c r="L28" s="25" t="s">
        <v>106</v>
      </c>
      <c r="M28" s="25" t="s">
        <v>106</v>
      </c>
      <c r="N28" s="25" t="s">
        <v>106</v>
      </c>
      <c r="O28" s="25" t="s">
        <v>106</v>
      </c>
      <c r="P28" s="25" t="s">
        <v>106</v>
      </c>
      <c r="Q28" s="25" t="s">
        <v>106</v>
      </c>
      <c r="R28" s="32" t="s">
        <v>106</v>
      </c>
      <c r="S28" s="1"/>
      <c r="T28" s="1"/>
      <c r="U28" s="1"/>
      <c r="V28" s="1"/>
      <c r="W28" s="1"/>
      <c r="X28" s="1"/>
      <c r="Y28" s="25" t="s">
        <v>106</v>
      </c>
      <c r="Z28" s="25" t="s">
        <v>106</v>
      </c>
      <c r="AA28" s="25" t="s">
        <v>106</v>
      </c>
      <c r="AB28" s="25" t="s">
        <v>106</v>
      </c>
      <c r="AC28" s="32" t="s">
        <v>106</v>
      </c>
      <c r="AD28" s="23" t="s">
        <v>106</v>
      </c>
      <c r="AE28" s="23" t="s">
        <v>106</v>
      </c>
      <c r="AF28" s="23" t="s">
        <v>106</v>
      </c>
      <c r="AG28" s="23" t="s">
        <v>106</v>
      </c>
      <c r="AH28" s="23" t="s">
        <v>106</v>
      </c>
      <c r="AK28" s="27" t="str">
        <f t="shared" si="0"/>
        <v/>
      </c>
      <c r="AL28" s="27" t="str">
        <f t="shared" si="0"/>
        <v/>
      </c>
      <c r="AM28" s="27" t="str">
        <f t="shared" si="0"/>
        <v/>
      </c>
      <c r="AN28" s="27" t="str">
        <f t="shared" si="0"/>
        <v/>
      </c>
      <c r="AO28" s="27" t="str">
        <f t="shared" si="0"/>
        <v/>
      </c>
      <c r="AP28" s="27" t="str">
        <f t="shared" ref="AP28:AT30" si="5">IFERROR(IF(N28="---","",IF(AD28="---","No Target Set",IF(CA28=BP28,"On Target",IF(CA28&gt;BP28,"Behind",IF(CA28&lt;BP28,"Ahead"))))),"")</f>
        <v/>
      </c>
      <c r="AQ28" s="27" t="str">
        <f t="shared" si="5"/>
        <v/>
      </c>
      <c r="AR28" s="27" t="str">
        <f t="shared" si="5"/>
        <v/>
      </c>
      <c r="AS28" s="27" t="str">
        <f t="shared" si="5"/>
        <v/>
      </c>
      <c r="AT28" s="27" t="str">
        <f t="shared" si="5"/>
        <v/>
      </c>
      <c r="AU28" s="1"/>
      <c r="AV28" s="28"/>
      <c r="AW28" s="29" t="s">
        <v>168</v>
      </c>
      <c r="AX28" s="30" t="str">
        <f t="shared" si="1"/>
        <v>---</v>
      </c>
      <c r="AY28" s="50" t="e">
        <f>VALUE(IF(AX28="---","",VLOOKUP(AX28,List16782[],2,FALSE)))</f>
        <v>#VALUE!</v>
      </c>
      <c r="AZ28" s="1" t="str">
        <f t="shared" si="2"/>
        <v>---</v>
      </c>
      <c r="BA28" s="1" t="e">
        <f>VALUE(IF(AZ28="---","",VLOOKUP(AZ28,List16782[],2,FALSE)))</f>
        <v>#VALUE!</v>
      </c>
      <c r="BB28" s="1" t="str">
        <f t="shared" si="3"/>
        <v>---</v>
      </c>
      <c r="BC28" s="1" t="str">
        <f t="shared" si="4"/>
        <v>---</v>
      </c>
      <c r="BD28" s="1"/>
      <c r="BE28" s="1"/>
      <c r="BF28" s="1"/>
      <c r="BG28" s="1"/>
      <c r="BH28" s="1"/>
      <c r="BI28" s="29" t="s">
        <v>168</v>
      </c>
      <c r="BJ28" s="158" t="str">
        <f>IF(H28="---","",VLOOKUP(H28,List16782[],2,FALSE))</f>
        <v/>
      </c>
      <c r="BK28" s="158" t="str">
        <f>IF(I28="---","",VLOOKUP(I28,List16782[],2,FALSE))</f>
        <v/>
      </c>
      <c r="BL28" s="158" t="str">
        <f>IF(J28="---","",VLOOKUP(J28,List16782[],2,FALSE))</f>
        <v/>
      </c>
      <c r="BM28" s="158" t="str">
        <f>IF(K28="---","",VLOOKUP(K28,List16782[],2,FALSE))</f>
        <v/>
      </c>
      <c r="BN28" s="158" t="str">
        <f>IF(L28="---","",VLOOKUP(L28,List16782[],2,FALSE))</f>
        <v/>
      </c>
      <c r="BO28" s="158" t="str">
        <f>IF(M28="---","",VLOOKUP(M28,List16782[],2,FALSE))</f>
        <v/>
      </c>
      <c r="BP28" s="158" t="str">
        <f>IF(N28="---","",VLOOKUP(N28,List16782[],2,FALSE))</f>
        <v/>
      </c>
      <c r="BQ28" s="158" t="str">
        <f>IF(O28="---","",VLOOKUP(O28,List16782[],2,FALSE))</f>
        <v/>
      </c>
      <c r="BR28" s="158" t="str">
        <f>IF(P28="---","",VLOOKUP(P28,List16782[],2,FALSE))</f>
        <v/>
      </c>
      <c r="BS28" s="158" t="str">
        <f>IF(Q28="---","",VLOOKUP(Q28,List16782[],2,FALSE))</f>
        <v/>
      </c>
      <c r="BT28" s="158" t="str">
        <f>IF(R28="---","",VLOOKUP(R28,List16782[],2,FALSE))</f>
        <v/>
      </c>
      <c r="BU28" s="29" t="s">
        <v>168</v>
      </c>
      <c r="BV28" s="158" t="str">
        <f>IF(Y28="---","",VLOOKUP(Y28,List16782[],2,FALSE))</f>
        <v/>
      </c>
      <c r="BW28" s="158" t="str">
        <f>IF(Z28="---","",VLOOKUP(Z28,List16782[],2,FALSE))</f>
        <v/>
      </c>
      <c r="BX28" s="158" t="str">
        <f>IF(AA28="---","",VLOOKUP(AA28,List16782[],2,FALSE))</f>
        <v/>
      </c>
      <c r="BY28" s="158" t="str">
        <f>IF(AB28="---","",VLOOKUP(AB28,List16782[],2,FALSE))</f>
        <v/>
      </c>
      <c r="BZ28" s="158" t="str">
        <f>IF(AC28="---","",VLOOKUP(AC28,List16782[],2,FALSE))</f>
        <v/>
      </c>
      <c r="CA28" s="158" t="str">
        <f>IF(AD28="---","",VLOOKUP(AD28,List16782[],2,FALSE))</f>
        <v/>
      </c>
      <c r="CB28" s="158" t="str">
        <f>IF(AE28="---","",VLOOKUP(AE28,List16782[],2,FALSE))</f>
        <v/>
      </c>
      <c r="CC28" s="158" t="str">
        <f>IF(AF28="---","",VLOOKUP(AF28,List16782[],2,FALSE))</f>
        <v/>
      </c>
      <c r="CD28" s="158" t="str">
        <f>IF(AG28="---","",VLOOKUP(AG28,List16782[],2,FALSE))</f>
        <v/>
      </c>
      <c r="CE28" s="158" t="str">
        <f>IF(AH28="---","",VLOOKUP(AH28,List16782[],2,FALSE))</f>
        <v/>
      </c>
      <c r="CG28" s="1"/>
      <c r="CI28" s="1"/>
      <c r="CK28" s="1"/>
      <c r="CM28" s="1"/>
    </row>
    <row r="29" spans="2:91" s="8" customFormat="1" ht="13.5" customHeight="1" thickBot="1">
      <c r="B29" s="321"/>
      <c r="C29" s="329"/>
      <c r="D29" s="330"/>
      <c r="E29" s="20" t="s">
        <v>169</v>
      </c>
      <c r="F29" s="21"/>
      <c r="G29" s="22"/>
      <c r="H29" s="25" t="s">
        <v>106</v>
      </c>
      <c r="I29" s="25" t="s">
        <v>106</v>
      </c>
      <c r="J29" s="25" t="s">
        <v>106</v>
      </c>
      <c r="K29" s="25" t="s">
        <v>106</v>
      </c>
      <c r="L29" s="25" t="s">
        <v>106</v>
      </c>
      <c r="M29" s="25" t="s">
        <v>106</v>
      </c>
      <c r="N29" s="25" t="s">
        <v>106</v>
      </c>
      <c r="O29" s="25" t="s">
        <v>106</v>
      </c>
      <c r="P29" s="25" t="s">
        <v>106</v>
      </c>
      <c r="Q29" s="25" t="s">
        <v>106</v>
      </c>
      <c r="R29" s="32" t="s">
        <v>106</v>
      </c>
      <c r="S29" s="1"/>
      <c r="T29" s="1"/>
      <c r="U29" s="1"/>
      <c r="V29" s="1"/>
      <c r="W29" s="1"/>
      <c r="X29" s="1"/>
      <c r="Y29" s="25" t="s">
        <v>106</v>
      </c>
      <c r="Z29" s="25" t="s">
        <v>106</v>
      </c>
      <c r="AA29" s="25" t="s">
        <v>106</v>
      </c>
      <c r="AB29" s="25" t="s">
        <v>106</v>
      </c>
      <c r="AC29" s="32" t="s">
        <v>106</v>
      </c>
      <c r="AD29" s="23" t="s">
        <v>106</v>
      </c>
      <c r="AE29" s="23" t="s">
        <v>106</v>
      </c>
      <c r="AF29" s="23" t="s">
        <v>106</v>
      </c>
      <c r="AG29" s="23" t="s">
        <v>106</v>
      </c>
      <c r="AH29" s="23" t="s">
        <v>106</v>
      </c>
      <c r="AK29" s="27" t="str">
        <f t="shared" ref="AK29:AO30" si="6">IFERROR(IF(I29="---","",IF(Y29="---","No Target Set",IF(BV29=BK29,"On Target",IF(BV29&gt;BK29,"Behind",IF(BV29&lt;BK29,"Ahead"))))),"")</f>
        <v/>
      </c>
      <c r="AL29" s="27" t="str">
        <f t="shared" si="6"/>
        <v/>
      </c>
      <c r="AM29" s="27" t="str">
        <f t="shared" si="6"/>
        <v/>
      </c>
      <c r="AN29" s="27" t="str">
        <f t="shared" si="6"/>
        <v/>
      </c>
      <c r="AO29" s="27" t="str">
        <f t="shared" si="6"/>
        <v/>
      </c>
      <c r="AP29" s="27" t="str">
        <f t="shared" si="5"/>
        <v/>
      </c>
      <c r="AQ29" s="27" t="str">
        <f t="shared" si="5"/>
        <v/>
      </c>
      <c r="AR29" s="27" t="str">
        <f t="shared" si="5"/>
        <v/>
      </c>
      <c r="AS29" s="27" t="str">
        <f t="shared" si="5"/>
        <v/>
      </c>
      <c r="AT29" s="27" t="str">
        <f t="shared" si="5"/>
        <v/>
      </c>
      <c r="AU29" s="1"/>
      <c r="AV29" s="28"/>
      <c r="AW29" s="29" t="s">
        <v>170</v>
      </c>
      <c r="AX29" s="30" t="str">
        <f t="shared" si="1"/>
        <v>---</v>
      </c>
      <c r="AY29" s="50" t="e">
        <f>VALUE(IF(AX29="---","",VLOOKUP(AX29,List16782[],2,FALSE)))</f>
        <v>#VALUE!</v>
      </c>
      <c r="AZ29" s="1" t="str">
        <f t="shared" si="2"/>
        <v>---</v>
      </c>
      <c r="BA29" s="1" t="e">
        <f>VALUE(IF(AZ29="---","",VLOOKUP(AZ29,List16782[],2,FALSE)))</f>
        <v>#VALUE!</v>
      </c>
      <c r="BB29" s="1" t="str">
        <f t="shared" si="3"/>
        <v>---</v>
      </c>
      <c r="BC29" s="1" t="str">
        <f t="shared" si="4"/>
        <v>---</v>
      </c>
      <c r="BD29" s="1"/>
      <c r="BE29" s="1"/>
      <c r="BF29" s="1"/>
      <c r="BG29" s="1"/>
      <c r="BH29" s="1"/>
      <c r="BI29" s="29" t="s">
        <v>170</v>
      </c>
      <c r="BJ29" s="158" t="str">
        <f>IF(H29="---","",VLOOKUP(H29,List16782[],2,FALSE))</f>
        <v/>
      </c>
      <c r="BK29" s="158" t="str">
        <f>IF(I29="---","",VLOOKUP(I29,List16782[],2,FALSE))</f>
        <v/>
      </c>
      <c r="BL29" s="158" t="str">
        <f>IF(J29="---","",VLOOKUP(J29,List16782[],2,FALSE))</f>
        <v/>
      </c>
      <c r="BM29" s="158" t="str">
        <f>IF(K29="---","",VLOOKUP(K29,List16782[],2,FALSE))</f>
        <v/>
      </c>
      <c r="BN29" s="158" t="str">
        <f>IF(L29="---","",VLOOKUP(L29,List16782[],2,FALSE))</f>
        <v/>
      </c>
      <c r="BO29" s="158" t="str">
        <f>IF(M29="---","",VLOOKUP(M29,List16782[],2,FALSE))</f>
        <v/>
      </c>
      <c r="BP29" s="158" t="str">
        <f>IF(N29="---","",VLOOKUP(N29,List16782[],2,FALSE))</f>
        <v/>
      </c>
      <c r="BQ29" s="158" t="str">
        <f>IF(O29="---","",VLOOKUP(O29,List16782[],2,FALSE))</f>
        <v/>
      </c>
      <c r="BR29" s="158" t="str">
        <f>IF(P29="---","",VLOOKUP(P29,List16782[],2,FALSE))</f>
        <v/>
      </c>
      <c r="BS29" s="158" t="str">
        <f>IF(Q29="---","",VLOOKUP(Q29,List16782[],2,FALSE))</f>
        <v/>
      </c>
      <c r="BT29" s="158" t="str">
        <f>IF(R29="---","",VLOOKUP(R29,List16782[],2,FALSE))</f>
        <v/>
      </c>
      <c r="BU29" s="29" t="s">
        <v>170</v>
      </c>
      <c r="BV29" s="158" t="str">
        <f>IF(Y29="---","",VLOOKUP(Y29,List16782[],2,FALSE))</f>
        <v/>
      </c>
      <c r="BW29" s="158" t="str">
        <f>IF(Z29="---","",VLOOKUP(Z29,List16782[],2,FALSE))</f>
        <v/>
      </c>
      <c r="BX29" s="158" t="str">
        <f>IF(AA29="---","",VLOOKUP(AA29,List16782[],2,FALSE))</f>
        <v/>
      </c>
      <c r="BY29" s="158" t="str">
        <f>IF(AB29="---","",VLOOKUP(AB29,List16782[],2,FALSE))</f>
        <v/>
      </c>
      <c r="BZ29" s="158" t="str">
        <f>IF(AC29="---","",VLOOKUP(AC29,List16782[],2,FALSE))</f>
        <v/>
      </c>
      <c r="CA29" s="158" t="str">
        <f>IF(AD29="---","",VLOOKUP(AD29,List16782[],2,FALSE))</f>
        <v/>
      </c>
      <c r="CB29" s="158" t="str">
        <f>IF(AE29="---","",VLOOKUP(AE29,List16782[],2,FALSE))</f>
        <v/>
      </c>
      <c r="CC29" s="158" t="str">
        <f>IF(AF29="---","",VLOOKUP(AF29,List16782[],2,FALSE))</f>
        <v/>
      </c>
      <c r="CD29" s="158" t="str">
        <f>IF(AG29="---","",VLOOKUP(AG29,List16782[],2,FALSE))</f>
        <v/>
      </c>
      <c r="CE29" s="158" t="str">
        <f>IF(AH29="---","",VLOOKUP(AH29,List16782[],2,FALSE))</f>
        <v/>
      </c>
      <c r="CG29" s="1"/>
      <c r="CI29" s="1"/>
      <c r="CK29" s="1"/>
      <c r="CM29" s="1"/>
    </row>
    <row r="30" spans="2:91" s="8" customFormat="1" ht="14.45" thickBot="1">
      <c r="B30" s="322"/>
      <c r="C30" s="329"/>
      <c r="D30" s="330"/>
      <c r="E30" s="20" t="s">
        <v>171</v>
      </c>
      <c r="F30" s="21"/>
      <c r="G30" s="22"/>
      <c r="H30" s="36" t="s">
        <v>106</v>
      </c>
      <c r="I30" s="36" t="s">
        <v>106</v>
      </c>
      <c r="J30" s="36" t="s">
        <v>106</v>
      </c>
      <c r="K30" s="36" t="s">
        <v>106</v>
      </c>
      <c r="L30" s="36" t="s">
        <v>106</v>
      </c>
      <c r="M30" s="36" t="s">
        <v>106</v>
      </c>
      <c r="N30" s="36" t="s">
        <v>106</v>
      </c>
      <c r="O30" s="36" t="s">
        <v>106</v>
      </c>
      <c r="P30" s="36" t="s">
        <v>106</v>
      </c>
      <c r="Q30" s="36" t="s">
        <v>106</v>
      </c>
      <c r="R30" s="37" t="s">
        <v>106</v>
      </c>
      <c r="S30" s="1"/>
      <c r="T30" s="1"/>
      <c r="U30" s="1"/>
      <c r="V30" s="1"/>
      <c r="W30" s="1"/>
      <c r="X30" s="1"/>
      <c r="Y30" s="25" t="s">
        <v>106</v>
      </c>
      <c r="Z30" s="25" t="s">
        <v>106</v>
      </c>
      <c r="AA30" s="25" t="s">
        <v>106</v>
      </c>
      <c r="AB30" s="25" t="s">
        <v>106</v>
      </c>
      <c r="AC30" s="162" t="s">
        <v>106</v>
      </c>
      <c r="AD30" s="23" t="s">
        <v>106</v>
      </c>
      <c r="AE30" s="23" t="s">
        <v>106</v>
      </c>
      <c r="AF30" s="23" t="s">
        <v>106</v>
      </c>
      <c r="AG30" s="23" t="s">
        <v>106</v>
      </c>
      <c r="AH30" s="23" t="s">
        <v>106</v>
      </c>
      <c r="AK30" s="27" t="str">
        <f t="shared" si="6"/>
        <v/>
      </c>
      <c r="AL30" s="27" t="str">
        <f t="shared" si="6"/>
        <v/>
      </c>
      <c r="AM30" s="27" t="str">
        <f t="shared" si="6"/>
        <v/>
      </c>
      <c r="AN30" s="27" t="str">
        <f t="shared" si="6"/>
        <v/>
      </c>
      <c r="AO30" s="27" t="str">
        <f t="shared" si="6"/>
        <v/>
      </c>
      <c r="AP30" s="27" t="str">
        <f t="shared" si="5"/>
        <v/>
      </c>
      <c r="AQ30" s="27" t="str">
        <f t="shared" si="5"/>
        <v/>
      </c>
      <c r="AR30" s="27" t="str">
        <f t="shared" si="5"/>
        <v/>
      </c>
      <c r="AS30" s="27" t="str">
        <f t="shared" si="5"/>
        <v/>
      </c>
      <c r="AT30" s="27" t="str">
        <f t="shared" si="5"/>
        <v/>
      </c>
      <c r="AU30" s="1"/>
      <c r="AV30" s="28"/>
      <c r="AW30" s="29" t="s">
        <v>172</v>
      </c>
      <c r="AX30" s="30" t="str">
        <f t="shared" si="1"/>
        <v>---</v>
      </c>
      <c r="AY30" s="50" t="e">
        <f>VALUE(IF(AX30="---","",VLOOKUP(AX30,List16782[],2,FALSE)))</f>
        <v>#VALUE!</v>
      </c>
      <c r="AZ30" s="1" t="str">
        <f t="shared" si="2"/>
        <v>---</v>
      </c>
      <c r="BA30" s="1" t="e">
        <f>VALUE(IF(AZ30="---","",VLOOKUP(AZ30,List16782[],2,FALSE)))</f>
        <v>#VALUE!</v>
      </c>
      <c r="BB30" s="1" t="str">
        <f t="shared" si="3"/>
        <v>---</v>
      </c>
      <c r="BC30" s="1" t="str">
        <f t="shared" si="4"/>
        <v>---</v>
      </c>
      <c r="BD30" s="1"/>
      <c r="BE30" s="1"/>
      <c r="BF30" s="1"/>
      <c r="BG30" s="1"/>
      <c r="BH30" s="1"/>
      <c r="BI30" s="29" t="s">
        <v>172</v>
      </c>
      <c r="BJ30" s="158" t="str">
        <f>IF(H30="---","",VLOOKUP(H30,List16782[],2,FALSE))</f>
        <v/>
      </c>
      <c r="BK30" s="158" t="str">
        <f>IF(I30="---","",VLOOKUP(I30,List16782[],2,FALSE))</f>
        <v/>
      </c>
      <c r="BL30" s="158" t="str">
        <f>IF(J30="---","",VLOOKUP(J30,List16782[],2,FALSE))</f>
        <v/>
      </c>
      <c r="BM30" s="158" t="str">
        <f>IF(K30="---","",VLOOKUP(K30,List16782[],2,FALSE))</f>
        <v/>
      </c>
      <c r="BN30" s="158" t="str">
        <f>IF(L30="---","",VLOOKUP(L30,List16782[],2,FALSE))</f>
        <v/>
      </c>
      <c r="BO30" s="158" t="str">
        <f>IF(M30="---","",VLOOKUP(M30,List16782[],2,FALSE))</f>
        <v/>
      </c>
      <c r="BP30" s="158" t="str">
        <f>IF(N30="---","",VLOOKUP(N30,List16782[],2,FALSE))</f>
        <v/>
      </c>
      <c r="BQ30" s="158" t="str">
        <f>IF(O30="---","",VLOOKUP(O30,List16782[],2,FALSE))</f>
        <v/>
      </c>
      <c r="BR30" s="158" t="str">
        <f>IF(P30="---","",VLOOKUP(P30,List16782[],2,FALSE))</f>
        <v/>
      </c>
      <c r="BS30" s="158" t="str">
        <f>IF(Q30="---","",VLOOKUP(Q30,List16782[],2,FALSE))</f>
        <v/>
      </c>
      <c r="BT30" s="158" t="str">
        <f>IF(R30="---","",VLOOKUP(R30,List16782[],2,FALSE))</f>
        <v/>
      </c>
      <c r="BU30" s="29" t="s">
        <v>172</v>
      </c>
      <c r="BV30" s="158" t="str">
        <f>IF(Y30="---","",VLOOKUP(Y30,List16782[],2,FALSE))</f>
        <v/>
      </c>
      <c r="BW30" s="158" t="str">
        <f>IF(Z30="---","",VLOOKUP(Z30,List16782[],2,FALSE))</f>
        <v/>
      </c>
      <c r="BX30" s="158" t="str">
        <f>IF(AA30="---","",VLOOKUP(AA30,List16782[],2,FALSE))</f>
        <v/>
      </c>
      <c r="BY30" s="158" t="str">
        <f>IF(AB30="---","",VLOOKUP(AB30,List16782[],2,FALSE))</f>
        <v/>
      </c>
      <c r="BZ30" s="158" t="str">
        <f>IF(AC30="---","",VLOOKUP(AC30,List16782[],2,FALSE))</f>
        <v/>
      </c>
      <c r="CA30" s="158" t="str">
        <f>IF(AD30="---","",VLOOKUP(AD30,List16782[],2,FALSE))</f>
        <v/>
      </c>
      <c r="CB30" s="158" t="str">
        <f>IF(AE30="---","",VLOOKUP(AE30,List16782[],2,FALSE))</f>
        <v/>
      </c>
      <c r="CC30" s="158" t="str">
        <f>IF(AF30="---","",VLOOKUP(AF30,List16782[],2,FALSE))</f>
        <v/>
      </c>
      <c r="CD30" s="158" t="str">
        <f>IF(AG30="---","",VLOOKUP(AG30,List16782[],2,FALSE))</f>
        <v/>
      </c>
      <c r="CE30" s="158" t="str">
        <f>IF(AH30="---","",VLOOKUP(AH30,List16782[],2,FALSE))</f>
        <v/>
      </c>
      <c r="CG30" s="1"/>
      <c r="CI30" s="1"/>
      <c r="CK30" s="1"/>
      <c r="CM30" s="1"/>
    </row>
    <row r="31" spans="2:91" s="8" customFormat="1" ht="13.5" customHeight="1" thickBot="1">
      <c r="B31" s="317" t="s">
        <v>173</v>
      </c>
      <c r="C31" s="318"/>
      <c r="D31" s="318"/>
      <c r="E31" s="318"/>
      <c r="F31" s="318"/>
      <c r="G31" s="319"/>
      <c r="H31" s="38">
        <f>COUNTIF(Year0Range,BE4)</f>
        <v>0</v>
      </c>
      <c r="I31" s="38" t="str">
        <f>IF(COUNTIF(Year1Range,BE4)=0,"",COUNTIF(Year1Range,BE4))</f>
        <v/>
      </c>
      <c r="J31" s="38" t="str">
        <f>IF(COUNTIF(Year2Range,BE4)=0,"",COUNTIF(Year2Range,BE4))</f>
        <v/>
      </c>
      <c r="K31" s="38" t="str">
        <f>IF(COUNTIF(Year3Range,BE4)=0,"",COUNTIF(Year3Range,BE4))</f>
        <v/>
      </c>
      <c r="L31" s="38" t="str">
        <f>IF(COUNTIF(Year4Range,BE4)=0,"",COUNTIF(Year4Range,BE4))</f>
        <v/>
      </c>
      <c r="M31" s="38" t="str">
        <f>IF(COUNTIF(Year5Range,BE4)=0,"",COUNTIF(Year5Range,BE4))</f>
        <v/>
      </c>
      <c r="N31" s="38" t="str">
        <f>IF(COUNTIF(Year6Range,BE4)=0,"",COUNTIF(Year6Range,BE4))</f>
        <v/>
      </c>
      <c r="O31" s="38" t="str">
        <f>IF(COUNTIF(Year7Range,BE4)=0,"",COUNTIF(Year7Range,BE4))</f>
        <v/>
      </c>
      <c r="P31" s="38" t="str">
        <f>IF(COUNTIF(Year8Range,BE4)=0,"",COUNTIF(Year8Range,BE4))</f>
        <v/>
      </c>
      <c r="Q31" s="38" t="str">
        <f>IF(COUNTIF(Year9Range,BE4)=0,"",COUNTIF(Year9Range,BE4))</f>
        <v/>
      </c>
      <c r="R31" s="38" t="str">
        <f>IF(COUNTIF(Year10Range,BE4)=0,"",COUNTIF(Year10Range,BE4))</f>
        <v/>
      </c>
      <c r="S31" s="1"/>
      <c r="T31" s="1"/>
      <c r="U31" s="1"/>
      <c r="V31" s="1"/>
      <c r="W31" s="1"/>
      <c r="X31" s="1"/>
      <c r="Y31" s="38">
        <f>COUNTIF(Year1Expected,$BE$4)</f>
        <v>0</v>
      </c>
      <c r="Z31" s="38" t="str">
        <f>IF(COUNTIF(Year2Expected,$BE$4)=0,"",COUNTIF(Year2Expected,$BE$4))</f>
        <v/>
      </c>
      <c r="AA31" s="38" t="str">
        <f>IF(COUNTIF(Year3Expected,$BE$4)=0,"",COUNTIF(Year3Expected,$BE$4))</f>
        <v/>
      </c>
      <c r="AB31" s="38" t="str">
        <f>IF(COUNTIF(Year4Expected,$BE$4)=0,"",COUNTIF(Year4Expected,$BE$4))</f>
        <v/>
      </c>
      <c r="AC31" s="38" t="str">
        <f>IF(COUNTIF(Year5Expected,$BE$4)=0,"",COUNTIF(Year5Expected,$BE$4))</f>
        <v/>
      </c>
      <c r="AD31" s="38" t="str">
        <f>IF(COUNTIF(Year6Expected,$BE$4)=0,"",COUNTIF(Year6Expected,$BE$4))</f>
        <v/>
      </c>
      <c r="AE31" s="38" t="str">
        <f>IF(COUNTIF(Year7Expected,$BE$4)=0,"",COUNTIF(Year7Expected,$BE$4))</f>
        <v/>
      </c>
      <c r="AF31" s="38" t="str">
        <f>IF(COUNTIF(Year8Expected,$BE$4)=0,"",COUNTIF(Year8Expected,$BE$4))</f>
        <v/>
      </c>
      <c r="AG31" s="38" t="str">
        <f>IF(COUNTIF(Year9Expected,$BE$4)=0,"",COUNTIF(Year9Expected,$BE$4))</f>
        <v/>
      </c>
      <c r="AH31" s="38" t="str">
        <f>IF(COUNTIF(Year10Expected,$BE$4)=0,"",COUNTIF(Year10Expected,$BE$4))</f>
        <v/>
      </c>
      <c r="AK31" s="1"/>
      <c r="AL31" s="1"/>
      <c r="AM31" s="1"/>
      <c r="AN31" s="1"/>
      <c r="AO31" s="1"/>
      <c r="AP31" s="1"/>
      <c r="AQ31" s="1"/>
      <c r="AR31" s="1"/>
      <c r="AS31" s="1"/>
      <c r="AT31" s="1"/>
      <c r="AU31" s="1"/>
      <c r="AV31" s="1"/>
      <c r="AW31" s="1"/>
      <c r="AX31" s="1" t="e">
        <f>LOOKUP(2,1/(H34:R34&lt;&gt;""),H$2:R$2)</f>
        <v>#N/A</v>
      </c>
      <c r="AY31" s="1"/>
      <c r="AZ31" s="1" t="e">
        <f>AX31</f>
        <v>#N/A</v>
      </c>
      <c r="BA31" s="1"/>
      <c r="BB31" s="1"/>
      <c r="BC31" s="1"/>
      <c r="BD31" s="1"/>
      <c r="BE31" s="1"/>
      <c r="BF31" s="1"/>
      <c r="BG31" s="1"/>
      <c r="BH31" s="1"/>
      <c r="BI31" s="29" t="s">
        <v>174</v>
      </c>
      <c r="BJ31" s="159">
        <f t="shared" ref="BJ31:BT31" si="7">COUNTIF(BJ3:BJ30,1)</f>
        <v>0</v>
      </c>
      <c r="BK31" s="159">
        <f t="shared" si="7"/>
        <v>0</v>
      </c>
      <c r="BL31" s="159">
        <f t="shared" si="7"/>
        <v>0</v>
      </c>
      <c r="BM31" s="159">
        <f t="shared" si="7"/>
        <v>0</v>
      </c>
      <c r="BN31" s="159">
        <f t="shared" si="7"/>
        <v>0</v>
      </c>
      <c r="BO31" s="159">
        <f t="shared" si="7"/>
        <v>0</v>
      </c>
      <c r="BP31" s="159">
        <f t="shared" si="7"/>
        <v>0</v>
      </c>
      <c r="BQ31" s="159">
        <f t="shared" si="7"/>
        <v>0</v>
      </c>
      <c r="BR31" s="159">
        <f t="shared" si="7"/>
        <v>0</v>
      </c>
      <c r="BS31" s="159">
        <f t="shared" si="7"/>
        <v>0</v>
      </c>
      <c r="BT31" s="159">
        <f t="shared" si="7"/>
        <v>0</v>
      </c>
      <c r="BU31" s="29" t="s">
        <v>174</v>
      </c>
      <c r="BV31" s="160">
        <f t="shared" ref="BV31:CE31" si="8">COUNTIF(BV3:BV30,1)</f>
        <v>0</v>
      </c>
      <c r="BW31" s="160">
        <f t="shared" si="8"/>
        <v>0</v>
      </c>
      <c r="BX31" s="160">
        <f t="shared" si="8"/>
        <v>0</v>
      </c>
      <c r="BY31" s="160">
        <f t="shared" si="8"/>
        <v>0</v>
      </c>
      <c r="BZ31" s="160">
        <f t="shared" si="8"/>
        <v>0</v>
      </c>
      <c r="CA31" s="160">
        <f t="shared" si="8"/>
        <v>0</v>
      </c>
      <c r="CB31" s="160">
        <f t="shared" si="8"/>
        <v>0</v>
      </c>
      <c r="CC31" s="160">
        <f t="shared" si="8"/>
        <v>0</v>
      </c>
      <c r="CD31" s="160">
        <f t="shared" si="8"/>
        <v>0</v>
      </c>
      <c r="CE31" s="160">
        <f t="shared" si="8"/>
        <v>0</v>
      </c>
      <c r="CG31" s="1"/>
      <c r="CI31" s="1"/>
      <c r="CK31" s="1"/>
      <c r="CM31" s="1"/>
    </row>
    <row r="32" spans="2:91" s="8" customFormat="1" ht="13.5" customHeight="1" thickBot="1">
      <c r="B32" s="317" t="s">
        <v>175</v>
      </c>
      <c r="C32" s="318"/>
      <c r="D32" s="318"/>
      <c r="E32" s="318"/>
      <c r="F32" s="318"/>
      <c r="G32" s="319"/>
      <c r="H32" s="38">
        <f>COUNTIF(Year0Range,BE5)</f>
        <v>0</v>
      </c>
      <c r="I32" s="39" t="str">
        <f>IF(COUNTIF(Year1Range,BE5)=0,"",COUNTIF(Year1Range,BE5))</f>
        <v/>
      </c>
      <c r="J32" s="39" t="str">
        <f>IF(COUNTIF(Year2Range,BE5)=0,"",COUNTIF(Year2Range,BE5))</f>
        <v/>
      </c>
      <c r="K32" s="39" t="str">
        <f>IF(COUNTIF(Year3Range,BE5)=0,"",COUNTIF(Year3Range,BE5))</f>
        <v/>
      </c>
      <c r="L32" s="39" t="str">
        <f>IF(COUNTIF(Year4Range,BE5)=0,"",COUNTIF(Year4Range,BE5))</f>
        <v/>
      </c>
      <c r="M32" s="39" t="str">
        <f>IF(COUNTIF(Year5Range,BE5)=0,"",COUNTIF(Year5Range,BE5))</f>
        <v/>
      </c>
      <c r="N32" s="39" t="str">
        <f>IF(COUNTIF(Year6Range,BE5)=0,"",COUNTIF(Year6Range,BE5))</f>
        <v/>
      </c>
      <c r="O32" s="39" t="str">
        <f>IF(COUNTIF(Year7Range,BE5)=0,"",COUNTIF(Year7Range,BE5))</f>
        <v/>
      </c>
      <c r="P32" s="39" t="str">
        <f>IF(COUNTIF(Year8Range,BE5)=0,"",COUNTIF(Year8Range,BE5))</f>
        <v/>
      </c>
      <c r="Q32" s="39" t="str">
        <f>IF(COUNTIF(Year9Range,BE5)=0,"",COUNTIF(Year9Range,BE5))</f>
        <v/>
      </c>
      <c r="R32" s="39" t="str">
        <f>IF(COUNTIF(Year10Range,BE5)=0,"",COUNTIF(Year10Range,BE5))</f>
        <v/>
      </c>
      <c r="S32" s="1"/>
      <c r="T32" s="1"/>
      <c r="U32" s="1"/>
      <c r="V32" s="1"/>
      <c r="W32" s="1"/>
      <c r="X32" s="1"/>
      <c r="Y32" s="38">
        <f>COUNTIF(Year1Expected,$BE$5)</f>
        <v>0</v>
      </c>
      <c r="Z32" s="38" t="str">
        <f>IF(COUNTIF(Year2Expected,$BE$5)=0,"",COUNTIF(Year2Expected,$BE$5))</f>
        <v/>
      </c>
      <c r="AA32" s="38" t="str">
        <f>IF(COUNTIF(Year3Expected,$BE$5)=0,"",COUNTIF(Year3Expected,$BE$5))</f>
        <v/>
      </c>
      <c r="AB32" s="38" t="str">
        <f>IF(COUNTIF(Year4Expected,$BE$5)=0,"",COUNTIF(Year4Expected,$BE$5))</f>
        <v/>
      </c>
      <c r="AC32" s="38" t="str">
        <f>IF(COUNTIF(Year5Expected,$BE$5)=0,"",COUNTIF(Year5Expected,$BE$5))</f>
        <v/>
      </c>
      <c r="AD32" s="38" t="str">
        <f>IF(COUNTIF(Year6Expected,$BE$5)=0,"",COUNTIF(Year6Expected,$BE$5))</f>
        <v/>
      </c>
      <c r="AE32" s="38" t="str">
        <f>IF(COUNTIF(Year7Expected,$BE$5)=0,"",COUNTIF(Year7Expected,$BE$5))</f>
        <v/>
      </c>
      <c r="AF32" s="38" t="str">
        <f>IF(COUNTIF(Year8Expected,$BE$5)=0,"",COUNTIF(Year8Expected,$BE$5))</f>
        <v/>
      </c>
      <c r="AG32" s="38" t="str">
        <f>IF(COUNTIF(Year9Expected,$BE$5)=0,"",COUNTIF(Year9Expected,$BE$5))</f>
        <v/>
      </c>
      <c r="AH32" s="38" t="str">
        <f>IF(COUNTIF(Year10Expected,$BE$5)=0,"",COUNTIF(Year10Expected,$BE$5))</f>
        <v/>
      </c>
      <c r="AK32" s="1"/>
      <c r="AL32" s="1"/>
      <c r="AM32" s="1"/>
      <c r="AN32" s="1"/>
      <c r="AO32" s="1"/>
      <c r="AP32" s="1"/>
      <c r="AQ32" s="1"/>
      <c r="AR32" s="1"/>
      <c r="AS32" s="1"/>
      <c r="AT32" s="1"/>
      <c r="AU32" s="1"/>
      <c r="AV32" s="1"/>
      <c r="AW32" s="1"/>
      <c r="AX32" s="1"/>
      <c r="AY32" s="1"/>
      <c r="AZ32" s="1"/>
      <c r="BA32" s="1"/>
      <c r="BB32" s="1"/>
      <c r="BC32" s="1"/>
      <c r="BD32" s="1"/>
      <c r="BE32" s="1"/>
      <c r="BF32" s="1"/>
      <c r="BG32" s="1"/>
      <c r="BH32" s="1"/>
      <c r="BI32" s="29" t="s">
        <v>176</v>
      </c>
      <c r="BJ32" s="159">
        <f t="shared" ref="BJ32:BT32" si="9">COUNTIF(BJ3:BJ30,0.5)</f>
        <v>0</v>
      </c>
      <c r="BK32" s="159">
        <f t="shared" si="9"/>
        <v>0</v>
      </c>
      <c r="BL32" s="159">
        <f t="shared" si="9"/>
        <v>0</v>
      </c>
      <c r="BM32" s="159">
        <f t="shared" si="9"/>
        <v>0</v>
      </c>
      <c r="BN32" s="159">
        <f t="shared" si="9"/>
        <v>0</v>
      </c>
      <c r="BO32" s="159">
        <f t="shared" si="9"/>
        <v>0</v>
      </c>
      <c r="BP32" s="159">
        <f t="shared" si="9"/>
        <v>0</v>
      </c>
      <c r="BQ32" s="159">
        <f t="shared" si="9"/>
        <v>0</v>
      </c>
      <c r="BR32" s="159">
        <f t="shared" si="9"/>
        <v>0</v>
      </c>
      <c r="BS32" s="159">
        <f t="shared" si="9"/>
        <v>0</v>
      </c>
      <c r="BT32" s="159">
        <f t="shared" si="9"/>
        <v>0</v>
      </c>
      <c r="BU32" s="29" t="s">
        <v>176</v>
      </c>
      <c r="BV32" s="160">
        <f t="shared" ref="BV32:CE32" si="10">COUNTIF(BV3:BV30,0.5)</f>
        <v>0</v>
      </c>
      <c r="BW32" s="160">
        <f t="shared" si="10"/>
        <v>0</v>
      </c>
      <c r="BX32" s="160">
        <f t="shared" si="10"/>
        <v>0</v>
      </c>
      <c r="BY32" s="160">
        <f t="shared" si="10"/>
        <v>0</v>
      </c>
      <c r="BZ32" s="160">
        <f t="shared" si="10"/>
        <v>0</v>
      </c>
      <c r="CA32" s="160">
        <f t="shared" si="10"/>
        <v>0</v>
      </c>
      <c r="CB32" s="160">
        <f t="shared" si="10"/>
        <v>0</v>
      </c>
      <c r="CC32" s="160">
        <f t="shared" si="10"/>
        <v>0</v>
      </c>
      <c r="CD32" s="160">
        <f t="shared" si="10"/>
        <v>0</v>
      </c>
      <c r="CE32" s="160">
        <f t="shared" si="10"/>
        <v>0</v>
      </c>
      <c r="CG32" s="1"/>
      <c r="CI32" s="1"/>
      <c r="CK32" s="1"/>
      <c r="CM32" s="1"/>
    </row>
    <row r="33" spans="1:92" ht="13.5" customHeight="1" thickBot="1">
      <c r="B33" s="317" t="s">
        <v>177</v>
      </c>
      <c r="C33" s="318"/>
      <c r="D33" s="318"/>
      <c r="E33" s="318"/>
      <c r="F33" s="318"/>
      <c r="G33" s="319"/>
      <c r="H33" s="38">
        <f>COUNTIF(Year0Range,"*60")</f>
        <v>0</v>
      </c>
      <c r="I33" s="39" t="str">
        <f>IF(COUNTIF(Year1Range,"*60")=0,"",COUNTIF(Year1Range,"*60"))</f>
        <v/>
      </c>
      <c r="J33" s="39" t="str">
        <f>IF(COUNTIF(Year2Range,"*60")=0,"",COUNTIF(Year2Range,"*60"))</f>
        <v/>
      </c>
      <c r="K33" s="39" t="str">
        <f>IF(COUNTIF(Year3Range,"*60")=0,"",COUNTIF(Year3Range,"*60"))</f>
        <v/>
      </c>
      <c r="L33" s="39" t="str">
        <f>IF(COUNTIF(Year4Range,"*60")=0,"",COUNTIF(Year4Range,"*60"))</f>
        <v/>
      </c>
      <c r="M33" s="39" t="str">
        <f>IF(COUNTIF(Year5Range,"*60")=0,"",COUNTIF(Year5Range,"*60"))</f>
        <v/>
      </c>
      <c r="N33" s="39" t="str">
        <f>IF(COUNTIF(Year6Range,"*60")=0,"",COUNTIF(Year6Range,"*60"))</f>
        <v/>
      </c>
      <c r="O33" s="39" t="str">
        <f>IF(COUNTIF(Year7Range,"*60")=0,"",COUNTIF(Year7Range,"*60"))</f>
        <v/>
      </c>
      <c r="P33" s="39" t="str">
        <f>IF(COUNTIF(Year8Range,"*60")=0,"",COUNTIF(Year8Range,"*60"))</f>
        <v/>
      </c>
      <c r="Q33" s="39" t="str">
        <f>IF(COUNTIF(Year9Range,"*60")=0,"",COUNTIF(Year9Range,"*60"))</f>
        <v/>
      </c>
      <c r="R33" s="39" t="str">
        <f>IF(COUNTIF(Year10Range,"*60")=0,"",COUNTIF(Year10Range,"*60"))</f>
        <v/>
      </c>
      <c r="Y33" s="38">
        <f>COUNTIF(Year1Expected,"*60")</f>
        <v>0</v>
      </c>
      <c r="Z33" s="38" t="str">
        <f>IF(COUNTIF(Year2Expected,"*60")=0,"",COUNTIF(Year2Expected,"*60"))</f>
        <v/>
      </c>
      <c r="AA33" s="38" t="str">
        <f>IF(COUNTIF(Year3Expected,"*60")=0,"",COUNTIF(Year3Expected,"*60"))</f>
        <v/>
      </c>
      <c r="AB33" s="38" t="str">
        <f>IF(COUNTIF(Year4Expected,"*60")=0,"",COUNTIF(Year4Expected,"*60"))</f>
        <v/>
      </c>
      <c r="AC33" s="38" t="str">
        <f>IF(COUNTIF(Year5Expected,"*60")=0,"",COUNTIF(Year5Expected,"*60"))</f>
        <v/>
      </c>
      <c r="AD33" s="38" t="str">
        <f>IF(COUNTIF(Year6Expected,"*60")=0,"",COUNTIF(Year6Expected,"*60"))</f>
        <v/>
      </c>
      <c r="AE33" s="38" t="str">
        <f>IF(COUNTIF(Year7Expected,"*60")=0,"",COUNTIF(Year7Expected,"*60"))</f>
        <v/>
      </c>
      <c r="AF33" s="38" t="str">
        <f>IF(COUNTIF(Year8Expected,"*60")=0,"",COUNTIF(Year8Expected,"*60"))</f>
        <v/>
      </c>
      <c r="AG33" s="38" t="str">
        <f>IF(COUNTIF(Year9Expected,"*60")=0,"",COUNTIF(Year9Expected,"*60"))</f>
        <v/>
      </c>
      <c r="AH33" s="38" t="str">
        <f>IF(COUNTIF(Year10Expected,"*60")=0,"",COUNTIF(Year10Expected,"*60"))</f>
        <v/>
      </c>
      <c r="BI33" s="29" t="s">
        <v>178</v>
      </c>
      <c r="BJ33" s="159">
        <f t="shared" ref="BJ33:BT33" si="11">COUNTIF(BJ3:BJ30,0)</f>
        <v>0</v>
      </c>
      <c r="BK33" s="159">
        <f t="shared" si="11"/>
        <v>0</v>
      </c>
      <c r="BL33" s="159">
        <f t="shared" si="11"/>
        <v>0</v>
      </c>
      <c r="BM33" s="159">
        <f t="shared" si="11"/>
        <v>0</v>
      </c>
      <c r="BN33" s="159">
        <f t="shared" si="11"/>
        <v>0</v>
      </c>
      <c r="BO33" s="159">
        <f t="shared" si="11"/>
        <v>0</v>
      </c>
      <c r="BP33" s="159">
        <f t="shared" si="11"/>
        <v>0</v>
      </c>
      <c r="BQ33" s="159">
        <f t="shared" si="11"/>
        <v>0</v>
      </c>
      <c r="BR33" s="159">
        <f t="shared" si="11"/>
        <v>0</v>
      </c>
      <c r="BS33" s="159">
        <f t="shared" si="11"/>
        <v>0</v>
      </c>
      <c r="BT33" s="159">
        <f t="shared" si="11"/>
        <v>0</v>
      </c>
      <c r="BU33" s="29" t="s">
        <v>178</v>
      </c>
      <c r="BV33" s="160">
        <f t="shared" ref="BV33:CE33" si="12">COUNTIF(BV3:BV30,0)</f>
        <v>0</v>
      </c>
      <c r="BW33" s="160">
        <f t="shared" si="12"/>
        <v>0</v>
      </c>
      <c r="BX33" s="160">
        <f t="shared" si="12"/>
        <v>0</v>
      </c>
      <c r="BY33" s="160">
        <f t="shared" si="12"/>
        <v>0</v>
      </c>
      <c r="BZ33" s="160">
        <f t="shared" si="12"/>
        <v>0</v>
      </c>
      <c r="CA33" s="160">
        <f t="shared" si="12"/>
        <v>0</v>
      </c>
      <c r="CB33" s="160">
        <f t="shared" si="12"/>
        <v>0</v>
      </c>
      <c r="CC33" s="160">
        <f t="shared" si="12"/>
        <v>0</v>
      </c>
      <c r="CD33" s="160">
        <f t="shared" si="12"/>
        <v>0</v>
      </c>
      <c r="CE33" s="160">
        <f t="shared" si="12"/>
        <v>0</v>
      </c>
    </row>
    <row r="34" spans="1:92" ht="13.5" customHeight="1" thickBot="1">
      <c r="B34" s="309" t="s">
        <v>179</v>
      </c>
      <c r="C34" s="310"/>
      <c r="D34" s="310"/>
      <c r="E34" s="310"/>
      <c r="F34" s="311"/>
      <c r="G34" s="193"/>
      <c r="H34" s="40" t="str">
        <f t="shared" ref="H34:R34" si="13">IF(ISERROR(AVERAGE(BJ24:BJ30,BJ9:BJ23, BJ3:BJ8)),"",AVERAGE(BJ24:BJ30,BJ9:BJ23, BJ3:BJ8))</f>
        <v/>
      </c>
      <c r="I34" s="40" t="str">
        <f t="shared" si="13"/>
        <v/>
      </c>
      <c r="J34" s="40" t="str">
        <f t="shared" si="13"/>
        <v/>
      </c>
      <c r="K34" s="40" t="str">
        <f>IF(ISERROR(AVERAGE(BM24:BM30,BM9:BM23, BM3:BM8)),"",AVERAGE(BM24:BM30,BM9:BM23, BM3:BM8))</f>
        <v/>
      </c>
      <c r="L34" s="40" t="str">
        <f t="shared" si="13"/>
        <v/>
      </c>
      <c r="M34" s="40" t="str">
        <f t="shared" si="13"/>
        <v/>
      </c>
      <c r="N34" s="40" t="str">
        <f t="shared" si="13"/>
        <v/>
      </c>
      <c r="O34" s="40" t="str">
        <f t="shared" si="13"/>
        <v/>
      </c>
      <c r="P34" s="40" t="str">
        <f t="shared" si="13"/>
        <v/>
      </c>
      <c r="Q34" s="40" t="str">
        <f t="shared" si="13"/>
        <v/>
      </c>
      <c r="R34" s="40" t="str">
        <f t="shared" si="13"/>
        <v/>
      </c>
      <c r="Y34" s="40" t="str">
        <f t="shared" ref="Y34:AH34" si="14">IF(ISERROR(AVERAGE(BV24:BV30,BV9:BV23, BV3:BV8)),"",AVERAGE(BV24:BV30,BV9:BV23, BV3:BV8))</f>
        <v/>
      </c>
      <c r="Z34" s="40" t="str">
        <f t="shared" si="14"/>
        <v/>
      </c>
      <c r="AA34" s="40" t="str">
        <f t="shared" si="14"/>
        <v/>
      </c>
      <c r="AB34" s="40" t="str">
        <f t="shared" si="14"/>
        <v/>
      </c>
      <c r="AC34" s="40" t="str">
        <f t="shared" si="14"/>
        <v/>
      </c>
      <c r="AD34" s="40" t="str">
        <f t="shared" si="14"/>
        <v/>
      </c>
      <c r="AE34" s="40" t="str">
        <f t="shared" si="14"/>
        <v/>
      </c>
      <c r="AF34" s="40" t="str">
        <f t="shared" si="14"/>
        <v/>
      </c>
      <c r="AG34" s="40" t="str">
        <f t="shared" si="14"/>
        <v/>
      </c>
      <c r="AH34" s="40" t="str">
        <f t="shared" si="14"/>
        <v/>
      </c>
      <c r="AI34" s="1"/>
      <c r="AJ34" s="1"/>
      <c r="BB34" s="41"/>
      <c r="BC34" s="41"/>
      <c r="BD34" s="41"/>
      <c r="BE34" s="41"/>
      <c r="BG34" s="8"/>
      <c r="BH34" s="8"/>
      <c r="BI34" s="29" t="s">
        <v>180</v>
      </c>
      <c r="BJ34" s="42" t="str">
        <f>IF(ISERROR(AVERAGE(BJ24:BJ30,BJ9:BJ23,BJ3:BJ8)),"",(AVERAGE(BJ24:BJ30,BJ9:BJ23,BJ3:BJ8)))</f>
        <v/>
      </c>
      <c r="BK34" s="42" t="str">
        <f t="shared" ref="BK34:BT34" si="15">IF(ISERROR(AVERAGE(BK24:BK30,BK9:BK23,BK3:BK8)),"",(AVERAGE(BK24:BK30,BK9:BK23,BK3:BK8)))</f>
        <v/>
      </c>
      <c r="BL34" s="42" t="str">
        <f t="shared" si="15"/>
        <v/>
      </c>
      <c r="BM34" s="42" t="str">
        <f t="shared" si="15"/>
        <v/>
      </c>
      <c r="BN34" s="42" t="str">
        <f t="shared" si="15"/>
        <v/>
      </c>
      <c r="BO34" s="42" t="str">
        <f t="shared" si="15"/>
        <v/>
      </c>
      <c r="BP34" s="42" t="str">
        <f t="shared" si="15"/>
        <v/>
      </c>
      <c r="BQ34" s="42" t="str">
        <f t="shared" si="15"/>
        <v/>
      </c>
      <c r="BR34" s="42" t="str">
        <f t="shared" si="15"/>
        <v/>
      </c>
      <c r="BS34" s="42" t="str">
        <f t="shared" si="15"/>
        <v/>
      </c>
      <c r="BT34" s="42" t="str">
        <f t="shared" si="15"/>
        <v/>
      </c>
      <c r="BU34" s="29" t="s">
        <v>180</v>
      </c>
      <c r="BV34" s="42" t="str">
        <f t="shared" ref="BV34:CE34" si="16">IF(ISERROR(AVERAGE(BV24:BV30,BV9:BV23,BV3:BV8)),"",(AVERAGE(BV24:BV30,BV9:BV23,BV3:BV8)))</f>
        <v/>
      </c>
      <c r="BW34" s="42" t="str">
        <f t="shared" si="16"/>
        <v/>
      </c>
      <c r="BX34" s="42" t="str">
        <f t="shared" si="16"/>
        <v/>
      </c>
      <c r="BY34" s="42" t="str">
        <f t="shared" si="16"/>
        <v/>
      </c>
      <c r="BZ34" s="42" t="str">
        <f t="shared" si="16"/>
        <v/>
      </c>
      <c r="CA34" s="42" t="str">
        <f t="shared" si="16"/>
        <v/>
      </c>
      <c r="CB34" s="42" t="str">
        <f t="shared" si="16"/>
        <v/>
      </c>
      <c r="CC34" s="42" t="str">
        <f t="shared" si="16"/>
        <v/>
      </c>
      <c r="CD34" s="42" t="str">
        <f t="shared" si="16"/>
        <v/>
      </c>
      <c r="CE34" s="42" t="str">
        <f t="shared" si="16"/>
        <v/>
      </c>
      <c r="CF34" s="1"/>
      <c r="CH34" s="1"/>
      <c r="CJ34" s="1"/>
      <c r="CL34" s="1"/>
      <c r="CN34" s="1"/>
    </row>
    <row r="35" spans="1:92" ht="13.5" customHeight="1" thickBot="1">
      <c r="B35" s="43"/>
      <c r="C35" s="43"/>
      <c r="D35" s="44"/>
      <c r="E35" s="44"/>
      <c r="F35" s="44"/>
      <c r="G35" s="44"/>
      <c r="H35" s="44"/>
      <c r="I35" s="44"/>
      <c r="J35" s="44"/>
      <c r="K35" s="44"/>
      <c r="L35" s="44"/>
      <c r="M35" s="44"/>
      <c r="N35" s="44"/>
      <c r="O35" s="44"/>
      <c r="P35" s="44"/>
      <c r="AA35" s="44"/>
      <c r="AD35" s="44"/>
      <c r="AE35" s="44"/>
      <c r="AF35" s="44"/>
      <c r="AG35" s="44"/>
      <c r="AH35" s="44"/>
      <c r="AI35" s="44"/>
      <c r="AJ35" s="44"/>
      <c r="AX35" s="45" t="s">
        <v>110</v>
      </c>
      <c r="AY35" s="46" t="s">
        <v>114</v>
      </c>
      <c r="AZ35" s="47" t="s">
        <v>117</v>
      </c>
      <c r="BA35" s="1" t="s">
        <v>181</v>
      </c>
      <c r="BI35" s="29" t="s">
        <v>182</v>
      </c>
      <c r="BJ35" s="48" t="str">
        <f>IF(ISERROR(AVERAGE(BJ3:BJ8)),"",(AVERAGE(BJ3:BJ8)))</f>
        <v/>
      </c>
      <c r="BK35" s="48" t="str">
        <f t="shared" ref="BK35:BT35" si="17">IF(ISERROR(AVERAGE(BK3:BK8)),"",(AVERAGE(BK3:BK8)))</f>
        <v/>
      </c>
      <c r="BL35" s="48" t="str">
        <f t="shared" si="17"/>
        <v/>
      </c>
      <c r="BM35" s="48" t="str">
        <f t="shared" si="17"/>
        <v/>
      </c>
      <c r="BN35" s="48" t="str">
        <f t="shared" si="17"/>
        <v/>
      </c>
      <c r="BO35" s="48" t="str">
        <f t="shared" si="17"/>
        <v/>
      </c>
      <c r="BP35" s="48" t="str">
        <f t="shared" si="17"/>
        <v/>
      </c>
      <c r="BQ35" s="48" t="str">
        <f t="shared" si="17"/>
        <v/>
      </c>
      <c r="BR35" s="48" t="str">
        <f t="shared" si="17"/>
        <v/>
      </c>
      <c r="BS35" s="48" t="str">
        <f t="shared" si="17"/>
        <v/>
      </c>
      <c r="BT35" s="48" t="str">
        <f t="shared" si="17"/>
        <v/>
      </c>
      <c r="BU35" s="29" t="s">
        <v>182</v>
      </c>
      <c r="BV35" s="48" t="str">
        <f t="shared" ref="BV35:CE35" si="18">IF(ISERROR(AVERAGE(BV3:BV8)),"",(AVERAGE(BV3:BV8)))</f>
        <v/>
      </c>
      <c r="BW35" s="48" t="str">
        <f t="shared" si="18"/>
        <v/>
      </c>
      <c r="BX35" s="48" t="str">
        <f t="shared" si="18"/>
        <v/>
      </c>
      <c r="BY35" s="48" t="str">
        <f t="shared" si="18"/>
        <v/>
      </c>
      <c r="BZ35" s="48" t="str">
        <f t="shared" si="18"/>
        <v/>
      </c>
      <c r="CA35" s="48" t="str">
        <f t="shared" si="18"/>
        <v/>
      </c>
      <c r="CB35" s="48" t="str">
        <f t="shared" si="18"/>
        <v/>
      </c>
      <c r="CC35" s="48" t="str">
        <f t="shared" si="18"/>
        <v/>
      </c>
      <c r="CD35" s="48" t="str">
        <f t="shared" si="18"/>
        <v/>
      </c>
      <c r="CE35" s="48" t="str">
        <f t="shared" si="18"/>
        <v/>
      </c>
      <c r="CF35" s="44"/>
      <c r="CH35" s="44"/>
      <c r="CJ35" s="44"/>
      <c r="CL35" s="44"/>
      <c r="CN35" s="44"/>
    </row>
    <row r="36" spans="1:92" ht="15.75" customHeight="1" thickBot="1">
      <c r="B36" s="312" t="s">
        <v>183</v>
      </c>
      <c r="C36" s="312"/>
      <c r="M36" s="44"/>
      <c r="N36" s="44"/>
      <c r="O36" s="44"/>
      <c r="P36" s="44"/>
      <c r="AA36" s="44"/>
      <c r="AD36" s="44"/>
      <c r="AE36" s="44"/>
      <c r="AF36" s="44"/>
      <c r="AG36" s="44"/>
      <c r="AH36" s="44"/>
      <c r="AI36" s="44"/>
      <c r="AJ36" s="44"/>
      <c r="AW36" s="49" t="s">
        <v>184</v>
      </c>
      <c r="AX36" s="50">
        <f>COUNTIF(AY3:AY8,BF4)</f>
        <v>0</v>
      </c>
      <c r="AY36" s="50">
        <f>VALUE(COUNTIF(AY3:AY8,BF5))</f>
        <v>0</v>
      </c>
      <c r="AZ36" s="50">
        <f>VALUE(COUNTIF(AY3:AY8,0))</f>
        <v>0</v>
      </c>
      <c r="BA36" s="50" t="e">
        <f>AVERAGEIF(AY3:AY8,"&gt;=0")</f>
        <v>#DIV/0!</v>
      </c>
      <c r="BI36" s="29" t="s">
        <v>185</v>
      </c>
      <c r="BJ36" s="51" t="str">
        <f>IF(ISERROR(AVERAGE(BJ9:BJ23)),"",(AVERAGE(BJ9:BJ23)))</f>
        <v/>
      </c>
      <c r="BK36" s="51" t="str">
        <f>IF(ISERROR(AVERAGE(BK9:BK23)),"",(AVERAGE(BK9:BK23)))</f>
        <v/>
      </c>
      <c r="BL36" s="51" t="str">
        <f>IF(ISERROR(AVERAGE(BL9:BL23)),"",(AVERAGE(BL9:BL23)))</f>
        <v/>
      </c>
      <c r="BM36" s="51" t="str">
        <f>IF(ISERROR(AVERAGE(BM9:BM23)),"",(AVERAGE(BM9:BM23)))</f>
        <v/>
      </c>
      <c r="BN36" s="51" t="str">
        <f t="shared" ref="BN36:BT36" si="19">IF(ISERROR(AVERAGE(BN9:BN23)),"",(AVERAGE(BN9:BN23)))</f>
        <v/>
      </c>
      <c r="BO36" s="51" t="str">
        <f t="shared" si="19"/>
        <v/>
      </c>
      <c r="BP36" s="51" t="str">
        <f t="shared" si="19"/>
        <v/>
      </c>
      <c r="BQ36" s="51" t="str">
        <f t="shared" si="19"/>
        <v/>
      </c>
      <c r="BR36" s="51" t="str">
        <f t="shared" si="19"/>
        <v/>
      </c>
      <c r="BS36" s="51" t="str">
        <f t="shared" si="19"/>
        <v/>
      </c>
      <c r="BT36" s="51" t="str">
        <f t="shared" si="19"/>
        <v/>
      </c>
      <c r="BU36" s="29" t="s">
        <v>185</v>
      </c>
      <c r="BV36" s="51" t="str">
        <f>IF(ISERROR(AVERAGE(BV9:BV23)),"",(AVERAGE(BV9:BV23)))</f>
        <v/>
      </c>
      <c r="BW36" s="51" t="str">
        <f t="shared" ref="BW36:CE36" si="20">IF(ISERROR(AVERAGE(BW9:BW23)),"",(AVERAGE(BW9:BW23)))</f>
        <v/>
      </c>
      <c r="BX36" s="51" t="str">
        <f t="shared" si="20"/>
        <v/>
      </c>
      <c r="BY36" s="51" t="str">
        <f t="shared" si="20"/>
        <v/>
      </c>
      <c r="BZ36" s="51" t="str">
        <f t="shared" si="20"/>
        <v/>
      </c>
      <c r="CA36" s="51" t="str">
        <f t="shared" si="20"/>
        <v/>
      </c>
      <c r="CB36" s="51" t="str">
        <f t="shared" si="20"/>
        <v/>
      </c>
      <c r="CC36" s="51" t="str">
        <f t="shared" si="20"/>
        <v/>
      </c>
      <c r="CD36" s="51" t="str">
        <f t="shared" si="20"/>
        <v/>
      </c>
      <c r="CE36" s="51" t="str">
        <f t="shared" si="20"/>
        <v/>
      </c>
      <c r="CF36" s="44"/>
      <c r="CH36" s="44"/>
      <c r="CJ36" s="44"/>
      <c r="CL36" s="44"/>
      <c r="CN36" s="44"/>
    </row>
    <row r="37" spans="1:92" ht="13.5" customHeight="1" thickBot="1">
      <c r="B37" s="312"/>
      <c r="C37" s="312"/>
      <c r="D37" s="52"/>
      <c r="E37" s="52"/>
      <c r="F37" s="8"/>
      <c r="G37" s="8"/>
      <c r="AW37" s="49" t="s">
        <v>186</v>
      </c>
      <c r="AX37" s="50">
        <f>COUNTIF(AY9:AY23,BF4)</f>
        <v>0</v>
      </c>
      <c r="AY37" s="50">
        <f>VALUE(COUNTIF(AY9:AY23,BF5))</f>
        <v>0</v>
      </c>
      <c r="AZ37" s="50">
        <f>VALUE(COUNTIF(AY9:AY23,0))</f>
        <v>0</v>
      </c>
      <c r="BA37" s="50" t="e">
        <f>AVERAGEIF(AY9:AY23,"&gt;=0")</f>
        <v>#DIV/0!</v>
      </c>
      <c r="BI37" s="29" t="s">
        <v>187</v>
      </c>
      <c r="BJ37" s="53" t="str">
        <f>IF(ISERROR(AVERAGE(BJ24:BJ30)),"",(AVERAGE(BJ24:BJ30)))</f>
        <v/>
      </c>
      <c r="BK37" s="53" t="str">
        <f t="shared" ref="BK37:BT37" si="21">IF(ISERROR(AVERAGE(BK24:BK30)),"",(AVERAGE(BK24:BK30)))</f>
        <v/>
      </c>
      <c r="BL37" s="53" t="str">
        <f t="shared" si="21"/>
        <v/>
      </c>
      <c r="BM37" s="53" t="str">
        <f t="shared" si="21"/>
        <v/>
      </c>
      <c r="BN37" s="53" t="str">
        <f t="shared" si="21"/>
        <v/>
      </c>
      <c r="BO37" s="53" t="str">
        <f t="shared" si="21"/>
        <v/>
      </c>
      <c r="BP37" s="53" t="str">
        <f t="shared" si="21"/>
        <v/>
      </c>
      <c r="BQ37" s="53" t="str">
        <f t="shared" si="21"/>
        <v/>
      </c>
      <c r="BR37" s="53" t="str">
        <f t="shared" si="21"/>
        <v/>
      </c>
      <c r="BS37" s="53" t="str">
        <f t="shared" si="21"/>
        <v/>
      </c>
      <c r="BT37" s="53" t="str">
        <f t="shared" si="21"/>
        <v/>
      </c>
      <c r="BU37" s="29" t="s">
        <v>187</v>
      </c>
      <c r="BV37" s="53" t="str">
        <f t="shared" ref="BV37:CE37" si="22">IF(ISERROR(AVERAGE(BV24:BV30)),"",(AVERAGE(BV24:BV30)))</f>
        <v/>
      </c>
      <c r="BW37" s="53" t="str">
        <f t="shared" si="22"/>
        <v/>
      </c>
      <c r="BX37" s="53" t="str">
        <f t="shared" si="22"/>
        <v/>
      </c>
      <c r="BY37" s="53" t="str">
        <f t="shared" si="22"/>
        <v/>
      </c>
      <c r="BZ37" s="53" t="str">
        <f t="shared" si="22"/>
        <v/>
      </c>
      <c r="CA37" s="53" t="str">
        <f t="shared" si="22"/>
        <v/>
      </c>
      <c r="CB37" s="53" t="str">
        <f t="shared" si="22"/>
        <v/>
      </c>
      <c r="CC37" s="53" t="str">
        <f t="shared" si="22"/>
        <v/>
      </c>
      <c r="CD37" s="53" t="str">
        <f t="shared" si="22"/>
        <v/>
      </c>
      <c r="CE37" s="53" t="str">
        <f t="shared" si="22"/>
        <v/>
      </c>
    </row>
    <row r="38" spans="1:92" ht="23.1" customHeight="1">
      <c r="B38" s="278" t="s">
        <v>188</v>
      </c>
      <c r="C38" s="279"/>
      <c r="D38" s="279"/>
      <c r="E38" s="279"/>
      <c r="F38" s="279"/>
      <c r="G38" s="279"/>
      <c r="H38" s="279"/>
      <c r="I38" s="279"/>
      <c r="J38" s="279"/>
      <c r="K38" s="280"/>
      <c r="AW38" s="49" t="s">
        <v>189</v>
      </c>
      <c r="AX38" s="50">
        <f>COUNTIF(AY24:AY30,BF4)</f>
        <v>0</v>
      </c>
      <c r="AY38" s="50">
        <f>COUNTIF(AY24:AY30,BF5)</f>
        <v>0</v>
      </c>
      <c r="AZ38" s="50">
        <f>VALUE(COUNTIF(AY24:AY30,0))</f>
        <v>0</v>
      </c>
      <c r="BA38" s="50" t="e">
        <f>AVERAGEIF(AY24:AY30,"&gt;=0")</f>
        <v>#DIV/0!</v>
      </c>
      <c r="BG38" s="8"/>
      <c r="BH38" s="8"/>
      <c r="BI38" s="8"/>
      <c r="BJ38" s="8"/>
      <c r="BK38" s="8"/>
      <c r="BO38" s="1"/>
      <c r="BP38" s="1"/>
      <c r="BQ38" s="1"/>
      <c r="BR38" s="1"/>
      <c r="BS38" s="1"/>
      <c r="BT38" s="1"/>
      <c r="CB38" s="1"/>
    </row>
    <row r="39" spans="1:92" ht="21" customHeight="1">
      <c r="A39" s="8"/>
      <c r="B39" s="281" t="s">
        <v>9</v>
      </c>
      <c r="C39" s="282"/>
      <c r="D39" s="283"/>
      <c r="E39" s="284" t="s">
        <v>10</v>
      </c>
      <c r="F39" s="285"/>
      <c r="G39" s="285"/>
      <c r="H39" s="286"/>
      <c r="I39" s="284" t="s">
        <v>11</v>
      </c>
      <c r="J39" s="285"/>
      <c r="K39" s="286"/>
      <c r="AW39" s="1" t="s">
        <v>190</v>
      </c>
      <c r="AX39" s="50">
        <f>VALUE(SUM(AX36:AX38))</f>
        <v>0</v>
      </c>
      <c r="AY39" s="50">
        <f>VALUE(SUM(AY36:AY38))</f>
        <v>0</v>
      </c>
      <c r="AZ39" s="50">
        <f>VALUE(SUM(AZ36:AZ38))</f>
        <v>0</v>
      </c>
      <c r="BA39" s="50" t="e">
        <f>AVERAGEIF(AY3:AY30,"&gt;=0")</f>
        <v>#DIV/0!</v>
      </c>
    </row>
    <row r="40" spans="1:92" ht="22.35" customHeight="1">
      <c r="A40" s="8"/>
      <c r="B40" s="287"/>
      <c r="C40" s="288"/>
      <c r="D40" s="289"/>
      <c r="E40" s="342"/>
      <c r="F40" s="343"/>
      <c r="G40" s="343"/>
      <c r="H40" s="344"/>
      <c r="I40" s="290"/>
      <c r="J40" s="343"/>
      <c r="K40" s="344"/>
      <c r="AW40" s="49" t="s">
        <v>191</v>
      </c>
      <c r="BA40" s="50" t="str">
        <f>IF(ISERROR(AVERAGE(AY24:AY30,AY9:AY23,AY3:AY8)),"",(AVERAGE(AY24:AY30,AY9:AY23,AY3:AY8)))</f>
        <v/>
      </c>
      <c r="BK40" s="8"/>
      <c r="CB40" s="1"/>
    </row>
    <row r="41" spans="1:92">
      <c r="A41" s="8"/>
      <c r="B41" s="8"/>
      <c r="C41" s="8"/>
      <c r="D41" s="8"/>
      <c r="E41" s="8"/>
      <c r="F41" s="8"/>
      <c r="G41" s="8"/>
      <c r="AK41" s="49"/>
      <c r="AX41" s="45" t="s">
        <v>110</v>
      </c>
      <c r="AY41" s="46" t="s">
        <v>114</v>
      </c>
      <c r="AZ41" s="47" t="s">
        <v>117</v>
      </c>
      <c r="BA41" s="1" t="s">
        <v>181</v>
      </c>
      <c r="BK41" s="8"/>
      <c r="CB41" s="1"/>
    </row>
    <row r="42" spans="1:92" ht="19.350000000000001" customHeight="1">
      <c r="B42" s="135" t="s">
        <v>192</v>
      </c>
      <c r="C42" s="54"/>
      <c r="D42" s="55"/>
      <c r="E42" s="55"/>
      <c r="F42" s="55"/>
      <c r="G42" s="55"/>
      <c r="H42" s="55"/>
      <c r="AW42" s="49" t="s">
        <v>193</v>
      </c>
      <c r="AX42" s="50">
        <f>COUNTIF(BA3:BA8,BF4)</f>
        <v>0</v>
      </c>
      <c r="AY42" s="50">
        <f>COUNTIF(BA3:BA8,BF5)</f>
        <v>0</v>
      </c>
      <c r="AZ42" s="50">
        <f>COUNTIF(BA3:BA8,0)</f>
        <v>0</v>
      </c>
      <c r="BA42" s="50" t="e">
        <f>AVERAGEIF(AY9:AY14,"&gt;=0")</f>
        <v>#DIV/0!</v>
      </c>
      <c r="BK42" s="8"/>
      <c r="CB42" s="1"/>
    </row>
    <row r="43" spans="1:92" ht="16.899999999999999" thickBot="1">
      <c r="B43" s="94" t="s">
        <v>194</v>
      </c>
      <c r="C43" s="94"/>
      <c r="D43" s="56" t="str">
        <f>_xlfn.IFNA(AX31,"")</f>
        <v/>
      </c>
      <c r="E43" s="56"/>
      <c r="F43" s="55"/>
      <c r="G43" s="57"/>
      <c r="H43" s="57"/>
      <c r="AW43" s="49" t="s">
        <v>195</v>
      </c>
      <c r="AX43" s="50">
        <f>COUNTIF(BA9:BA23,BF4)</f>
        <v>0</v>
      </c>
      <c r="AY43" s="50">
        <f>COUNTIF(BA9:BA23,BF5)</f>
        <v>0</v>
      </c>
      <c r="AZ43" s="50">
        <f>COUNTIF(BA9:BA23,0)</f>
        <v>0</v>
      </c>
      <c r="BA43" s="50" t="e">
        <f>AVERAGEIF(BA9:BA23,"&gt;=0")</f>
        <v>#DIV/0!</v>
      </c>
      <c r="BK43" s="8"/>
      <c r="CB43" s="1"/>
    </row>
    <row r="44" spans="1:92" ht="16.149999999999999">
      <c r="B44" s="58"/>
      <c r="C44" s="59"/>
      <c r="D44" s="130" t="s">
        <v>196</v>
      </c>
      <c r="E44" s="131"/>
      <c r="F44" s="132" t="s">
        <v>197</v>
      </c>
      <c r="G44" s="133"/>
      <c r="H44" s="132" t="s">
        <v>198</v>
      </c>
      <c r="I44" s="133"/>
      <c r="J44" s="132" t="s">
        <v>199</v>
      </c>
      <c r="K44" s="134"/>
      <c r="AW44" s="49" t="s">
        <v>200</v>
      </c>
      <c r="AX44" s="50">
        <f>COUNTIF(BA24:BA30,BF4)</f>
        <v>0</v>
      </c>
      <c r="AY44" s="50">
        <f>COUNTIF(BA24:BA30,BF5)</f>
        <v>0</v>
      </c>
      <c r="AZ44" s="50">
        <f>COUNTIF(BA24:BA30,0)</f>
        <v>0</v>
      </c>
      <c r="BA44" s="50" t="e">
        <f>AVERAGEIF(BA24:BA30,"&gt;=0")</f>
        <v>#DIV/0!</v>
      </c>
      <c r="BK44" s="8"/>
      <c r="CB44" s="1"/>
    </row>
    <row r="45" spans="1:92" ht="16.149999999999999">
      <c r="B45" s="92" t="s">
        <v>201</v>
      </c>
      <c r="C45" s="93"/>
      <c r="D45" s="105"/>
      <c r="E45" s="106"/>
      <c r="F45" s="109" t="s">
        <v>202</v>
      </c>
      <c r="G45" s="111"/>
      <c r="H45" s="109" t="s">
        <v>202</v>
      </c>
      <c r="I45" s="111"/>
      <c r="J45" s="109" t="s">
        <v>202</v>
      </c>
      <c r="K45" s="110"/>
      <c r="AW45" s="1" t="s">
        <v>203</v>
      </c>
      <c r="AX45" s="50">
        <f>SUM(AX42:AX44)</f>
        <v>0</v>
      </c>
      <c r="AY45" s="50">
        <f>SUM(AY42:AY44)</f>
        <v>0</v>
      </c>
      <c r="AZ45" s="50">
        <f>SUM(AZ42:AZ44)</f>
        <v>0</v>
      </c>
      <c r="BA45" s="50"/>
      <c r="BK45" s="8"/>
      <c r="CB45" s="1"/>
    </row>
    <row r="46" spans="1:92" ht="16.149999999999999">
      <c r="B46" s="103" t="str">
        <f>BE4</f>
        <v>≥80</v>
      </c>
      <c r="C46" s="104"/>
      <c r="D46" s="107" t="e">
        <f>IF(AX39=0,NA(),AX39)</f>
        <v>#N/A</v>
      </c>
      <c r="E46" s="107"/>
      <c r="F46" s="107" t="e">
        <f>IF(AX36=0,NA(),AX36)</f>
        <v>#N/A</v>
      </c>
      <c r="G46" s="107"/>
      <c r="H46" s="107" t="e">
        <f>IF(AX37=0,NA(),AX37)</f>
        <v>#N/A</v>
      </c>
      <c r="I46" s="107"/>
      <c r="J46" s="107" t="e">
        <f>IF(AX38=0,NA(),AX38)</f>
        <v>#N/A</v>
      </c>
      <c r="K46" s="107"/>
      <c r="AW46" s="49" t="s">
        <v>204</v>
      </c>
      <c r="AX46" s="50"/>
      <c r="AY46" s="50"/>
      <c r="AZ46" s="50"/>
      <c r="BA46" s="50" t="str">
        <f>IF(ISERROR(AVERAGE(BA24:BA30,BA9:BA23,BA3:BA8)),"",(AVERAGE(BA24:BA30,BA9:BA23,BA3:BA8)))</f>
        <v/>
      </c>
      <c r="BK46" s="8"/>
      <c r="CB46" s="1"/>
    </row>
    <row r="47" spans="1:92" ht="16.149999999999999">
      <c r="B47" s="101" t="str">
        <f>BE5</f>
        <v>60-79</v>
      </c>
      <c r="C47" s="102"/>
      <c r="D47" s="107" t="e">
        <f>IF(AY39=0,NA(),AY39)</f>
        <v>#N/A</v>
      </c>
      <c r="E47" s="107"/>
      <c r="F47" s="107" t="e">
        <f>IF(AY36=0,NA(),AY36)</f>
        <v>#N/A</v>
      </c>
      <c r="G47" s="107"/>
      <c r="H47" s="107" t="e">
        <f>IF(AY37=0,NA(),AY37)</f>
        <v>#N/A</v>
      </c>
      <c r="I47" s="107"/>
      <c r="J47" s="107" t="e">
        <f>IF(AY38=0,NA(),AY38)</f>
        <v>#N/A</v>
      </c>
      <c r="K47" s="107"/>
      <c r="AQ47" s="8"/>
      <c r="BK47" s="8"/>
      <c r="CB47" s="1"/>
    </row>
    <row r="48" spans="1:92" ht="16.149999999999999">
      <c r="B48" s="99" t="str">
        <f>BE6</f>
        <v>&lt;60</v>
      </c>
      <c r="C48" s="100"/>
      <c r="D48" s="107" t="e">
        <f>IF(AZ39=0,NA(),AZ39)</f>
        <v>#N/A</v>
      </c>
      <c r="E48" s="107"/>
      <c r="F48" s="107" t="e">
        <f>IF(AZ36=0,NA(),AZ36)</f>
        <v>#N/A</v>
      </c>
      <c r="G48" s="107"/>
      <c r="H48" s="107" t="e">
        <f>IF(AZ37=0,NA(),AZ37)</f>
        <v>#N/A</v>
      </c>
      <c r="I48" s="107"/>
      <c r="J48" s="107" t="e">
        <f>IF(AZ38=0,NA(),AZ38)</f>
        <v>#N/A</v>
      </c>
      <c r="K48" s="107"/>
      <c r="AQ48" s="8"/>
      <c r="BK48" s="8"/>
      <c r="CB48" s="1"/>
    </row>
    <row r="49" spans="2:91" s="8" customFormat="1" ht="16.899999999999999" thickBot="1">
      <c r="B49" s="97" t="s">
        <v>205</v>
      </c>
      <c r="C49" s="98"/>
      <c r="D49" s="95" t="str">
        <f>IFERROR(BA39,"n/a")</f>
        <v>n/a</v>
      </c>
      <c r="E49" s="96"/>
      <c r="F49" s="95" t="str">
        <f>IFERROR(BA36,"n/a")</f>
        <v>n/a</v>
      </c>
      <c r="G49" s="96"/>
      <c r="H49" s="95" t="str">
        <f>IFERROR(BA37,"n/a")</f>
        <v>n/a</v>
      </c>
      <c r="I49" s="96"/>
      <c r="J49" s="95" t="str">
        <f>IFERROR(BA38,"n/a")</f>
        <v>n/a</v>
      </c>
      <c r="K49" s="108"/>
      <c r="Q49" s="1"/>
      <c r="R49" s="1"/>
      <c r="S49" s="1"/>
      <c r="T49" s="1"/>
      <c r="U49" s="1"/>
      <c r="V49" s="1"/>
      <c r="W49" s="1"/>
      <c r="X49" s="1"/>
      <c r="Y49" s="1"/>
      <c r="Z49" s="1"/>
      <c r="AB49" s="1"/>
      <c r="AC49" s="1"/>
      <c r="AK49" s="1"/>
      <c r="AL49" s="1"/>
      <c r="AM49" s="1"/>
      <c r="AN49" s="1"/>
      <c r="AO49" s="1"/>
      <c r="AP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44"/>
      <c r="C50" s="44"/>
      <c r="D50" s="1"/>
      <c r="E50" s="1"/>
      <c r="F50" s="1"/>
      <c r="G50" s="1"/>
      <c r="L50" s="44"/>
      <c r="Q50" s="1"/>
      <c r="R50" s="1"/>
      <c r="S50" s="1"/>
      <c r="T50" s="1"/>
      <c r="U50" s="1"/>
      <c r="V50" s="1"/>
      <c r="W50" s="1"/>
      <c r="X50" s="1"/>
      <c r="Y50" s="1"/>
      <c r="Z50" s="1"/>
      <c r="AB50" s="1"/>
      <c r="AC50" s="1"/>
      <c r="AK50" s="1"/>
      <c r="AL50" s="1"/>
      <c r="AM50" s="1"/>
      <c r="AN50" s="1"/>
      <c r="AO50" s="1"/>
      <c r="AP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1"/>
      <c r="Z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D55" s="1"/>
      <c r="E55" s="1"/>
      <c r="F55" s="1"/>
      <c r="G55" s="1"/>
      <c r="Q55" s="1"/>
      <c r="R55" s="1"/>
      <c r="S55" s="1"/>
      <c r="T55" s="1"/>
      <c r="U55" s="1"/>
      <c r="V55" s="1"/>
      <c r="W55" s="1"/>
      <c r="X55" s="1"/>
      <c r="Y55" s="49"/>
      <c r="Z55" s="1"/>
      <c r="AA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D56" s="1"/>
      <c r="E56" s="1"/>
      <c r="F56" s="1"/>
      <c r="G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D57" s="1"/>
      <c r="E57" s="1"/>
      <c r="F57" s="1"/>
      <c r="G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c r="B58" s="1"/>
      <c r="C58" s="1"/>
      <c r="F58" s="1"/>
      <c r="G58" s="1"/>
      <c r="H58" s="1"/>
      <c r="I58" s="1"/>
      <c r="J58" s="1"/>
      <c r="K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I59" s="1"/>
      <c r="J59" s="1"/>
      <c r="K59" s="1"/>
      <c r="L59" s="1"/>
      <c r="M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I60" s="1"/>
      <c r="J60" s="1"/>
      <c r="K60" s="1"/>
      <c r="L60" s="1"/>
      <c r="M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ht="18.600000000000001">
      <c r="B61" s="1"/>
      <c r="C61" s="1"/>
      <c r="F61" s="60"/>
      <c r="G61" s="60"/>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B64" s="1"/>
      <c r="CG64" s="1"/>
      <c r="CI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B65" s="1"/>
      <c r="CG65" s="1"/>
      <c r="CI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CB66" s="1"/>
      <c r="CG66" s="1"/>
      <c r="CI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49"/>
      <c r="AV70" s="49"/>
      <c r="AW70" s="49"/>
      <c r="AX70" s="1"/>
      <c r="AY70" s="1"/>
      <c r="AZ70" s="1"/>
      <c r="BA70" s="1"/>
      <c r="BB70" s="1"/>
      <c r="BC70" s="1"/>
      <c r="BD70" s="61"/>
      <c r="BE70" s="1"/>
      <c r="BF70" s="1"/>
      <c r="BG70" s="1"/>
      <c r="BH70" s="1"/>
      <c r="BI70" s="1"/>
      <c r="BJ70" s="1"/>
      <c r="BK70" s="1"/>
      <c r="CK70" s="1"/>
      <c r="CM70" s="1"/>
    </row>
    <row r="71" spans="2:91" s="8" customFormat="1">
      <c r="B71" s="1"/>
      <c r="C71" s="1"/>
      <c r="F71" s="1"/>
      <c r="G71" s="1"/>
      <c r="H71" s="1"/>
      <c r="Q71" s="1"/>
      <c r="R71" s="1"/>
      <c r="S71" s="1"/>
      <c r="T71" s="1"/>
      <c r="U71" s="1"/>
      <c r="V71" s="1"/>
      <c r="W71" s="1"/>
      <c r="X71" s="1"/>
      <c r="Y71" s="1"/>
      <c r="Z71" s="1"/>
      <c r="AB71" s="1"/>
      <c r="AC71" s="1"/>
      <c r="AK71" s="1"/>
      <c r="AL71" s="1"/>
      <c r="AM71" s="1"/>
      <c r="AN71" s="1"/>
      <c r="AO71" s="1"/>
      <c r="AP71" s="1"/>
      <c r="AR71" s="1"/>
      <c r="AS71" s="1"/>
      <c r="AT71" s="1"/>
      <c r="AU71" s="50"/>
      <c r="AV71" s="1"/>
      <c r="AW71" s="1"/>
      <c r="AX71" s="1"/>
      <c r="AY71" s="1"/>
      <c r="AZ71" s="61"/>
      <c r="BA71" s="61"/>
      <c r="BB71" s="61"/>
      <c r="BC71" s="61"/>
      <c r="BD71" s="61"/>
      <c r="BE71" s="1"/>
      <c r="BF71" s="1"/>
      <c r="BG71" s="1"/>
      <c r="BH71" s="1"/>
      <c r="BI71" s="1"/>
      <c r="BJ71" s="1"/>
      <c r="BK71" s="1"/>
      <c r="CK71" s="1"/>
      <c r="CM71" s="1"/>
    </row>
    <row r="72" spans="2:91" s="8" customFormat="1">
      <c r="B72" s="1"/>
      <c r="C72" s="1"/>
      <c r="F72" s="1"/>
      <c r="G72" s="1"/>
      <c r="H72" s="1"/>
      <c r="Q72" s="1"/>
      <c r="R72" s="1"/>
      <c r="S72" s="1"/>
      <c r="T72" s="1"/>
      <c r="U72" s="1"/>
      <c r="V72" s="1"/>
      <c r="W72" s="1"/>
      <c r="X72" s="1"/>
      <c r="Y72" s="1"/>
      <c r="Z72" s="1"/>
      <c r="AB72" s="1"/>
      <c r="AC72" s="1"/>
      <c r="AK72" s="1"/>
      <c r="AL72" s="1"/>
      <c r="AM72" s="1"/>
      <c r="AN72" s="1"/>
      <c r="AO72" s="1"/>
      <c r="AP72" s="1"/>
      <c r="AR72" s="1"/>
      <c r="AS72" s="1"/>
      <c r="AT72" s="1"/>
      <c r="AU72" s="50"/>
      <c r="AV72" s="1"/>
      <c r="AW72" s="1"/>
      <c r="AX72" s="1"/>
      <c r="AY72" s="1"/>
      <c r="AZ72" s="1"/>
      <c r="BA72" s="1"/>
      <c r="BB72" s="1"/>
      <c r="BC72" s="1"/>
      <c r="BD72" s="1"/>
      <c r="BE72" s="1"/>
      <c r="BF72" s="1"/>
      <c r="BG72" s="1"/>
      <c r="BH72" s="1"/>
      <c r="BI72" s="1"/>
      <c r="BJ72" s="1"/>
      <c r="BK72" s="1"/>
      <c r="CK72" s="1"/>
      <c r="CM72" s="1"/>
    </row>
    <row r="73" spans="2:91" s="8" customFormat="1">
      <c r="B73" s="1"/>
      <c r="C73" s="1"/>
      <c r="F73" s="1"/>
      <c r="G73" s="1"/>
      <c r="H73" s="1"/>
      <c r="Q73" s="1"/>
      <c r="R73" s="1"/>
      <c r="S73" s="1"/>
      <c r="T73" s="1"/>
      <c r="U73" s="1"/>
      <c r="V73" s="1"/>
      <c r="W73" s="1"/>
      <c r="X73" s="1"/>
      <c r="Y73" s="1"/>
      <c r="Z73" s="1"/>
      <c r="AB73" s="1"/>
      <c r="AC73" s="1"/>
      <c r="AK73" s="1"/>
      <c r="AL73" s="1"/>
      <c r="AM73" s="1"/>
      <c r="AN73" s="1"/>
      <c r="AO73" s="1"/>
      <c r="AP73" s="1"/>
      <c r="AR73" s="1"/>
      <c r="AS73" s="1"/>
      <c r="AT73" s="1"/>
      <c r="AU73" s="50"/>
      <c r="AV73" s="1"/>
      <c r="AW73" s="1"/>
      <c r="AX73" s="1"/>
      <c r="AY73" s="1"/>
      <c r="AZ73" s="1"/>
      <c r="BA73" s="1"/>
      <c r="BB73" s="1"/>
      <c r="BC73" s="1"/>
      <c r="BD73" s="1"/>
      <c r="BE73" s="1"/>
      <c r="BF73" s="1"/>
      <c r="BG73" s="1"/>
      <c r="BH73" s="1"/>
      <c r="BI73" s="1"/>
      <c r="BJ73" s="1"/>
      <c r="BK73" s="1"/>
      <c r="CK73" s="1"/>
      <c r="CM73" s="1"/>
    </row>
    <row r="74" spans="2:91" s="8" customFormat="1" ht="19.149999999999999" thickBot="1">
      <c r="B74" s="135" t="s">
        <v>206</v>
      </c>
      <c r="C74" s="54"/>
      <c r="D74" s="55"/>
      <c r="E74" s="55"/>
      <c r="F74" s="55"/>
      <c r="G74" s="55"/>
      <c r="H74" s="55"/>
      <c r="I74" s="55"/>
      <c r="J74" s="55"/>
      <c r="Q74" s="1"/>
      <c r="R74" s="1"/>
      <c r="S74" s="1"/>
      <c r="T74" s="1"/>
      <c r="U74" s="1"/>
      <c r="V74" s="1"/>
      <c r="W74" s="1"/>
      <c r="X74" s="1"/>
      <c r="Y74" s="1"/>
      <c r="Z74" s="1"/>
      <c r="AA74" s="1"/>
      <c r="AB74" s="1"/>
      <c r="AC74" s="1"/>
      <c r="AK74" s="1"/>
      <c r="AL74" s="1"/>
      <c r="AM74" s="1"/>
      <c r="AN74" s="1"/>
      <c r="AO74" s="1"/>
      <c r="AP74" s="1"/>
      <c r="AR74" s="1"/>
      <c r="AS74" s="1"/>
      <c r="AT74" s="1"/>
      <c r="AU74" s="50"/>
      <c r="AV74" s="1"/>
      <c r="AW74" s="1"/>
      <c r="AX74" s="1"/>
      <c r="AY74" s="1"/>
      <c r="AZ74" s="1"/>
      <c r="BA74" s="1"/>
      <c r="BB74" s="1"/>
      <c r="BC74" s="1"/>
      <c r="BD74" s="1"/>
      <c r="BE74" s="1"/>
      <c r="BF74" s="1"/>
      <c r="BG74" s="1"/>
      <c r="BH74" s="1"/>
      <c r="BI74" s="1"/>
      <c r="BJ74" s="1"/>
      <c r="BK74" s="1"/>
      <c r="CG74" s="1"/>
      <c r="CI74" s="1"/>
      <c r="CK74" s="1"/>
      <c r="CM74" s="1"/>
    </row>
    <row r="75" spans="2:91" s="8" customFormat="1" ht="16.149999999999999">
      <c r="B75" s="62"/>
      <c r="C75" s="63"/>
      <c r="D75" s="63"/>
      <c r="E75" s="114" t="s">
        <v>207</v>
      </c>
      <c r="F75" s="63"/>
      <c r="G75" s="64" t="s">
        <v>205</v>
      </c>
      <c r="H75" s="64"/>
      <c r="I75" s="64"/>
      <c r="J75" s="64"/>
      <c r="K75" s="65"/>
      <c r="Q75" s="1"/>
      <c r="R75" s="1"/>
      <c r="S75" s="1"/>
      <c r="T75" s="1"/>
      <c r="U75" s="1"/>
      <c r="V75" s="1"/>
      <c r="W75" s="1"/>
      <c r="X75" s="1"/>
      <c r="Y75" s="1"/>
      <c r="Z75" s="1"/>
      <c r="AA75" s="1"/>
      <c r="AB75" s="1"/>
      <c r="AC75" s="1"/>
      <c r="AK75" s="1"/>
      <c r="AL75" s="1"/>
      <c r="AM75" s="1"/>
      <c r="AN75" s="1"/>
      <c r="AO75" s="1"/>
      <c r="AP75" s="1"/>
      <c r="AR75" s="1"/>
      <c r="AS75" s="1"/>
      <c r="AT75" s="1"/>
      <c r="AU75" s="50"/>
      <c r="AV75" s="1"/>
      <c r="AW75" s="1"/>
      <c r="AX75" s="1"/>
      <c r="AY75" s="1"/>
      <c r="AZ75" s="1"/>
      <c r="BA75" s="1"/>
      <c r="BB75" s="1"/>
      <c r="BC75" s="1"/>
      <c r="BD75" s="1"/>
      <c r="CG75" s="1"/>
      <c r="CI75" s="1"/>
      <c r="CK75" s="1"/>
      <c r="CM75" s="1"/>
    </row>
    <row r="76" spans="2:91" s="8" customFormat="1" ht="16.149999999999999">
      <c r="B76" s="66"/>
      <c r="C76" s="125"/>
      <c r="D76" s="67"/>
      <c r="E76" s="68"/>
      <c r="F76" s="68" t="s">
        <v>208</v>
      </c>
      <c r="G76" s="68" t="s">
        <v>209</v>
      </c>
      <c r="H76" s="68" t="s">
        <v>210</v>
      </c>
      <c r="I76" s="68" t="s">
        <v>211</v>
      </c>
      <c r="J76" s="68" t="s">
        <v>212</v>
      </c>
      <c r="K76" s="69" t="s">
        <v>213</v>
      </c>
      <c r="Q76" s="1"/>
      <c r="R76" s="1"/>
      <c r="S76" s="1"/>
      <c r="T76" s="1"/>
      <c r="U76" s="1"/>
      <c r="V76" s="1"/>
      <c r="W76" s="1"/>
      <c r="X76" s="1"/>
      <c r="Y76" s="1"/>
      <c r="Z76" s="1"/>
      <c r="AA76" s="1"/>
      <c r="AB76" s="1"/>
      <c r="AC76" s="1"/>
      <c r="AK76" s="1"/>
      <c r="AL76" s="1"/>
      <c r="AM76" s="1"/>
      <c r="AN76" s="1"/>
      <c r="AO76" s="1"/>
      <c r="AP76" s="1"/>
      <c r="AR76" s="1"/>
      <c r="AS76" s="1"/>
      <c r="AT76" s="1"/>
      <c r="AU76" s="50"/>
      <c r="AV76" s="1"/>
      <c r="AW76" s="1"/>
      <c r="AX76" s="1"/>
      <c r="AY76" s="1"/>
      <c r="AZ76" s="1"/>
      <c r="BA76" s="1"/>
      <c r="BB76" s="1"/>
      <c r="BC76" s="1"/>
      <c r="BD76" s="1"/>
      <c r="CG76" s="1"/>
      <c r="CI76" s="1"/>
      <c r="CK76" s="1"/>
      <c r="CM76" s="1"/>
    </row>
    <row r="77" spans="2:91" s="8" customFormat="1" ht="17.649999999999999" customHeight="1">
      <c r="B77" s="115" t="s">
        <v>214</v>
      </c>
      <c r="C77" s="124"/>
      <c r="D77" s="116"/>
      <c r="E77" s="70" t="s">
        <v>215</v>
      </c>
      <c r="F77" s="70" t="str">
        <f>_xlfn.IFNA(S89,"")</f>
        <v/>
      </c>
      <c r="G77" s="70" t="str">
        <f>_xlfn.IFNA(S90,"")</f>
        <v/>
      </c>
      <c r="H77" s="70" t="str">
        <f>_xlfn.IFNA(S91,"")</f>
        <v/>
      </c>
      <c r="I77" s="70" t="str">
        <f>_xlfn.IFNA(S92,"")</f>
        <v/>
      </c>
      <c r="J77" s="70" t="str">
        <f>_xlfn.IFNA(S93,"")</f>
        <v/>
      </c>
      <c r="K77" s="70" t="str">
        <f>_xlfn.IFNA(S94,"")</f>
        <v/>
      </c>
      <c r="Q77" s="1"/>
      <c r="R77" s="1"/>
      <c r="S77" s="1"/>
      <c r="T77" s="1"/>
      <c r="U77" s="1"/>
      <c r="V77" s="1"/>
      <c r="W77" s="1"/>
      <c r="X77" s="1"/>
      <c r="Y77" s="1"/>
      <c r="Z77" s="1"/>
      <c r="AA77" s="1"/>
      <c r="AB77" s="1"/>
      <c r="AC77" s="1"/>
      <c r="AK77" s="1"/>
      <c r="AL77" s="1"/>
      <c r="AM77" s="1"/>
      <c r="AN77" s="1"/>
      <c r="AO77" s="1"/>
      <c r="AP77" s="1"/>
      <c r="AQ77" s="1"/>
      <c r="AR77" s="1"/>
      <c r="AT77" s="1"/>
      <c r="CG77" s="1"/>
      <c r="CI77" s="1"/>
      <c r="CK77" s="1"/>
      <c r="CM77" s="1"/>
    </row>
    <row r="78" spans="2:91" s="8" customFormat="1" ht="17.649999999999999" customHeight="1">
      <c r="B78" s="117"/>
      <c r="C78" s="126"/>
      <c r="D78" s="118"/>
      <c r="E78" s="71" t="s">
        <v>216</v>
      </c>
      <c r="F78" s="71"/>
      <c r="G78" s="72" t="str">
        <f>_xlfn.IFNA(R90,"")</f>
        <v/>
      </c>
      <c r="H78" s="72" t="str">
        <f>_xlfn.IFNA(R91,"")</f>
        <v/>
      </c>
      <c r="I78" s="72" t="str">
        <f>_xlfn.IFNA(R92,"")</f>
        <v/>
      </c>
      <c r="J78" s="72" t="str">
        <f>_xlfn.IFNA(R93,"")</f>
        <v/>
      </c>
      <c r="K78" s="72" t="str">
        <f>_xlfn.IFNA(R94,"")</f>
        <v/>
      </c>
      <c r="Q78" s="1"/>
      <c r="R78" s="1"/>
      <c r="S78" s="1"/>
      <c r="T78" s="1"/>
      <c r="U78" s="1"/>
      <c r="V78" s="1"/>
      <c r="W78" s="1"/>
      <c r="X78" s="1"/>
      <c r="Y78" s="1"/>
      <c r="Z78" s="1"/>
      <c r="AA78" s="1"/>
      <c r="AB78" s="1"/>
      <c r="AC78" s="1"/>
      <c r="AK78" s="1"/>
      <c r="AL78" s="1"/>
      <c r="AO78" s="1"/>
      <c r="AP78" s="1"/>
      <c r="AQ78" s="1"/>
      <c r="AR78" s="1"/>
      <c r="AS78" s="1"/>
      <c r="AT78" s="1"/>
      <c r="CG78" s="1"/>
      <c r="CI78" s="1"/>
      <c r="CK78" s="1"/>
      <c r="CM78" s="1"/>
    </row>
    <row r="79" spans="2:91" s="8" customFormat="1" ht="17.649999999999999" customHeight="1">
      <c r="B79" s="115" t="s">
        <v>217</v>
      </c>
      <c r="C79" s="124"/>
      <c r="D79" s="116"/>
      <c r="E79" s="70" t="s">
        <v>215</v>
      </c>
      <c r="F79" s="70" t="str">
        <f>_xlfn.IFNA(U89,"")</f>
        <v/>
      </c>
      <c r="G79" s="70" t="str">
        <f>_xlfn.IFNA(U90,"")</f>
        <v/>
      </c>
      <c r="H79" s="70" t="str">
        <f>_xlfn.IFNA(U91,"")</f>
        <v/>
      </c>
      <c r="I79" s="70" t="str">
        <f>_xlfn.IFNA(U92,"")</f>
        <v/>
      </c>
      <c r="J79" s="70" t="str">
        <f>_xlfn.IFNA(U93,"")</f>
        <v/>
      </c>
      <c r="K79" s="70" t="str">
        <f>_xlfn.IFNA(U94,"")</f>
        <v/>
      </c>
      <c r="Q79" s="1"/>
      <c r="R79" s="1"/>
      <c r="S79" s="1"/>
      <c r="T79" s="1"/>
      <c r="U79" s="1"/>
      <c r="V79" s="1"/>
      <c r="W79" s="1"/>
      <c r="X79" s="1"/>
      <c r="Y79" s="1"/>
      <c r="Z79" s="1"/>
      <c r="AA79" s="1"/>
      <c r="AB79" s="1"/>
      <c r="AC79" s="1"/>
      <c r="AK79" s="1"/>
      <c r="AL79" s="1"/>
      <c r="AO79" s="1"/>
      <c r="AP79" s="1"/>
      <c r="AQ79" s="1"/>
      <c r="AR79" s="1"/>
      <c r="AS79" s="1"/>
      <c r="AT79" s="1"/>
      <c r="CG79" s="1"/>
      <c r="CI79" s="1"/>
      <c r="CK79" s="1"/>
      <c r="CM79" s="1"/>
    </row>
    <row r="80" spans="2:91" s="8" customFormat="1" ht="17.649999999999999" customHeight="1">
      <c r="B80" s="117"/>
      <c r="C80" s="126"/>
      <c r="D80" s="118"/>
      <c r="E80" s="71" t="s">
        <v>216</v>
      </c>
      <c r="F80" s="71"/>
      <c r="G80" s="72" t="str">
        <f>_xlfn.IFNA(T90,"")</f>
        <v/>
      </c>
      <c r="H80" s="72" t="str">
        <f>_xlfn.IFNA(T91,"")</f>
        <v/>
      </c>
      <c r="I80" s="72" t="str">
        <f>_xlfn.IFNA(T92,"")</f>
        <v/>
      </c>
      <c r="J80" s="72" t="str">
        <f>_xlfn.IFNA(T93,"")</f>
        <v/>
      </c>
      <c r="K80" s="72" t="str">
        <f>_xlfn.IFNA(T94,"")</f>
        <v/>
      </c>
      <c r="Q80" s="1"/>
      <c r="R80" s="1"/>
      <c r="S80" s="1"/>
      <c r="T80" s="1"/>
      <c r="U80" s="1"/>
      <c r="V80" s="1"/>
      <c r="W80" s="1"/>
      <c r="X80" s="1"/>
      <c r="Y80" s="1"/>
      <c r="Z80" s="1"/>
      <c r="AA80" s="1"/>
      <c r="AB80" s="1"/>
      <c r="AC80" s="1"/>
      <c r="AK80" s="1"/>
      <c r="AL80" s="1"/>
      <c r="AO80" s="1"/>
      <c r="AP80" s="1"/>
      <c r="AQ80" s="1"/>
      <c r="AR80" s="1"/>
      <c r="AS80" s="1"/>
      <c r="AT80" s="1"/>
      <c r="AU80" s="1"/>
      <c r="AV80" s="1"/>
      <c r="AW80" s="1"/>
      <c r="AX80" s="1"/>
      <c r="AY80" s="1"/>
      <c r="AZ80" s="1"/>
      <c r="BA80" s="1"/>
      <c r="BB80" s="1"/>
      <c r="BC80" s="1"/>
      <c r="BD80" s="1"/>
      <c r="BE80" s="1"/>
      <c r="BF80" s="1"/>
      <c r="BG80" s="1"/>
      <c r="BH80" s="1"/>
      <c r="BI80" s="1"/>
      <c r="BJ80" s="1"/>
      <c r="BK80" s="1"/>
      <c r="CG80" s="1"/>
      <c r="CI80" s="1"/>
      <c r="CK80" s="1"/>
      <c r="CM80" s="1"/>
    </row>
    <row r="81" spans="2:43" ht="17.649999999999999" customHeight="1">
      <c r="B81" s="115" t="s">
        <v>218</v>
      </c>
      <c r="C81" s="124"/>
      <c r="D81" s="116"/>
      <c r="E81" s="70" t="s">
        <v>215</v>
      </c>
      <c r="F81" s="70" t="str">
        <f>_xlfn.IFNA(W89,"")</f>
        <v/>
      </c>
      <c r="G81" s="70" t="str">
        <f>_xlfn.IFNA(W90,"")</f>
        <v/>
      </c>
      <c r="H81" s="70" t="str">
        <f>_xlfn.IFNA(W91,"")</f>
        <v/>
      </c>
      <c r="I81" s="70" t="str">
        <f>_xlfn.IFNA(W92,"")</f>
        <v/>
      </c>
      <c r="J81" s="70" t="str">
        <f>_xlfn.IFNA(W93,"")</f>
        <v/>
      </c>
      <c r="K81" s="70" t="str">
        <f>_xlfn.IFNA(W94,"")</f>
        <v/>
      </c>
      <c r="AA81" s="1"/>
      <c r="AM81" s="8"/>
      <c r="AN81" s="8"/>
    </row>
    <row r="82" spans="2:43" ht="17.649999999999999" customHeight="1">
      <c r="B82" s="117"/>
      <c r="C82" s="124"/>
      <c r="D82" s="123"/>
      <c r="E82" s="71" t="s">
        <v>216</v>
      </c>
      <c r="F82" s="71"/>
      <c r="G82" s="72" t="str">
        <f>_xlfn.IFNA(V90,"")</f>
        <v/>
      </c>
      <c r="H82" s="72" t="str">
        <f>_xlfn.IFNA(V91,"")</f>
        <v/>
      </c>
      <c r="I82" s="72" t="str">
        <f>_xlfn.IFNA(V92,"")</f>
        <v/>
      </c>
      <c r="J82" s="72" t="str">
        <f>_xlfn.IFNA(V93,"")</f>
        <v/>
      </c>
      <c r="K82" s="72" t="str">
        <f>_xlfn.IFNA(V94,"")</f>
        <v/>
      </c>
      <c r="AA82" s="1"/>
      <c r="AM82" s="8"/>
      <c r="AN82" s="8"/>
    </row>
    <row r="83" spans="2:43" ht="17.649999999999999" customHeight="1">
      <c r="B83" s="112" t="s">
        <v>219</v>
      </c>
      <c r="C83" s="127"/>
      <c r="D83" s="129"/>
      <c r="E83" s="70" t="s">
        <v>215</v>
      </c>
      <c r="F83" s="70" t="str">
        <f>_xlfn.IFNA(Q89,"")</f>
        <v/>
      </c>
      <c r="G83" s="70" t="str">
        <f>_xlfn.IFNA(Q90,"")</f>
        <v/>
      </c>
      <c r="H83" s="70" t="str">
        <f>_xlfn.IFNA(Q91,"")</f>
        <v/>
      </c>
      <c r="I83" s="70" t="str">
        <f>_xlfn.IFNA(Q92,"")</f>
        <v/>
      </c>
      <c r="J83" s="70" t="str">
        <f>_xlfn.IFNA(Q93,"")</f>
        <v/>
      </c>
      <c r="K83" s="70" t="str">
        <f>_xlfn.IFNA(Q94,"")</f>
        <v/>
      </c>
      <c r="AA83" s="1"/>
      <c r="AM83" s="8"/>
      <c r="AN83" s="8"/>
    </row>
    <row r="84" spans="2:43" ht="17.649999999999999" customHeight="1">
      <c r="B84" s="113"/>
      <c r="C84" s="128"/>
      <c r="D84" s="127"/>
      <c r="E84" s="71" t="s">
        <v>216</v>
      </c>
      <c r="F84" s="71"/>
      <c r="G84" s="73" t="str">
        <f>_xlfn.IFNA(P90,"")</f>
        <v/>
      </c>
      <c r="H84" s="73" t="str">
        <f>_xlfn.IFNA(P91,"")</f>
        <v/>
      </c>
      <c r="I84" s="73" t="str">
        <f>_xlfn.IFNA(P92,"")</f>
        <v/>
      </c>
      <c r="J84" s="73" t="str">
        <f>_xlfn.IFNA(P93,"")</f>
        <v/>
      </c>
      <c r="K84" s="73" t="str">
        <f>_xlfn.IFNA(P94,"")</f>
        <v/>
      </c>
      <c r="AA84" s="1"/>
      <c r="AM84" s="8"/>
      <c r="AN84" s="8"/>
      <c r="AO84" s="8"/>
      <c r="AP84" s="8"/>
      <c r="AQ84" s="8"/>
    </row>
    <row r="85" spans="2:43">
      <c r="AA85" s="1"/>
      <c r="AM85" s="8"/>
      <c r="AN85" s="8"/>
      <c r="AO85" s="8"/>
      <c r="AP85" s="8"/>
      <c r="AQ85" s="8"/>
    </row>
    <row r="86" spans="2:43">
      <c r="AA86" s="1"/>
      <c r="AM86" s="8"/>
      <c r="AN86" s="8"/>
      <c r="AO86" s="8"/>
      <c r="AP86" s="8"/>
      <c r="AQ86" s="8"/>
    </row>
    <row r="87" spans="2:43">
      <c r="O87" s="74" t="s">
        <v>220</v>
      </c>
      <c r="P87" s="5"/>
      <c r="Q87" s="5"/>
      <c r="R87" s="5"/>
      <c r="S87" s="5"/>
      <c r="T87" s="5"/>
      <c r="U87" s="6"/>
      <c r="V87" s="5"/>
      <c r="W87" s="5"/>
      <c r="AA87" s="1"/>
    </row>
    <row r="88" spans="2:43">
      <c r="O88" s="75" t="s">
        <v>80</v>
      </c>
      <c r="P88" s="75" t="s">
        <v>221</v>
      </c>
      <c r="Q88" s="75" t="s">
        <v>222</v>
      </c>
      <c r="R88" s="75" t="s">
        <v>223</v>
      </c>
      <c r="S88" s="75" t="s">
        <v>224</v>
      </c>
      <c r="T88" s="75" t="s">
        <v>225</v>
      </c>
      <c r="U88" s="76" t="s">
        <v>226</v>
      </c>
      <c r="V88" s="75" t="s">
        <v>227</v>
      </c>
      <c r="W88" s="75" t="s">
        <v>228</v>
      </c>
    </row>
    <row r="89" spans="2:43">
      <c r="O89" s="75" t="s">
        <v>83</v>
      </c>
      <c r="P89" s="77"/>
      <c r="Q89" s="78" t="e">
        <f>IF(BJ34="",NA(),BJ34)</f>
        <v>#N/A</v>
      </c>
      <c r="R89" s="79"/>
      <c r="S89" s="78" t="e">
        <f>IF(BJ35="",NA(),BJ35)</f>
        <v>#N/A</v>
      </c>
      <c r="T89" s="79"/>
      <c r="U89" s="78" t="e">
        <f>IF(BJ36="",NA(),BJ36)</f>
        <v>#N/A</v>
      </c>
      <c r="V89" s="79"/>
      <c r="W89" s="78" t="e">
        <f>IF(BJ37="",NA(),BJ37)</f>
        <v>#N/A</v>
      </c>
    </row>
    <row r="90" spans="2:43">
      <c r="O90" s="75" t="s">
        <v>84</v>
      </c>
      <c r="P90" s="80" t="e">
        <f>IF(BV34="",NA(),BV34)</f>
        <v>#N/A</v>
      </c>
      <c r="Q90" s="78" t="e">
        <f>IF(BK34="",NA(),BK34)</f>
        <v>#N/A</v>
      </c>
      <c r="R90" s="80" t="e">
        <f>IF(BV35="",NA(),BV35)</f>
        <v>#N/A</v>
      </c>
      <c r="S90" s="78" t="e">
        <f>IF(BK35="",NA(),BK35)</f>
        <v>#N/A</v>
      </c>
      <c r="T90" s="80" t="e">
        <f>IF(BV36="",NA(),BV36)</f>
        <v>#N/A</v>
      </c>
      <c r="U90" s="78" t="e">
        <f>IF(BK36="",NA(),BK36)</f>
        <v>#N/A</v>
      </c>
      <c r="V90" s="80" t="e">
        <f>IF(BV37="",NA(),BV37)</f>
        <v>#N/A</v>
      </c>
      <c r="W90" s="78" t="e">
        <f>IF(BK37="",NA(),BK37)</f>
        <v>#N/A</v>
      </c>
    </row>
    <row r="91" spans="2:43">
      <c r="O91" s="75" t="s">
        <v>85</v>
      </c>
      <c r="P91" s="80" t="e">
        <f>IF(BW34="",NA(),BW34)</f>
        <v>#N/A</v>
      </c>
      <c r="Q91" s="78" t="e">
        <f>IF(BL34="",NA(),BL34)</f>
        <v>#N/A</v>
      </c>
      <c r="R91" s="80" t="e">
        <f>IF(BW35="",NA(),BW35)</f>
        <v>#N/A</v>
      </c>
      <c r="S91" s="78" t="e">
        <f>IF(BL35="",NA(),BL35)</f>
        <v>#N/A</v>
      </c>
      <c r="T91" s="80" t="e">
        <f>IF(BW36="",NA(),BW36)</f>
        <v>#N/A</v>
      </c>
      <c r="U91" s="78" t="e">
        <f>IF(BL36="",NA(),BL36)</f>
        <v>#N/A</v>
      </c>
      <c r="V91" s="80" t="e">
        <f>IF(BW37="",NA(),BW37)</f>
        <v>#N/A</v>
      </c>
      <c r="W91" s="78" t="e">
        <f>IF(BL37="",NA(),BL37)</f>
        <v>#N/A</v>
      </c>
    </row>
    <row r="92" spans="2:43">
      <c r="O92" s="75" t="s">
        <v>86</v>
      </c>
      <c r="P92" s="80" t="e">
        <f>IF(BX34="",NA(),BX34)</f>
        <v>#N/A</v>
      </c>
      <c r="Q92" s="78" t="e">
        <f>IF(BM34="",NA(),BM34)</f>
        <v>#N/A</v>
      </c>
      <c r="R92" s="81" t="e">
        <f>IF(BX35="",NA(),BX35)</f>
        <v>#N/A</v>
      </c>
      <c r="S92" s="78" t="e">
        <f>IF(BM35="",NA(),BM35)</f>
        <v>#N/A</v>
      </c>
      <c r="T92" s="81" t="e">
        <f>IF(BX36="",NA(),BX36)</f>
        <v>#N/A</v>
      </c>
      <c r="U92" s="78" t="e">
        <f>IF(BM36="",NA(),BM36)</f>
        <v>#N/A</v>
      </c>
      <c r="V92" s="81" t="e">
        <f>IF(BX37="",NA(),BX37)</f>
        <v>#N/A</v>
      </c>
      <c r="W92" s="78" t="e">
        <f>IF(BM37="",NA(),BM37)</f>
        <v>#N/A</v>
      </c>
    </row>
    <row r="93" spans="2:43">
      <c r="O93" s="75" t="s">
        <v>87</v>
      </c>
      <c r="P93" s="80" t="e">
        <f>IF(BY34="",NA(),BY34)</f>
        <v>#N/A</v>
      </c>
      <c r="Q93" s="78" t="e">
        <f>IF(BN34="",NA(),BN34)</f>
        <v>#N/A</v>
      </c>
      <c r="R93" s="81" t="e">
        <f>IF(BY35="",NA(),BY35)</f>
        <v>#N/A</v>
      </c>
      <c r="S93" s="78" t="e">
        <f>IF(BN35="",NA(),BN35)</f>
        <v>#N/A</v>
      </c>
      <c r="T93" s="81" t="e">
        <f>IF(BY36="",NA(),BY36)</f>
        <v>#N/A</v>
      </c>
      <c r="U93" s="78" t="e">
        <f>IF(BN36="",NA(),BN36)</f>
        <v>#N/A</v>
      </c>
      <c r="V93" s="81" t="e">
        <f>IF(BY37="",NA(),BY37)</f>
        <v>#N/A</v>
      </c>
      <c r="W93" s="78" t="e">
        <f>IF(BN37="",NA(),BN37)</f>
        <v>#N/A</v>
      </c>
    </row>
    <row r="94" spans="2:43">
      <c r="O94" s="75" t="s">
        <v>88</v>
      </c>
      <c r="P94" s="80" t="e">
        <f>IF(BZ34="",NA(),BZ34)</f>
        <v>#N/A</v>
      </c>
      <c r="Q94" s="78" t="e">
        <f>IF(BO34="",NA(),BO34)</f>
        <v>#N/A</v>
      </c>
      <c r="R94" s="81" t="e">
        <f>IF(BZ35="",NA(),BZ35)</f>
        <v>#N/A</v>
      </c>
      <c r="S94" s="78" t="e">
        <f>IF(BO35="",NA(),BO35)</f>
        <v>#N/A</v>
      </c>
      <c r="T94" s="81" t="e">
        <f>IF(BZ36="",NA(),BZ36)</f>
        <v>#N/A</v>
      </c>
      <c r="U94" s="78" t="e">
        <f>IF(BO36="",NA(),BO36)</f>
        <v>#N/A</v>
      </c>
      <c r="V94" s="81" t="e">
        <f>IF(BZ37="",NA(),BZ37)</f>
        <v>#N/A</v>
      </c>
      <c r="W94" s="78" t="e">
        <f>IF(BO37="",NA(),BO37)</f>
        <v>#N/A</v>
      </c>
    </row>
    <row r="95" spans="2:43">
      <c r="O95" s="75" t="s">
        <v>89</v>
      </c>
      <c r="P95" s="80" t="e">
        <f>IF(CA34="",NA(),CA34)</f>
        <v>#N/A</v>
      </c>
      <c r="Q95" s="78" t="e">
        <f>IF(BP34="",NA(),BP34)</f>
        <v>#N/A</v>
      </c>
      <c r="R95" s="81" t="e">
        <f>IF(CA35="",NA(),CA35)</f>
        <v>#N/A</v>
      </c>
      <c r="S95" s="78" t="e">
        <f>IF(BP35="",NA(),BP35)</f>
        <v>#N/A</v>
      </c>
      <c r="T95" s="81" t="e">
        <f>IF(CA36="",NA(),CA36)</f>
        <v>#N/A</v>
      </c>
      <c r="U95" s="78" t="e">
        <f>IF(BP36="",NA(),BP36)</f>
        <v>#N/A</v>
      </c>
      <c r="V95" s="81" t="e">
        <f>IF(CA37="",NA(),CA37)</f>
        <v>#N/A</v>
      </c>
      <c r="W95" s="78" t="e">
        <f>IF(BP37="",NA(),BP37)</f>
        <v>#N/A</v>
      </c>
    </row>
    <row r="96" spans="2:43">
      <c r="O96" s="75" t="s">
        <v>90</v>
      </c>
      <c r="P96" s="80" t="e">
        <f>IF(CB34="",NA(),CB34)</f>
        <v>#N/A</v>
      </c>
      <c r="Q96" s="78" t="e">
        <f>IF(BQ34="",NA(),BQ34)</f>
        <v>#N/A</v>
      </c>
      <c r="R96" s="81" t="e">
        <f>IF(CB35="",NA(),CB35)</f>
        <v>#N/A</v>
      </c>
      <c r="S96" s="78" t="e">
        <f>IF(BQ35="",NA(),BQ35)</f>
        <v>#N/A</v>
      </c>
      <c r="T96" s="81" t="e">
        <f>IF(CB36="",NA(),CB36)</f>
        <v>#N/A</v>
      </c>
      <c r="U96" s="78" t="e">
        <f>IF(BQ36="",NA(),BQ36)</f>
        <v>#N/A</v>
      </c>
      <c r="V96" s="81" t="e">
        <f>IF(CB37="",NA(),CB37)</f>
        <v>#N/A</v>
      </c>
      <c r="W96" s="78" t="e">
        <f>IF(BQ37="",NA(),BQ37)</f>
        <v>#N/A</v>
      </c>
    </row>
    <row r="97" spans="2:91" s="8" customFormat="1">
      <c r="B97" s="1"/>
      <c r="C97" s="1"/>
      <c r="D97" s="1"/>
      <c r="E97" s="1"/>
      <c r="F97" s="1"/>
      <c r="G97" s="1"/>
      <c r="O97" s="75" t="s">
        <v>91</v>
      </c>
      <c r="P97" s="80" t="e">
        <f>IF(CC34="",NA(),CC34)</f>
        <v>#N/A</v>
      </c>
      <c r="Q97" s="78" t="e">
        <f>IF(BR34="",NA(),BR34)</f>
        <v>#N/A</v>
      </c>
      <c r="R97" s="81" t="e">
        <f>IF(CC35="",NA(),CC35)</f>
        <v>#N/A</v>
      </c>
      <c r="S97" s="78" t="e">
        <f>IF(BR35="",NA(),BR35)</f>
        <v>#N/A</v>
      </c>
      <c r="T97" s="81" t="e">
        <f>IF(CC36="",NA(),CC36)</f>
        <v>#N/A</v>
      </c>
      <c r="U97" s="78" t="e">
        <f>IF(BR36="",NA(),BR36)</f>
        <v>#N/A</v>
      </c>
      <c r="V97" s="81" t="e">
        <f>IF(CC37="",NA(),CC37)</f>
        <v>#N/A</v>
      </c>
      <c r="W97" s="78" t="e">
        <f>IF(BR37="",NA(),BR37)</f>
        <v>#N/A</v>
      </c>
      <c r="X97" s="1"/>
      <c r="Y97" s="1"/>
      <c r="Z97" s="1"/>
      <c r="AB97" s="1"/>
      <c r="AC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CG97" s="1"/>
      <c r="CI97" s="1"/>
      <c r="CK97" s="1"/>
      <c r="CM97" s="1"/>
    </row>
    <row r="98" spans="2:91" s="8" customFormat="1">
      <c r="B98" s="1"/>
      <c r="C98" s="1"/>
      <c r="D98" s="1"/>
      <c r="E98" s="1"/>
      <c r="F98" s="1"/>
      <c r="G98" s="1"/>
      <c r="O98" s="75" t="s">
        <v>92</v>
      </c>
      <c r="P98" s="80" t="e">
        <f>IF(CD34="",NA(),CD34)</f>
        <v>#N/A</v>
      </c>
      <c r="Q98" s="78" t="e">
        <f>IF(BS34="",NA(),BS34)</f>
        <v>#N/A</v>
      </c>
      <c r="R98" s="81" t="e">
        <f>IF(CD35="",NA(),CD35)</f>
        <v>#N/A</v>
      </c>
      <c r="S98" s="78" t="e">
        <f>IF(BS35="",NA(),BS35)</f>
        <v>#N/A</v>
      </c>
      <c r="T98" s="81" t="e">
        <f>IF(CD36="",NA(),CD36)</f>
        <v>#N/A</v>
      </c>
      <c r="U98" s="78" t="e">
        <f>IF(BS36="",NA(),BS36)</f>
        <v>#N/A</v>
      </c>
      <c r="V98" s="81" t="e">
        <f>IF(CD37="",NA(),CD37)</f>
        <v>#N/A</v>
      </c>
      <c r="W98" s="78" t="e">
        <f>IF(BS37="",NA(),BS37)</f>
        <v>#N/A</v>
      </c>
      <c r="X98" s="1"/>
      <c r="Y98" s="1"/>
      <c r="Z98" s="1"/>
      <c r="AB98" s="1"/>
      <c r="AC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CG98" s="1"/>
      <c r="CI98" s="1"/>
      <c r="CK98" s="1"/>
      <c r="CM98" s="1"/>
    </row>
    <row r="99" spans="2:91" s="8" customFormat="1">
      <c r="B99" s="1"/>
      <c r="C99" s="1"/>
      <c r="D99" s="1"/>
      <c r="E99" s="1"/>
      <c r="F99" s="1"/>
      <c r="G99" s="1"/>
      <c r="O99" s="75" t="s">
        <v>93</v>
      </c>
      <c r="P99" s="80" t="e">
        <f>IF(CE34="",NA(),BWK34)</f>
        <v>#N/A</v>
      </c>
      <c r="Q99" s="78" t="e">
        <f>IF(BT34="",NA(),BT34)</f>
        <v>#N/A</v>
      </c>
      <c r="R99" s="81" t="e">
        <f>IF(CE35="",NA(),CE35)</f>
        <v>#N/A</v>
      </c>
      <c r="S99" s="78" t="e">
        <f>IF(BT35="",NA(),BT35)</f>
        <v>#N/A</v>
      </c>
      <c r="T99" s="81" t="e">
        <f>IF(CE36="",NA(),CE36)</f>
        <v>#N/A</v>
      </c>
      <c r="U99" s="78" t="e">
        <f>IF(BT36="",NA(),BT36)</f>
        <v>#N/A</v>
      </c>
      <c r="V99" s="81" t="e">
        <f>IF(CE37="",NA(),CE37)</f>
        <v>#N/A</v>
      </c>
      <c r="W99" s="78" t="e">
        <f>IF(BT37="",NA(),BT37)</f>
        <v>#N/A</v>
      </c>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s="8" customFormat="1" ht="15" customHeight="1">
      <c r="B107" s="1"/>
      <c r="C107" s="1"/>
      <c r="D107" s="1"/>
      <c r="E107" s="1"/>
      <c r="F107" s="1"/>
      <c r="G107" s="1"/>
      <c r="Q107" s="1"/>
      <c r="R107" s="1"/>
      <c r="S107" s="1"/>
      <c r="T107" s="1"/>
      <c r="U107" s="1"/>
      <c r="V107" s="1"/>
      <c r="W107" s="1"/>
      <c r="X107" s="1"/>
      <c r="Y107" s="1"/>
      <c r="Z107" s="1"/>
      <c r="AB107" s="1"/>
      <c r="AC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CG107" s="1"/>
      <c r="CI107" s="1"/>
      <c r="CK107" s="1"/>
      <c r="CM107" s="1"/>
    </row>
    <row r="108" spans="2:91" s="8" customFormat="1" ht="15.6" customHeigh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CG108" s="1"/>
      <c r="CI108" s="1"/>
      <c r="CK108" s="1"/>
      <c r="CM108" s="1"/>
    </row>
    <row r="109" spans="2:91" s="8" customFormat="1" ht="15.6" customHeight="1">
      <c r="B109" s="1"/>
      <c r="C109" s="1"/>
      <c r="D109" s="1"/>
      <c r="E109" s="1"/>
      <c r="F109" s="1"/>
      <c r="G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CG109" s="1"/>
      <c r="CI109" s="1"/>
      <c r="CK109" s="1"/>
      <c r="CM109" s="1"/>
    </row>
    <row r="111" spans="2:91" s="8" customFormat="1">
      <c r="B111" s="1"/>
      <c r="C111" s="1"/>
      <c r="D111" s="1"/>
      <c r="E111" s="1"/>
      <c r="F111" s="1"/>
      <c r="G111" s="1"/>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9.149999999999999" thickBot="1">
      <c r="B112" s="60" t="s">
        <v>231</v>
      </c>
      <c r="C112" s="60"/>
      <c r="D112" s="1"/>
      <c r="E112" s="1"/>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62.85" customHeight="1" thickBot="1">
      <c r="B113" s="82" t="s">
        <v>40</v>
      </c>
      <c r="C113" s="274" t="s">
        <v>41</v>
      </c>
      <c r="D113" s="275"/>
      <c r="E113" s="276" t="s">
        <v>42</v>
      </c>
      <c r="F113" s="277"/>
      <c r="G113" s="275"/>
      <c r="H113" s="82" t="s">
        <v>232</v>
      </c>
      <c r="I113" s="82" t="s">
        <v>233</v>
      </c>
      <c r="J113" s="82" t="s">
        <v>79</v>
      </c>
      <c r="K113" s="82" t="s">
        <v>234</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6.899999999999999" thickBot="1">
      <c r="B114" s="302">
        <v>1</v>
      </c>
      <c r="C114" s="305" t="s">
        <v>104</v>
      </c>
      <c r="D114" s="306"/>
      <c r="E114" s="200" t="s">
        <v>105</v>
      </c>
      <c r="F114" s="83"/>
      <c r="G114" s="119"/>
      <c r="H114" s="85" t="str">
        <f t="shared" ref="H114:H141" si="23">AZ3</f>
        <v>---</v>
      </c>
      <c r="I114" s="85" t="str">
        <f t="shared" ref="I114:I141" si="24">AX3</f>
        <v>---</v>
      </c>
      <c r="J114" s="85" t="str">
        <f t="shared" ref="J114:J141" si="25">BB3</f>
        <v>---</v>
      </c>
      <c r="K114" s="85" t="str">
        <f>RIGHT(BC3,7)</f>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303"/>
      <c r="C115" s="305"/>
      <c r="D115" s="306"/>
      <c r="E115" s="201" t="s">
        <v>108</v>
      </c>
      <c r="F115" s="83"/>
      <c r="G115" s="84"/>
      <c r="H115" s="85" t="str">
        <f t="shared" si="23"/>
        <v>---</v>
      </c>
      <c r="I115" s="85" t="str">
        <f t="shared" si="24"/>
        <v>---</v>
      </c>
      <c r="J115" s="85" t="str">
        <f t="shared" si="25"/>
        <v>---</v>
      </c>
      <c r="K115" s="85" t="str">
        <f t="shared" ref="K115:K141" si="26">RIGHT(BC4,7)</f>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303"/>
      <c r="C116" s="305" t="s">
        <v>111</v>
      </c>
      <c r="D116" s="306"/>
      <c r="E116" s="200" t="s">
        <v>112</v>
      </c>
      <c r="F116" s="83"/>
      <c r="G116" s="84"/>
      <c r="H116" s="85" t="str">
        <f t="shared" si="23"/>
        <v>---</v>
      </c>
      <c r="I116" s="85" t="str">
        <f t="shared" si="24"/>
        <v>---</v>
      </c>
      <c r="J116" s="85" t="str">
        <f t="shared" si="25"/>
        <v>---</v>
      </c>
      <c r="K116" s="85" t="str">
        <f t="shared" si="26"/>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303"/>
      <c r="C117" s="305"/>
      <c r="D117" s="306"/>
      <c r="E117" s="200" t="s">
        <v>115</v>
      </c>
      <c r="F117" s="83"/>
      <c r="G117" s="84"/>
      <c r="H117" s="85" t="str">
        <f t="shared" si="23"/>
        <v>---</v>
      </c>
      <c r="I117" s="85" t="str">
        <f t="shared" si="24"/>
        <v>---</v>
      </c>
      <c r="J117" s="85" t="str">
        <f t="shared" si="25"/>
        <v>---</v>
      </c>
      <c r="K117" s="85" t="str">
        <f t="shared" si="26"/>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303"/>
      <c r="C118" s="305"/>
      <c r="D118" s="306"/>
      <c r="E118" s="200" t="s">
        <v>118</v>
      </c>
      <c r="F118" s="83"/>
      <c r="G118" s="84"/>
      <c r="H118" s="85" t="str">
        <f t="shared" si="23"/>
        <v>---</v>
      </c>
      <c r="I118" s="85" t="str">
        <f t="shared" si="24"/>
        <v>---</v>
      </c>
      <c r="J118" s="85" t="str">
        <f t="shared" si="25"/>
        <v>---</v>
      </c>
      <c r="K118" s="85" t="str">
        <f t="shared" si="26"/>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304"/>
      <c r="C119" s="305"/>
      <c r="D119" s="306"/>
      <c r="E119" s="200" t="s">
        <v>120</v>
      </c>
      <c r="F119" s="83"/>
      <c r="G119" s="84"/>
      <c r="H119" s="85" t="str">
        <f t="shared" si="23"/>
        <v>---</v>
      </c>
      <c r="I119" s="85" t="str">
        <f t="shared" si="24"/>
        <v>---</v>
      </c>
      <c r="J119" s="85" t="str">
        <f t="shared" si="25"/>
        <v>---</v>
      </c>
      <c r="K119" s="85" t="str">
        <f t="shared" si="26"/>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302">
        <v>2</v>
      </c>
      <c r="C120" s="305" t="s">
        <v>122</v>
      </c>
      <c r="D120" s="306"/>
      <c r="E120" s="200" t="s">
        <v>123</v>
      </c>
      <c r="F120" s="83"/>
      <c r="G120" s="84"/>
      <c r="H120" s="85" t="str">
        <f t="shared" si="23"/>
        <v>---</v>
      </c>
      <c r="I120" s="85" t="str">
        <f t="shared" si="24"/>
        <v>---</v>
      </c>
      <c r="J120" s="85" t="str">
        <f t="shared" si="25"/>
        <v>---</v>
      </c>
      <c r="K120" s="85" t="str">
        <f t="shared" si="26"/>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5.6" customHeight="1" thickBot="1">
      <c r="B121" s="303"/>
      <c r="C121" s="305"/>
      <c r="D121" s="306"/>
      <c r="E121" s="200" t="s">
        <v>125</v>
      </c>
      <c r="F121" s="83"/>
      <c r="G121" s="84"/>
      <c r="H121" s="85" t="str">
        <f t="shared" si="23"/>
        <v>---</v>
      </c>
      <c r="I121" s="85" t="str">
        <f t="shared" si="24"/>
        <v>---</v>
      </c>
      <c r="J121" s="85" t="str">
        <f t="shared" si="25"/>
        <v>---</v>
      </c>
      <c r="K121" s="85" t="str">
        <f t="shared" si="26"/>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303"/>
      <c r="C122" s="305"/>
      <c r="D122" s="306"/>
      <c r="E122" s="200" t="s">
        <v>127</v>
      </c>
      <c r="F122" s="83"/>
      <c r="G122" s="84"/>
      <c r="H122" s="85" t="str">
        <f t="shared" si="23"/>
        <v>---</v>
      </c>
      <c r="I122" s="85" t="str">
        <f t="shared" si="24"/>
        <v>---</v>
      </c>
      <c r="J122" s="85" t="str">
        <f t="shared" si="25"/>
        <v>---</v>
      </c>
      <c r="K122" s="85" t="str">
        <f t="shared" si="26"/>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303"/>
      <c r="C123" s="305" t="s">
        <v>129</v>
      </c>
      <c r="D123" s="306"/>
      <c r="E123" s="200" t="s">
        <v>130</v>
      </c>
      <c r="F123" s="83"/>
      <c r="G123" s="84"/>
      <c r="H123" s="85" t="str">
        <f t="shared" si="23"/>
        <v>---</v>
      </c>
      <c r="I123" s="85" t="str">
        <f t="shared" si="24"/>
        <v>---</v>
      </c>
      <c r="J123" s="85" t="str">
        <f t="shared" si="25"/>
        <v>---</v>
      </c>
      <c r="K123" s="85" t="str">
        <f t="shared" si="26"/>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303"/>
      <c r="C124" s="305"/>
      <c r="D124" s="306"/>
      <c r="E124" s="200" t="s">
        <v>132</v>
      </c>
      <c r="F124" s="83"/>
      <c r="G124" s="84"/>
      <c r="H124" s="85" t="str">
        <f t="shared" si="23"/>
        <v>---</v>
      </c>
      <c r="I124" s="85" t="str">
        <f t="shared" si="24"/>
        <v>---</v>
      </c>
      <c r="J124" s="85" t="str">
        <f t="shared" si="25"/>
        <v>---</v>
      </c>
      <c r="K124" s="85" t="str">
        <f t="shared" si="26"/>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303"/>
      <c r="C125" s="305"/>
      <c r="D125" s="306"/>
      <c r="E125" s="200" t="s">
        <v>134</v>
      </c>
      <c r="F125" s="83"/>
      <c r="G125" s="84"/>
      <c r="H125" s="85" t="str">
        <f t="shared" si="23"/>
        <v>---</v>
      </c>
      <c r="I125" s="85" t="str">
        <f t="shared" si="24"/>
        <v>---</v>
      </c>
      <c r="J125" s="85" t="str">
        <f t="shared" si="25"/>
        <v>---</v>
      </c>
      <c r="K125" s="85" t="str">
        <f t="shared" si="26"/>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303"/>
      <c r="C126" s="305" t="s">
        <v>235</v>
      </c>
      <c r="D126" s="306"/>
      <c r="E126" s="200" t="s">
        <v>137</v>
      </c>
      <c r="F126" s="83"/>
      <c r="G126" s="84"/>
      <c r="H126" s="85" t="str">
        <f t="shared" si="23"/>
        <v>---</v>
      </c>
      <c r="I126" s="85" t="str">
        <f t="shared" si="24"/>
        <v>---</v>
      </c>
      <c r="J126" s="85" t="str">
        <f t="shared" si="25"/>
        <v>---</v>
      </c>
      <c r="K126" s="85" t="str">
        <f t="shared" si="26"/>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6.899999999999999" thickBot="1">
      <c r="B127" s="303"/>
      <c r="C127" s="305"/>
      <c r="D127" s="306"/>
      <c r="E127" s="200" t="s">
        <v>139</v>
      </c>
      <c r="F127" s="83"/>
      <c r="G127" s="84"/>
      <c r="H127" s="85" t="str">
        <f t="shared" si="23"/>
        <v>---</v>
      </c>
      <c r="I127" s="85" t="str">
        <f t="shared" si="24"/>
        <v>---</v>
      </c>
      <c r="J127" s="85" t="str">
        <f t="shared" si="25"/>
        <v>---</v>
      </c>
      <c r="K127" s="85" t="str">
        <f t="shared" si="26"/>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303"/>
      <c r="C128" s="305"/>
      <c r="D128" s="306"/>
      <c r="E128" s="200" t="s">
        <v>141</v>
      </c>
      <c r="F128" s="83"/>
      <c r="G128" s="84"/>
      <c r="H128" s="85" t="str">
        <f t="shared" si="23"/>
        <v>---</v>
      </c>
      <c r="I128" s="85" t="str">
        <f t="shared" si="24"/>
        <v>---</v>
      </c>
      <c r="J128" s="85" t="str">
        <f t="shared" si="25"/>
        <v>---</v>
      </c>
      <c r="K128" s="85" t="str">
        <f t="shared" si="26"/>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303"/>
      <c r="C129" s="305" t="s">
        <v>143</v>
      </c>
      <c r="D129" s="306"/>
      <c r="E129" s="200" t="s">
        <v>144</v>
      </c>
      <c r="F129" s="83"/>
      <c r="G129" s="84"/>
      <c r="H129" s="85" t="str">
        <f t="shared" si="23"/>
        <v>---</v>
      </c>
      <c r="I129" s="85" t="str">
        <f t="shared" si="24"/>
        <v>---</v>
      </c>
      <c r="J129" s="85" t="str">
        <f t="shared" si="25"/>
        <v>---</v>
      </c>
      <c r="K129" s="85" t="str">
        <f t="shared" si="26"/>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303"/>
      <c r="C130" s="305"/>
      <c r="D130" s="306"/>
      <c r="E130" s="200" t="s">
        <v>146</v>
      </c>
      <c r="F130" s="83"/>
      <c r="G130" s="84"/>
      <c r="H130" s="85" t="str">
        <f t="shared" si="23"/>
        <v>---</v>
      </c>
      <c r="I130" s="85" t="str">
        <f t="shared" si="24"/>
        <v>---</v>
      </c>
      <c r="J130" s="85" t="str">
        <f t="shared" si="25"/>
        <v>---</v>
      </c>
      <c r="K130" s="85" t="str">
        <f t="shared" si="26"/>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303"/>
      <c r="C131" s="305"/>
      <c r="D131" s="306"/>
      <c r="E131" s="200" t="s">
        <v>148</v>
      </c>
      <c r="F131" s="83"/>
      <c r="G131" s="84"/>
      <c r="H131" s="85" t="str">
        <f t="shared" si="23"/>
        <v>---</v>
      </c>
      <c r="I131" s="85" t="str">
        <f t="shared" si="24"/>
        <v>---</v>
      </c>
      <c r="J131" s="85" t="str">
        <f t="shared" si="25"/>
        <v>---</v>
      </c>
      <c r="K131" s="85" t="str">
        <f t="shared" si="26"/>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303"/>
      <c r="C132" s="305" t="s">
        <v>150</v>
      </c>
      <c r="D132" s="306"/>
      <c r="E132" s="200" t="s">
        <v>151</v>
      </c>
      <c r="F132" s="83"/>
      <c r="G132" s="84"/>
      <c r="H132" s="85" t="str">
        <f t="shared" si="23"/>
        <v>---</v>
      </c>
      <c r="I132" s="85" t="str">
        <f t="shared" si="24"/>
        <v>---</v>
      </c>
      <c r="J132" s="85" t="str">
        <f t="shared" si="25"/>
        <v>---</v>
      </c>
      <c r="K132" s="85" t="str">
        <f t="shared" si="26"/>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303"/>
      <c r="C133" s="305"/>
      <c r="D133" s="306"/>
      <c r="E133" s="200" t="s">
        <v>153</v>
      </c>
      <c r="F133" s="83"/>
      <c r="G133" s="84"/>
      <c r="H133" s="85" t="str">
        <f t="shared" si="23"/>
        <v>---</v>
      </c>
      <c r="I133" s="85" t="str">
        <f t="shared" si="24"/>
        <v>---</v>
      </c>
      <c r="J133" s="85" t="str">
        <f t="shared" si="25"/>
        <v>---</v>
      </c>
      <c r="K133" s="85" t="str">
        <f t="shared" si="26"/>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304"/>
      <c r="C134" s="305"/>
      <c r="D134" s="306"/>
      <c r="E134" s="200" t="s">
        <v>155</v>
      </c>
      <c r="F134" s="83"/>
      <c r="G134" s="84"/>
      <c r="H134" s="85" t="str">
        <f t="shared" si="23"/>
        <v>---</v>
      </c>
      <c r="I134" s="85" t="str">
        <f t="shared" si="24"/>
        <v>---</v>
      </c>
      <c r="J134" s="85" t="str">
        <f t="shared" si="25"/>
        <v>---</v>
      </c>
      <c r="K134" s="85" t="str">
        <f t="shared" si="26"/>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302">
        <v>3</v>
      </c>
      <c r="C135" s="307" t="s">
        <v>157</v>
      </c>
      <c r="D135" s="308"/>
      <c r="E135" s="200" t="s">
        <v>158</v>
      </c>
      <c r="F135" s="83"/>
      <c r="G135" s="84"/>
      <c r="H135" s="85" t="str">
        <f t="shared" si="23"/>
        <v>---</v>
      </c>
      <c r="I135" s="85" t="str">
        <f t="shared" si="24"/>
        <v>---</v>
      </c>
      <c r="J135" s="85" t="str">
        <f t="shared" si="25"/>
        <v>---</v>
      </c>
      <c r="K135" s="85" t="str">
        <f t="shared" si="26"/>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5.6" customHeight="1" thickBot="1">
      <c r="B136" s="303"/>
      <c r="C136" s="307"/>
      <c r="D136" s="308"/>
      <c r="E136" s="200" t="s">
        <v>160</v>
      </c>
      <c r="F136" s="83"/>
      <c r="G136" s="84"/>
      <c r="H136" s="85" t="str">
        <f t="shared" si="23"/>
        <v>---</v>
      </c>
      <c r="I136" s="85" t="str">
        <f t="shared" si="24"/>
        <v>---</v>
      </c>
      <c r="J136" s="85" t="str">
        <f t="shared" si="25"/>
        <v>---</v>
      </c>
      <c r="K136" s="85" t="str">
        <f t="shared" si="26"/>
        <v>---</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5.6" customHeight="1" thickBot="1">
      <c r="B137" s="303"/>
      <c r="C137" s="307"/>
      <c r="D137" s="308"/>
      <c r="E137" s="200" t="s">
        <v>162</v>
      </c>
      <c r="F137" s="83"/>
      <c r="G137" s="84"/>
      <c r="H137" s="85" t="str">
        <f t="shared" si="23"/>
        <v>---</v>
      </c>
      <c r="I137" s="85" t="str">
        <f t="shared" si="24"/>
        <v>---</v>
      </c>
      <c r="J137" s="85" t="str">
        <f t="shared" si="25"/>
        <v>---</v>
      </c>
      <c r="K137" s="85" t="str">
        <f t="shared" si="26"/>
        <v>---</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5.6" customHeight="1" thickBot="1">
      <c r="B138" s="303"/>
      <c r="C138" s="307" t="s">
        <v>164</v>
      </c>
      <c r="D138" s="308"/>
      <c r="E138" s="200" t="s">
        <v>165</v>
      </c>
      <c r="F138" s="83"/>
      <c r="G138" s="84"/>
      <c r="H138" s="85" t="str">
        <f t="shared" si="23"/>
        <v>---</v>
      </c>
      <c r="I138" s="85" t="str">
        <f t="shared" si="24"/>
        <v>---</v>
      </c>
      <c r="J138" s="85" t="str">
        <f t="shared" si="25"/>
        <v>---</v>
      </c>
      <c r="K138" s="85" t="str">
        <f t="shared" si="26"/>
        <v>---</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5.6" customHeight="1" thickBot="1">
      <c r="B139" s="303"/>
      <c r="C139" s="307"/>
      <c r="D139" s="308"/>
      <c r="E139" s="200" t="s">
        <v>167</v>
      </c>
      <c r="F139" s="83"/>
      <c r="G139" s="84"/>
      <c r="H139" s="85" t="str">
        <f t="shared" si="23"/>
        <v>---</v>
      </c>
      <c r="I139" s="85" t="str">
        <f t="shared" si="24"/>
        <v>---</v>
      </c>
      <c r="J139" s="85" t="str">
        <f t="shared" si="25"/>
        <v>---</v>
      </c>
      <c r="K139" s="85" t="str">
        <f t="shared" si="26"/>
        <v>---</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ht="15.6" customHeight="1" thickBot="1">
      <c r="B140" s="303"/>
      <c r="C140" s="307"/>
      <c r="D140" s="308"/>
      <c r="E140" s="200" t="s">
        <v>169</v>
      </c>
      <c r="F140" s="83"/>
      <c r="G140" s="84"/>
      <c r="H140" s="85" t="str">
        <f t="shared" si="23"/>
        <v>---</v>
      </c>
      <c r="I140" s="85" t="str">
        <f t="shared" si="24"/>
        <v>---</v>
      </c>
      <c r="J140" s="85" t="str">
        <f t="shared" si="25"/>
        <v>---</v>
      </c>
      <c r="K140" s="85" t="str">
        <f t="shared" si="26"/>
        <v>---</v>
      </c>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5.6" customHeight="1" thickBot="1">
      <c r="B141" s="304"/>
      <c r="C141" s="307"/>
      <c r="D141" s="308"/>
      <c r="E141" s="200" t="s">
        <v>171</v>
      </c>
      <c r="F141" s="83"/>
      <c r="G141" s="86"/>
      <c r="H141" s="85" t="str">
        <f t="shared" si="23"/>
        <v>---</v>
      </c>
      <c r="I141" s="85" t="str">
        <f t="shared" si="24"/>
        <v>---</v>
      </c>
      <c r="J141" s="85" t="str">
        <f t="shared" si="25"/>
        <v>---</v>
      </c>
      <c r="K141" s="85" t="str">
        <f t="shared" si="26"/>
        <v>---</v>
      </c>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ht="16.149999999999999" customHeight="1" thickBot="1">
      <c r="B142" s="271" t="s">
        <v>173</v>
      </c>
      <c r="C142" s="272"/>
      <c r="D142" s="272"/>
      <c r="E142" s="272"/>
      <c r="F142" s="272"/>
      <c r="G142" s="273"/>
      <c r="H142" s="87">
        <f>AX45</f>
        <v>0</v>
      </c>
      <c r="I142" s="87">
        <f>AX39</f>
        <v>0</v>
      </c>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ht="16.149999999999999" customHeight="1" thickBot="1">
      <c r="B143" s="271" t="s">
        <v>236</v>
      </c>
      <c r="C143" s="272"/>
      <c r="D143" s="272"/>
      <c r="E143" s="272"/>
      <c r="F143" s="272"/>
      <c r="G143" s="273"/>
      <c r="H143" s="87">
        <f>AY45</f>
        <v>0</v>
      </c>
      <c r="I143" s="87">
        <f>AY39</f>
        <v>0</v>
      </c>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ht="16.149999999999999" customHeight="1" thickBot="1">
      <c r="B144" s="271" t="s">
        <v>237</v>
      </c>
      <c r="C144" s="272"/>
      <c r="D144" s="272"/>
      <c r="E144" s="272"/>
      <c r="F144" s="272"/>
      <c r="G144" s="273"/>
      <c r="H144" s="87">
        <f>AZ45</f>
        <v>0</v>
      </c>
      <c r="I144" s="87">
        <f>AZ39</f>
        <v>0</v>
      </c>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ht="16.899999999999999" thickBot="1">
      <c r="B145" s="88"/>
      <c r="C145" s="120"/>
      <c r="D145" s="121" t="s">
        <v>238</v>
      </c>
      <c r="E145" s="122"/>
      <c r="F145" s="89"/>
      <c r="G145" s="90"/>
      <c r="H145" s="91" t="str">
        <f>BA46</f>
        <v/>
      </c>
      <c r="I145" s="91" t="str">
        <f>BA40</f>
        <v/>
      </c>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1"/>
      <c r="C146" s="1"/>
      <c r="D146" s="1"/>
      <c r="E146" s="1"/>
      <c r="F146" s="1"/>
      <c r="G146" s="1"/>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ht="13.35" customHeight="1">
      <c r="B147" s="293" t="s">
        <v>240</v>
      </c>
      <c r="C147" s="294"/>
      <c r="D147" s="294"/>
      <c r="E147" s="294"/>
      <c r="F147" s="294"/>
      <c r="G147" s="294"/>
      <c r="H147" s="294"/>
      <c r="I147" s="294"/>
      <c r="J147" s="294"/>
      <c r="K147" s="295"/>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296"/>
      <c r="C148" s="297"/>
      <c r="D148" s="297"/>
      <c r="E148" s="297"/>
      <c r="F148" s="297"/>
      <c r="G148" s="297"/>
      <c r="H148" s="297"/>
      <c r="I148" s="297"/>
      <c r="J148" s="297"/>
      <c r="K148" s="298"/>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296"/>
      <c r="C149" s="297"/>
      <c r="D149" s="297"/>
      <c r="E149" s="297"/>
      <c r="F149" s="297"/>
      <c r="G149" s="297"/>
      <c r="H149" s="297"/>
      <c r="I149" s="297"/>
      <c r="J149" s="297"/>
      <c r="K149" s="298"/>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296"/>
      <c r="C150" s="297"/>
      <c r="D150" s="297"/>
      <c r="E150" s="297"/>
      <c r="F150" s="297"/>
      <c r="G150" s="297"/>
      <c r="H150" s="297"/>
      <c r="I150" s="297"/>
      <c r="J150" s="297"/>
      <c r="K150" s="298"/>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296"/>
      <c r="C151" s="297"/>
      <c r="D151" s="297"/>
      <c r="E151" s="297"/>
      <c r="F151" s="297"/>
      <c r="G151" s="297"/>
      <c r="H151" s="297"/>
      <c r="I151" s="297"/>
      <c r="J151" s="297"/>
      <c r="K151" s="298"/>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296"/>
      <c r="C152" s="297"/>
      <c r="D152" s="297"/>
      <c r="E152" s="297"/>
      <c r="F152" s="297"/>
      <c r="G152" s="297"/>
      <c r="H152" s="297"/>
      <c r="I152" s="297"/>
      <c r="J152" s="297"/>
      <c r="K152" s="298"/>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296"/>
      <c r="C153" s="297"/>
      <c r="D153" s="297"/>
      <c r="E153" s="297"/>
      <c r="F153" s="297"/>
      <c r="G153" s="297"/>
      <c r="H153" s="297"/>
      <c r="I153" s="297"/>
      <c r="J153" s="297"/>
      <c r="K153" s="298"/>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296"/>
      <c r="C154" s="297"/>
      <c r="D154" s="297"/>
      <c r="E154" s="297"/>
      <c r="F154" s="297"/>
      <c r="G154" s="297"/>
      <c r="H154" s="297"/>
      <c r="I154" s="297"/>
      <c r="J154" s="297"/>
      <c r="K154" s="298"/>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296"/>
      <c r="C155" s="297"/>
      <c r="D155" s="297"/>
      <c r="E155" s="297"/>
      <c r="F155" s="297"/>
      <c r="G155" s="297"/>
      <c r="H155" s="297"/>
      <c r="I155" s="297"/>
      <c r="J155" s="297"/>
      <c r="K155" s="298"/>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296"/>
      <c r="C156" s="297"/>
      <c r="D156" s="297"/>
      <c r="E156" s="297"/>
      <c r="F156" s="297"/>
      <c r="G156" s="297"/>
      <c r="H156" s="297"/>
      <c r="I156" s="297"/>
      <c r="J156" s="297"/>
      <c r="K156" s="298"/>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296"/>
      <c r="C157" s="297"/>
      <c r="D157" s="297"/>
      <c r="E157" s="297"/>
      <c r="F157" s="297"/>
      <c r="G157" s="297"/>
      <c r="H157" s="297"/>
      <c r="I157" s="297"/>
      <c r="J157" s="297"/>
      <c r="K157" s="298"/>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296"/>
      <c r="C158" s="297"/>
      <c r="D158" s="297"/>
      <c r="E158" s="297"/>
      <c r="F158" s="297"/>
      <c r="G158" s="297"/>
      <c r="H158" s="297"/>
      <c r="I158" s="297"/>
      <c r="J158" s="297"/>
      <c r="K158" s="298"/>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296"/>
      <c r="C159" s="297"/>
      <c r="D159" s="297"/>
      <c r="E159" s="297"/>
      <c r="F159" s="297"/>
      <c r="G159" s="297"/>
      <c r="H159" s="297"/>
      <c r="I159" s="297"/>
      <c r="J159" s="297"/>
      <c r="K159" s="298"/>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296"/>
      <c r="C160" s="297"/>
      <c r="D160" s="297"/>
      <c r="E160" s="297"/>
      <c r="F160" s="297"/>
      <c r="G160" s="297"/>
      <c r="H160" s="297"/>
      <c r="I160" s="297"/>
      <c r="J160" s="297"/>
      <c r="K160" s="298"/>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ht="27" customHeight="1">
      <c r="B161" s="299"/>
      <c r="C161" s="300"/>
      <c r="D161" s="300"/>
      <c r="E161" s="300"/>
      <c r="F161" s="300"/>
      <c r="G161" s="300"/>
      <c r="H161" s="300"/>
      <c r="I161" s="300"/>
      <c r="J161" s="300"/>
      <c r="K161" s="30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B171" s="1"/>
      <c r="C171" s="1"/>
      <c r="D171" s="1"/>
      <c r="E171" s="1"/>
      <c r="F171" s="1"/>
      <c r="G171" s="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B172" s="1"/>
      <c r="C172" s="1"/>
      <c r="D172" s="1"/>
      <c r="E172" s="1"/>
      <c r="F172" s="1"/>
      <c r="G172" s="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B173" s="1"/>
      <c r="C173" s="1"/>
      <c r="D173" s="1"/>
      <c r="E173" s="1"/>
      <c r="F173" s="1"/>
      <c r="G173" s="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row r="174" spans="2:91" s="8" customFormat="1">
      <c r="B174" s="1"/>
      <c r="C174" s="1"/>
      <c r="D174" s="1"/>
      <c r="E174" s="1"/>
      <c r="F174" s="1"/>
      <c r="G174" s="1"/>
      <c r="Q174" s="1"/>
      <c r="R174" s="1"/>
      <c r="S174" s="1"/>
      <c r="T174" s="1"/>
      <c r="U174" s="1"/>
      <c r="V174" s="1"/>
      <c r="W174" s="1"/>
      <c r="X174" s="1"/>
      <c r="Y174" s="1"/>
      <c r="Z174" s="1"/>
      <c r="AB174" s="1"/>
      <c r="AC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G174" s="1"/>
      <c r="CI174" s="1"/>
      <c r="CK174" s="1"/>
      <c r="CM174" s="1"/>
    </row>
    <row r="175" spans="2:91" s="8" customFormat="1">
      <c r="B175" s="1"/>
      <c r="C175" s="1"/>
      <c r="D175" s="1"/>
      <c r="E175" s="1"/>
      <c r="F175" s="1"/>
      <c r="G175" s="1"/>
      <c r="Q175" s="1"/>
      <c r="R175" s="1"/>
      <c r="S175" s="1"/>
      <c r="T175" s="1"/>
      <c r="U175" s="1"/>
      <c r="V175" s="1"/>
      <c r="W175" s="1"/>
      <c r="X175" s="1"/>
      <c r="Y175" s="1"/>
      <c r="Z175" s="1"/>
      <c r="AB175" s="1"/>
      <c r="AC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G175" s="1"/>
      <c r="CI175" s="1"/>
      <c r="CK175" s="1"/>
      <c r="CM175" s="1"/>
    </row>
    <row r="176" spans="2:91" s="8" customFormat="1">
      <c r="B176" s="1"/>
      <c r="C176" s="1"/>
      <c r="D176" s="1"/>
      <c r="E176" s="1"/>
      <c r="F176" s="1"/>
      <c r="G176" s="1"/>
      <c r="Q176" s="1"/>
      <c r="R176" s="1"/>
      <c r="S176" s="1"/>
      <c r="T176" s="1"/>
      <c r="U176" s="1"/>
      <c r="V176" s="1"/>
      <c r="W176" s="1"/>
      <c r="X176" s="1"/>
      <c r="Y176" s="1"/>
      <c r="Z176" s="1"/>
      <c r="AB176" s="1"/>
      <c r="AC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G176" s="1"/>
      <c r="CI176" s="1"/>
      <c r="CK176" s="1"/>
      <c r="CM176" s="1"/>
    </row>
    <row r="177" spans="17:91" s="8" customFormat="1">
      <c r="Q177" s="1"/>
      <c r="R177" s="1"/>
      <c r="S177" s="1"/>
      <c r="T177" s="1"/>
      <c r="U177" s="1"/>
      <c r="V177" s="1"/>
      <c r="W177" s="1"/>
      <c r="X177" s="1"/>
      <c r="Y177" s="1"/>
      <c r="Z177" s="1"/>
      <c r="AB177" s="1"/>
      <c r="AC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G177" s="1"/>
      <c r="CI177" s="1"/>
      <c r="CK177" s="1"/>
      <c r="CM177" s="1"/>
    </row>
    <row r="178" spans="17:91" s="8" customFormat="1">
      <c r="Q178" s="1"/>
      <c r="R178" s="1"/>
      <c r="S178" s="1"/>
      <c r="T178" s="1"/>
      <c r="U178" s="1"/>
      <c r="V178" s="1"/>
      <c r="W178" s="1"/>
      <c r="X178" s="1"/>
      <c r="Y178" s="1"/>
      <c r="Z178" s="1"/>
      <c r="AB178" s="1"/>
      <c r="AC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G178" s="1"/>
      <c r="CI178" s="1"/>
      <c r="CK178" s="1"/>
      <c r="CM178" s="1"/>
    </row>
    <row r="179" spans="17:91" s="8" customFormat="1">
      <c r="Q179" s="1"/>
      <c r="R179" s="1"/>
      <c r="S179" s="1"/>
      <c r="T179" s="1"/>
      <c r="U179" s="1"/>
      <c r="V179" s="1"/>
      <c r="W179" s="1"/>
      <c r="X179" s="1"/>
      <c r="Y179" s="1"/>
      <c r="Z179" s="1"/>
      <c r="AB179" s="1"/>
      <c r="AC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G179" s="1"/>
      <c r="CI179" s="1"/>
      <c r="CK179" s="1"/>
      <c r="CM179" s="1"/>
    </row>
  </sheetData>
  <protectedRanges>
    <protectedRange sqref="AR116:AT143 BV3:CE30 BL40:BV61 BR81:BR110 Y3:AH30" name="Expected"/>
    <protectedRange sqref="H3:K30" name="Year4Range"/>
    <protectedRange sqref="L3:R30 X3:X30" name="Year5Range"/>
  </protectedRanges>
  <mergeCells count="44">
    <mergeCell ref="B135:B141"/>
    <mergeCell ref="C135:D137"/>
    <mergeCell ref="C138:D141"/>
    <mergeCell ref="B147:K161"/>
    <mergeCell ref="B120:B134"/>
    <mergeCell ref="C120:D122"/>
    <mergeCell ref="C123:D125"/>
    <mergeCell ref="C126:D128"/>
    <mergeCell ref="C129:D131"/>
    <mergeCell ref="C132:D134"/>
    <mergeCell ref="B142:G142"/>
    <mergeCell ref="B143:G143"/>
    <mergeCell ref="B144:G144"/>
    <mergeCell ref="B114:B119"/>
    <mergeCell ref="C114:D115"/>
    <mergeCell ref="C116:D119"/>
    <mergeCell ref="B33:G33"/>
    <mergeCell ref="B34:F34"/>
    <mergeCell ref="B36:C37"/>
    <mergeCell ref="B38:K38"/>
    <mergeCell ref="B39:D39"/>
    <mergeCell ref="E39:H39"/>
    <mergeCell ref="I39:K39"/>
    <mergeCell ref="B40:D40"/>
    <mergeCell ref="E40:H40"/>
    <mergeCell ref="I40:K40"/>
    <mergeCell ref="C113:D113"/>
    <mergeCell ref="E113:G113"/>
    <mergeCell ref="B32:G32"/>
    <mergeCell ref="C2:D2"/>
    <mergeCell ref="E2:G2"/>
    <mergeCell ref="B3:B8"/>
    <mergeCell ref="C3:D4"/>
    <mergeCell ref="C5:D8"/>
    <mergeCell ref="B9:B23"/>
    <mergeCell ref="C9:D11"/>
    <mergeCell ref="C12:D14"/>
    <mergeCell ref="C15:D17"/>
    <mergeCell ref="C18:D20"/>
    <mergeCell ref="C21:D23"/>
    <mergeCell ref="B24:B30"/>
    <mergeCell ref="C24:D26"/>
    <mergeCell ref="C27:D30"/>
    <mergeCell ref="B31:G31"/>
  </mergeCells>
  <conditionalFormatting sqref="BJ3:BT30 BV3:CE30 AK3:AT30 AV3:AV30 L4:L24 H25:L30 H3:K24">
    <cfRule type="containsText" dxfId="239" priority="33" operator="containsText" text="*80">
      <formula>NOT(ISERROR(SEARCH("*80",H3)))</formula>
    </cfRule>
    <cfRule type="containsText" dxfId="238" priority="34" operator="containsText" text="60-79">
      <formula>NOT(ISERROR(SEARCH("60-79",H3)))</formula>
    </cfRule>
    <cfRule type="containsText" dxfId="237" priority="35" operator="containsText" text="&lt;60">
      <formula>NOT(ISERROR(SEARCH("&lt;60",H3)))</formula>
    </cfRule>
  </conditionalFormatting>
  <conditionalFormatting sqref="M4:M30">
    <cfRule type="containsText" dxfId="236" priority="30" operator="containsText" text="*80">
      <formula>NOT(ISERROR(SEARCH("*80",M4)))</formula>
    </cfRule>
    <cfRule type="containsText" dxfId="235" priority="31" operator="containsText" text="60-79">
      <formula>NOT(ISERROR(SEARCH("60-79",M4)))</formula>
    </cfRule>
    <cfRule type="containsText" dxfId="234" priority="32" operator="containsText" text="&lt;60">
      <formula>NOT(ISERROR(SEARCH("&lt;60",M4)))</formula>
    </cfRule>
  </conditionalFormatting>
  <conditionalFormatting sqref="N4:N30">
    <cfRule type="containsText" dxfId="233" priority="27" operator="containsText" text="*80">
      <formula>NOT(ISERROR(SEARCH("*80",N4)))</formula>
    </cfRule>
    <cfRule type="containsText" dxfId="232" priority="28" operator="containsText" text="60-79">
      <formula>NOT(ISERROR(SEARCH("60-79",N4)))</formula>
    </cfRule>
    <cfRule type="containsText" dxfId="231" priority="29" operator="containsText" text="&lt;60">
      <formula>NOT(ISERROR(SEARCH("&lt;60",N4)))</formula>
    </cfRule>
  </conditionalFormatting>
  <conditionalFormatting sqref="O4:O30">
    <cfRule type="containsText" dxfId="230" priority="24" operator="containsText" text="*80">
      <formula>NOT(ISERROR(SEARCH("*80",O4)))</formula>
    </cfRule>
    <cfRule type="containsText" dxfId="229" priority="25" operator="containsText" text="60-79">
      <formula>NOT(ISERROR(SEARCH("60-79",O4)))</formula>
    </cfRule>
    <cfRule type="containsText" dxfId="228" priority="26" operator="containsText" text="&lt;60">
      <formula>NOT(ISERROR(SEARCH("&lt;60",O4)))</formula>
    </cfRule>
  </conditionalFormatting>
  <conditionalFormatting sqref="P4:P30">
    <cfRule type="containsText" dxfId="227" priority="21" operator="containsText" text="*80">
      <formula>NOT(ISERROR(SEARCH("*80",P4)))</formula>
    </cfRule>
    <cfRule type="containsText" dxfId="226" priority="22" operator="containsText" text="60-79">
      <formula>NOT(ISERROR(SEARCH("60-79",P4)))</formula>
    </cfRule>
    <cfRule type="containsText" dxfId="225" priority="23" operator="containsText" text="&lt;60">
      <formula>NOT(ISERROR(SEARCH("&lt;60",P4)))</formula>
    </cfRule>
  </conditionalFormatting>
  <conditionalFormatting sqref="Q4:Q30">
    <cfRule type="containsText" dxfId="224" priority="18" operator="containsText" text="*80">
      <formula>NOT(ISERROR(SEARCH("*80",Q4)))</formula>
    </cfRule>
    <cfRule type="containsText" dxfId="223" priority="19" operator="containsText" text="60-79">
      <formula>NOT(ISERROR(SEARCH("60-79",Q4)))</formula>
    </cfRule>
    <cfRule type="containsText" dxfId="222" priority="20" operator="containsText" text="&lt;60">
      <formula>NOT(ISERROR(SEARCH("&lt;60",Q4)))</formula>
    </cfRule>
  </conditionalFormatting>
  <conditionalFormatting sqref="L3:Q3 R3:R30">
    <cfRule type="containsText" dxfId="221" priority="15" operator="containsText" text="*80">
      <formula>NOT(ISERROR(SEARCH("*80",L3)))</formula>
    </cfRule>
    <cfRule type="containsText" dxfId="220" priority="16" operator="containsText" text="60-79">
      <formula>NOT(ISERROR(SEARCH("60-79",L3)))</formula>
    </cfRule>
    <cfRule type="containsText" dxfId="219" priority="17" operator="containsText" text="&lt;60">
      <formula>NOT(ISERROR(SEARCH("&lt;60",L3)))</formula>
    </cfRule>
  </conditionalFormatting>
  <conditionalFormatting sqref="AD3:AH30">
    <cfRule type="containsText" dxfId="218" priority="12" operator="containsText" text="*80">
      <formula>NOT(ISERROR(SEARCH("*80",AD3)))</formula>
    </cfRule>
    <cfRule type="containsText" dxfId="217" priority="13" operator="containsText" text="60-79">
      <formula>NOT(ISERROR(SEARCH("60-79",AD3)))</formula>
    </cfRule>
    <cfRule type="containsText" dxfId="216" priority="14" operator="containsText" text="&lt;60">
      <formula>NOT(ISERROR(SEARCH("&lt;60",AD3)))</formula>
    </cfRule>
  </conditionalFormatting>
  <conditionalFormatting sqref="H142:H145 I114:K141">
    <cfRule type="containsText" dxfId="215" priority="9" operator="containsText" text="80">
      <formula>NOT(ISERROR(SEARCH("80",H114)))</formula>
    </cfRule>
    <cfRule type="containsText" dxfId="214" priority="10" operator="containsText" text="60-79">
      <formula>NOT(ISERROR(SEARCH("60-79",H114)))</formula>
    </cfRule>
    <cfRule type="containsText" dxfId="213" priority="11" operator="containsText" text="&lt;60">
      <formula>NOT(ISERROR(SEARCH("&lt;60",H114)))</formula>
    </cfRule>
  </conditionalFormatting>
  <conditionalFormatting sqref="I114:I141">
    <cfRule type="containsText" dxfId="212" priority="8" operator="containsText" text="error">
      <formula>NOT(ISERROR(SEARCH("error",I114)))</formula>
    </cfRule>
  </conditionalFormatting>
  <conditionalFormatting sqref="H46:H48 J46:J48 D46:D48 F46:F48">
    <cfRule type="containsErrors" dxfId="211" priority="36">
      <formula>ISERROR(D46)</formula>
    </cfRule>
  </conditionalFormatting>
  <conditionalFormatting sqref="H114:H141">
    <cfRule type="containsText" dxfId="210" priority="5" operator="containsText" text="80">
      <formula>NOT(ISERROR(SEARCH("80",H114)))</formula>
    </cfRule>
    <cfRule type="containsText" dxfId="209" priority="6" operator="containsText" text="60-79">
      <formula>NOT(ISERROR(SEARCH("60-79",H114)))</formula>
    </cfRule>
    <cfRule type="containsText" dxfId="208" priority="7" operator="containsText" text="&lt;60">
      <formula>NOT(ISERROR(SEARCH("&lt;60",H114)))</formula>
    </cfRule>
  </conditionalFormatting>
  <conditionalFormatting sqref="H114:H141">
    <cfRule type="containsText" dxfId="207" priority="4" operator="containsText" text="error">
      <formula>NOT(ISERROR(SEARCH("error",H114)))</formula>
    </cfRule>
  </conditionalFormatting>
  <conditionalFormatting sqref="Y3:AC30">
    <cfRule type="containsText" dxfId="206" priority="1" operator="containsText" text="*80">
      <formula>NOT(ISERROR(SEARCH("*80",Y3)))</formula>
    </cfRule>
    <cfRule type="containsText" dxfId="205" priority="2" operator="containsText" text="60-79">
      <formula>NOT(ISERROR(SEARCH("60-79",Y3)))</formula>
    </cfRule>
    <cfRule type="containsText" dxfId="204" priority="3" operator="containsText" text="&lt;60">
      <formula>NOT(ISERROR(SEARCH("&lt;60",Y3)))</formula>
    </cfRule>
  </conditionalFormatting>
  <dataValidations count="2">
    <dataValidation type="list" allowBlank="1" showInputMessage="1" showErrorMessage="1" errorTitle="Error in entry" error="Please use list items only." sqref="Y3:AH30 H3:R30" xr:uid="{22636EE9-1C2F-4965-891A-79D511E598AE}">
      <formula1>ValidDepts</formula1>
    </dataValidation>
    <dataValidation allowBlank="1" showInputMessage="1" showErrorMessage="1" errorTitle="Error in entry" error="Please use list items only." sqref="AU116:BE143 AK3:AT33 BL40:BV61 BJ38:BT38 BJ31:BT34 BV31:CE34" xr:uid="{748339DB-2EF1-4409-82AB-357B761AC7FD}"/>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11" max="12" man="1"/>
  </row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94CCF-7EB2-468B-B4E6-D8774FB19823}">
  <sheetPr>
    <pageSetUpPr fitToPage="1"/>
  </sheetPr>
  <dimension ref="A1:CN179"/>
  <sheetViews>
    <sheetView showGridLines="0" topLeftCell="B1" zoomScale="80" zoomScaleNormal="80" zoomScaleSheetLayoutView="80" zoomScalePageLayoutView="25" workbookViewId="0">
      <selection activeCell="C138" sqref="C138:D141"/>
    </sheetView>
  </sheetViews>
  <sheetFormatPr defaultColWidth="0" defaultRowHeight="13.9"/>
  <cols>
    <col min="1" max="1" width="1.42578125" style="1" customWidth="1"/>
    <col min="2" max="7" width="10.5703125" style="1" customWidth="1"/>
    <col min="8" max="13" width="10.5703125" style="8" customWidth="1"/>
    <col min="14" max="16" width="10.5703125" style="8" hidden="1" customWidth="1"/>
    <col min="17" max="23" width="10.5703125" style="1" hidden="1" customWidth="1"/>
    <col min="24" max="24" width="3" style="1" customWidth="1"/>
    <col min="25" max="26" width="10.5703125" style="1" customWidth="1"/>
    <col min="27" max="27" width="10.5703125" style="8" customWidth="1"/>
    <col min="28" max="28" width="10.5703125" style="1" customWidth="1"/>
    <col min="29" max="29" width="11.5703125" style="1" customWidth="1"/>
    <col min="30" max="34" width="10.5703125" style="8" hidden="1" customWidth="1"/>
    <col min="35" max="35" width="2.7109375" style="8" customWidth="1"/>
    <col min="36" max="36" width="5.42578125" style="8" hidden="1" customWidth="1"/>
    <col min="37" max="37" width="12.42578125" style="1" hidden="1" customWidth="1"/>
    <col min="38" max="38" width="9.28515625" style="1" hidden="1" customWidth="1"/>
    <col min="39" max="39" width="15.28515625" style="1" hidden="1" customWidth="1"/>
    <col min="40" max="40" width="10" style="1" hidden="1" customWidth="1"/>
    <col min="41" max="41" width="13.42578125" style="1" hidden="1" customWidth="1"/>
    <col min="42" max="42" width="15.5703125" style="1" hidden="1" customWidth="1"/>
    <col min="43" max="43" width="13.7109375" style="1" hidden="1" customWidth="1"/>
    <col min="44" max="44" width="12.5703125" style="1" hidden="1" customWidth="1"/>
    <col min="45" max="49" width="8.7109375" style="1" hidden="1" customWidth="1"/>
    <col min="50" max="50" width="16.5703125" style="1" hidden="1" customWidth="1"/>
    <col min="51" max="51" width="8.7109375" style="1" hidden="1" customWidth="1"/>
    <col min="52" max="53" width="11.5703125" style="1" hidden="1" customWidth="1"/>
    <col min="54" max="63" width="8.7109375" style="1" hidden="1" customWidth="1"/>
    <col min="64" max="64" width="13" style="8" hidden="1" customWidth="1"/>
    <col min="65" max="65" width="11.42578125" style="8" hidden="1" customWidth="1"/>
    <col min="66" max="68" width="8.5703125" style="8" hidden="1" customWidth="1"/>
    <col min="69" max="71" width="13" style="8" hidden="1" customWidth="1"/>
    <col min="72" max="72" width="11.7109375" style="8" hidden="1" customWidth="1"/>
    <col min="73" max="73" width="7.42578125" style="8" hidden="1" customWidth="1"/>
    <col min="74" max="74" width="13.28515625" style="8" hidden="1" customWidth="1"/>
    <col min="75" max="82" width="7.42578125" style="8" hidden="1" customWidth="1"/>
    <col min="83" max="84" width="6.7109375" style="8" hidden="1" customWidth="1"/>
    <col min="85" max="85" width="8.7109375" style="1" hidden="1" customWidth="1"/>
    <col min="86" max="86" width="11.42578125" style="8" hidden="1" customWidth="1"/>
    <col min="87" max="87" width="8.7109375" style="1" hidden="1" customWidth="1"/>
    <col min="88" max="88" width="8.5703125" style="8" hidden="1" customWidth="1"/>
    <col min="89" max="89" width="8.7109375" style="1" hidden="1" customWidth="1"/>
    <col min="90" max="90" width="8.5703125" style="8" hidden="1" customWidth="1"/>
    <col min="91" max="91" width="8.7109375" style="1" hidden="1" customWidth="1"/>
    <col min="92" max="92" width="8.5703125" style="8" hidden="1" customWidth="1"/>
    <col min="93" max="16384" width="8.7109375" style="1" hidden="1"/>
  </cols>
  <sheetData>
    <row r="1" spans="2:92" ht="7.35" customHeight="1" thickBot="1">
      <c r="H1" s="2"/>
      <c r="I1" s="3"/>
      <c r="J1" s="3"/>
      <c r="K1" s="3"/>
      <c r="L1" s="3"/>
      <c r="M1" s="4"/>
      <c r="N1" s="4"/>
      <c r="O1" s="4"/>
      <c r="P1" s="4"/>
      <c r="AA1" s="3"/>
      <c r="AD1" s="3"/>
      <c r="AE1" s="3"/>
      <c r="AF1" s="3"/>
      <c r="AG1" s="3"/>
      <c r="AH1" s="3"/>
      <c r="AI1" s="3"/>
      <c r="AJ1" s="3"/>
      <c r="AW1" s="5" t="s">
        <v>36</v>
      </c>
      <c r="AX1" s="5"/>
      <c r="BE1" s="1" t="s">
        <v>37</v>
      </c>
      <c r="BJ1" s="5" t="s">
        <v>38</v>
      </c>
      <c r="BK1" s="5"/>
      <c r="BL1" s="6"/>
      <c r="BM1" s="7"/>
      <c r="BN1" s="3"/>
      <c r="BO1" s="3"/>
      <c r="BP1" s="3"/>
      <c r="BT1" s="4"/>
      <c r="BU1" s="4"/>
      <c r="BV1" s="9" t="s">
        <v>39</v>
      </c>
      <c r="BW1" s="10"/>
      <c r="BX1" s="10"/>
      <c r="BY1" s="10"/>
      <c r="BZ1" s="11"/>
      <c r="CH1" s="3"/>
      <c r="CJ1" s="3"/>
      <c r="CL1" s="3"/>
      <c r="CN1" s="3"/>
    </row>
    <row r="2" spans="2:92" ht="41.65" customHeight="1" thickBot="1">
      <c r="B2" s="12" t="s">
        <v>40</v>
      </c>
      <c r="C2" s="313" t="s">
        <v>41</v>
      </c>
      <c r="D2" s="314"/>
      <c r="E2" s="315" t="s">
        <v>42</v>
      </c>
      <c r="F2" s="316"/>
      <c r="G2" s="314"/>
      <c r="H2" s="146" t="s">
        <v>43</v>
      </c>
      <c r="I2" s="139" t="s">
        <v>44</v>
      </c>
      <c r="J2" s="141" t="s">
        <v>45</v>
      </c>
      <c r="K2" s="147" t="s">
        <v>46</v>
      </c>
      <c r="L2" s="142" t="s">
        <v>47</v>
      </c>
      <c r="M2" s="13" t="s">
        <v>48</v>
      </c>
      <c r="N2" s="13" t="s">
        <v>49</v>
      </c>
      <c r="O2" s="13" t="s">
        <v>50</v>
      </c>
      <c r="P2" s="13" t="s">
        <v>51</v>
      </c>
      <c r="Q2" s="13" t="s">
        <v>52</v>
      </c>
      <c r="R2" s="14" t="s">
        <v>53</v>
      </c>
      <c r="Y2" s="140" t="s">
        <v>54</v>
      </c>
      <c r="Z2" s="144" t="s">
        <v>55</v>
      </c>
      <c r="AA2" s="148" t="s">
        <v>56</v>
      </c>
      <c r="AB2" s="143" t="s">
        <v>57</v>
      </c>
      <c r="AC2" s="145" t="s">
        <v>58</v>
      </c>
      <c r="AD2" s="15" t="s">
        <v>59</v>
      </c>
      <c r="AE2" s="15" t="s">
        <v>60</v>
      </c>
      <c r="AF2" s="15" t="s">
        <v>61</v>
      </c>
      <c r="AG2" s="15" t="s">
        <v>62</v>
      </c>
      <c r="AH2" s="15" t="s">
        <v>63</v>
      </c>
      <c r="AK2" s="16" t="s">
        <v>64</v>
      </c>
      <c r="AL2" s="16" t="s">
        <v>65</v>
      </c>
      <c r="AM2" s="16" t="s">
        <v>66</v>
      </c>
      <c r="AN2" s="16" t="s">
        <v>67</v>
      </c>
      <c r="AO2" s="16" t="s">
        <v>68</v>
      </c>
      <c r="AP2" s="16" t="s">
        <v>69</v>
      </c>
      <c r="AQ2" s="16" t="s">
        <v>70</v>
      </c>
      <c r="AR2" s="16" t="s">
        <v>71</v>
      </c>
      <c r="AS2" s="16" t="s">
        <v>72</v>
      </c>
      <c r="AT2" s="16" t="s">
        <v>73</v>
      </c>
      <c r="AW2" s="17" t="s">
        <v>74</v>
      </c>
      <c r="AX2" s="17" t="s">
        <v>75</v>
      </c>
      <c r="AY2" s="17" t="s">
        <v>76</v>
      </c>
      <c r="AZ2" s="17" t="s">
        <v>77</v>
      </c>
      <c r="BA2" s="17" t="s">
        <v>78</v>
      </c>
      <c r="BB2" s="17" t="s">
        <v>79</v>
      </c>
      <c r="BC2" s="17" t="s">
        <v>80</v>
      </c>
      <c r="BE2" s="1" t="s">
        <v>81</v>
      </c>
      <c r="BF2" s="1" t="s">
        <v>82</v>
      </c>
      <c r="BJ2" s="18" t="s">
        <v>83</v>
      </c>
      <c r="BK2" s="18" t="s">
        <v>84</v>
      </c>
      <c r="BL2" s="18" t="s">
        <v>85</v>
      </c>
      <c r="BM2" s="18" t="s">
        <v>86</v>
      </c>
      <c r="BN2" s="18" t="s">
        <v>87</v>
      </c>
      <c r="BO2" s="18" t="s">
        <v>88</v>
      </c>
      <c r="BP2" s="18" t="s">
        <v>89</v>
      </c>
      <c r="BQ2" s="18" t="s">
        <v>90</v>
      </c>
      <c r="BR2" s="18" t="s">
        <v>91</v>
      </c>
      <c r="BS2" s="18" t="s">
        <v>92</v>
      </c>
      <c r="BT2" s="18" t="s">
        <v>93</v>
      </c>
      <c r="BV2" s="19" t="s">
        <v>94</v>
      </c>
      <c r="BW2" s="19" t="s">
        <v>95</v>
      </c>
      <c r="BX2" s="19" t="s">
        <v>96</v>
      </c>
      <c r="BY2" s="19" t="s">
        <v>97</v>
      </c>
      <c r="BZ2" s="19" t="s">
        <v>98</v>
      </c>
      <c r="CA2" s="19" t="s">
        <v>99</v>
      </c>
      <c r="CB2" s="19" t="s">
        <v>100</v>
      </c>
      <c r="CC2" s="19" t="s">
        <v>101</v>
      </c>
      <c r="CD2" s="19" t="s">
        <v>102</v>
      </c>
      <c r="CE2" s="19" t="s">
        <v>103</v>
      </c>
    </row>
    <row r="3" spans="2:92" ht="13.5" customHeight="1" thickBot="1">
      <c r="B3" s="320">
        <v>1</v>
      </c>
      <c r="C3" s="291" t="s">
        <v>104</v>
      </c>
      <c r="D3" s="292"/>
      <c r="E3" s="20" t="s">
        <v>105</v>
      </c>
      <c r="F3" s="21"/>
      <c r="G3" s="22"/>
      <c r="H3" s="161" t="s">
        <v>106</v>
      </c>
      <c r="I3" s="25" t="s">
        <v>106</v>
      </c>
      <c r="J3" s="25" t="s">
        <v>106</v>
      </c>
      <c r="K3" s="25" t="s">
        <v>106</v>
      </c>
      <c r="L3" s="24" t="s">
        <v>106</v>
      </c>
      <c r="M3" s="24" t="s">
        <v>106</v>
      </c>
      <c r="N3" s="24" t="s">
        <v>106</v>
      </c>
      <c r="O3" s="24" t="s">
        <v>106</v>
      </c>
      <c r="P3" s="24" t="s">
        <v>106</v>
      </c>
      <c r="Q3" s="24" t="s">
        <v>106</v>
      </c>
      <c r="R3" s="26" t="s">
        <v>106</v>
      </c>
      <c r="Y3" s="25" t="s">
        <v>106</v>
      </c>
      <c r="Z3" s="25" t="s">
        <v>106</v>
      </c>
      <c r="AA3" s="25" t="s">
        <v>106</v>
      </c>
      <c r="AB3" s="25" t="s">
        <v>106</v>
      </c>
      <c r="AC3" s="161" t="s">
        <v>106</v>
      </c>
      <c r="AD3" s="23" t="s">
        <v>106</v>
      </c>
      <c r="AE3" s="23" t="s">
        <v>106</v>
      </c>
      <c r="AF3" s="23" t="s">
        <v>106</v>
      </c>
      <c r="AG3" s="23" t="s">
        <v>106</v>
      </c>
      <c r="AH3" s="23" t="s">
        <v>106</v>
      </c>
      <c r="AK3" s="27" t="str">
        <f t="shared" ref="AK3:AT28"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107</v>
      </c>
      <c r="AX3" s="30" t="str">
        <f t="shared" ref="AX3:AX30" si="1">_xlfn.IFNA(LOOKUP(2,1/(H3:R3&lt;&gt;"---"),H3:R3),"---")</f>
        <v>---</v>
      </c>
      <c r="AY3" s="50" t="e">
        <f>VALUE(IF(AX3="---","",VLOOKUP(AX3,List167823[],2,FALSE)))</f>
        <v>#VALUE!</v>
      </c>
      <c r="AZ3" s="1" t="str">
        <f t="shared" ref="AZ3:AZ30" si="2">_xlfn.IFNA(LOOKUP(2,1/(H3:Q3&lt;&gt;"---"),X3:AF3),"---")</f>
        <v>---</v>
      </c>
      <c r="BA3" s="1" t="e">
        <f>VALUE(IF(AZ3="---","",VLOOKUP(AZ3,List167823[],2,FALSE)))</f>
        <v>#VALUE!</v>
      </c>
      <c r="BB3" s="1" t="str">
        <f t="shared" ref="BB3:BB30" si="3">_xlfn.IFNA(LOOKUP(2,1/(AK3:AT3&lt;&gt;""),AK3:AT3),"---")</f>
        <v>---</v>
      </c>
      <c r="BC3" s="1" t="str">
        <f t="shared" ref="BC3:BC30" si="4">_xlfn.IFNA(LOOKUP(2,1/(H3:R3&lt;&gt;"---"),H$2:R$2),"---")</f>
        <v>---</v>
      </c>
      <c r="BE3" s="31" t="s">
        <v>106</v>
      </c>
      <c r="BI3" s="29" t="s">
        <v>107</v>
      </c>
      <c r="BJ3" s="158" t="str">
        <f>IF(H3="---","",VLOOKUP(H3,List167823[],2,FALSE))</f>
        <v/>
      </c>
      <c r="BK3" s="158" t="str">
        <f>IF(I3="---","",VLOOKUP(I3,List167823[],2,FALSE))</f>
        <v/>
      </c>
      <c r="BL3" s="158" t="str">
        <f>IF(J3="---","",VLOOKUP(J3,List167823[],2,FALSE))</f>
        <v/>
      </c>
      <c r="BM3" s="158" t="str">
        <f>IF(K3="---","",VLOOKUP(K3,List167823[],2,FALSE))</f>
        <v/>
      </c>
      <c r="BN3" s="158" t="str">
        <f>IF(L3="---","",VLOOKUP(L3,List167823[],2,FALSE))</f>
        <v/>
      </c>
      <c r="BO3" s="158" t="str">
        <f>IF(M3="---","",VLOOKUP(M3,List167823[],2,FALSE))</f>
        <v/>
      </c>
      <c r="BP3" s="158" t="str">
        <f>IF(N3="---","",VLOOKUP(N3,List167823[],2,FALSE))</f>
        <v/>
      </c>
      <c r="BQ3" s="158" t="str">
        <f>IF(O3="---","",VLOOKUP(O3,List167823[],2,FALSE))</f>
        <v/>
      </c>
      <c r="BR3" s="158" t="str">
        <f>IF(P3="---","",VLOOKUP(P3,List167823[],2,FALSE))</f>
        <v/>
      </c>
      <c r="BS3" s="158" t="str">
        <f>IF(Q3="---","",VLOOKUP(Q3,List167823[],2,FALSE))</f>
        <v/>
      </c>
      <c r="BT3" s="158" t="str">
        <f>IF(R3="---","",VLOOKUP(R3,List167823[],2,FALSE))</f>
        <v/>
      </c>
      <c r="BU3" s="29" t="s">
        <v>107</v>
      </c>
      <c r="BV3" s="158" t="str">
        <f>IF(Y3="---","",VLOOKUP(Y3,List167823[],2,FALSE))</f>
        <v/>
      </c>
      <c r="BW3" s="158" t="str">
        <f>IF(Z3="---","",VLOOKUP(Z3,List167823[],2,FALSE))</f>
        <v/>
      </c>
      <c r="BX3" s="158" t="str">
        <f>IF(AA3="---","",VLOOKUP(AA3,List167823[],2,FALSE))</f>
        <v/>
      </c>
      <c r="BY3" s="158" t="str">
        <f>IF(AB3="---","",VLOOKUP(AB3,List167823[],2,FALSE))</f>
        <v/>
      </c>
      <c r="BZ3" s="158" t="str">
        <f>IF(AC3="---","",VLOOKUP(AC3,List167823[],2,FALSE))</f>
        <v/>
      </c>
      <c r="CA3" s="158" t="str">
        <f>IF(AD3="---","",VLOOKUP(AD3,List167823[],2,FALSE))</f>
        <v/>
      </c>
      <c r="CB3" s="158" t="str">
        <f>IF(AE3="---","",VLOOKUP(AE3,List167823[],2,FALSE))</f>
        <v/>
      </c>
      <c r="CC3" s="158" t="str">
        <f>IF(AF3="---","",VLOOKUP(AF3,List167823[],2,FALSE))</f>
        <v/>
      </c>
      <c r="CD3" s="158" t="str">
        <f>IF(AG3="---","",VLOOKUP(AG3,List167823[],2,FALSE))</f>
        <v/>
      </c>
      <c r="CE3" s="158" t="str">
        <f>IF(AH3="---","",VLOOKUP(AH3,List167823[],2,FALSE))</f>
        <v/>
      </c>
    </row>
    <row r="4" spans="2:92" ht="13.5" customHeight="1" thickBot="1">
      <c r="B4" s="321"/>
      <c r="C4" s="291"/>
      <c r="D4" s="292"/>
      <c r="E4" s="199" t="s">
        <v>108</v>
      </c>
      <c r="F4" s="21"/>
      <c r="G4" s="22"/>
      <c r="H4" s="25" t="s">
        <v>106</v>
      </c>
      <c r="I4" s="25" t="s">
        <v>106</v>
      </c>
      <c r="J4" s="25" t="s">
        <v>106</v>
      </c>
      <c r="K4" s="25" t="s">
        <v>106</v>
      </c>
      <c r="L4" s="25" t="s">
        <v>106</v>
      </c>
      <c r="M4" s="25" t="s">
        <v>106</v>
      </c>
      <c r="N4" s="25" t="s">
        <v>106</v>
      </c>
      <c r="O4" s="25" t="s">
        <v>106</v>
      </c>
      <c r="P4" s="25" t="s">
        <v>106</v>
      </c>
      <c r="Q4" s="25" t="s">
        <v>106</v>
      </c>
      <c r="R4" s="32" t="s">
        <v>106</v>
      </c>
      <c r="Y4" s="25" t="s">
        <v>106</v>
      </c>
      <c r="Z4" s="25" t="s">
        <v>106</v>
      </c>
      <c r="AA4" s="25" t="s">
        <v>106</v>
      </c>
      <c r="AB4" s="25" t="s">
        <v>106</v>
      </c>
      <c r="AC4" s="32" t="s">
        <v>106</v>
      </c>
      <c r="AD4" s="23" t="s">
        <v>106</v>
      </c>
      <c r="AE4" s="23" t="s">
        <v>106</v>
      </c>
      <c r="AF4" s="23" t="s">
        <v>106</v>
      </c>
      <c r="AG4" s="23" t="s">
        <v>106</v>
      </c>
      <c r="AH4" s="23" t="s">
        <v>106</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109</v>
      </c>
      <c r="AX4" s="30" t="str">
        <f t="shared" si="1"/>
        <v>---</v>
      </c>
      <c r="AY4" s="50" t="e">
        <f>VALUE(IF(AX4="---","",VLOOKUP(AX4,List167823[],2,FALSE)))</f>
        <v>#VALUE!</v>
      </c>
      <c r="AZ4" s="1" t="str">
        <f t="shared" si="2"/>
        <v>---</v>
      </c>
      <c r="BA4" s="1" t="e">
        <f>VALUE(IF(AZ4="---","",VLOOKUP(AZ4,List167823[],2,FALSE)))</f>
        <v>#VALUE!</v>
      </c>
      <c r="BB4" s="1" t="str">
        <f t="shared" si="3"/>
        <v>---</v>
      </c>
      <c r="BC4" s="1" t="str">
        <f t="shared" si="4"/>
        <v>---</v>
      </c>
      <c r="BE4" s="33" t="s">
        <v>110</v>
      </c>
      <c r="BF4" s="1">
        <v>1</v>
      </c>
      <c r="BI4" s="29" t="s">
        <v>109</v>
      </c>
      <c r="BJ4" s="158" t="str">
        <f>IF(H4="---","",VLOOKUP(H4,List167823[],2,FALSE))</f>
        <v/>
      </c>
      <c r="BK4" s="158" t="str">
        <f>IF(I4="---","",VLOOKUP(I4,List167823[],2,FALSE))</f>
        <v/>
      </c>
      <c r="BL4" s="158" t="str">
        <f>IF(J4="---","",VLOOKUP(J4,List167823[],2,FALSE))</f>
        <v/>
      </c>
      <c r="BM4" s="158" t="str">
        <f>IF(K4="---","",VLOOKUP(K4,List167823[],2,FALSE))</f>
        <v/>
      </c>
      <c r="BN4" s="158" t="str">
        <f>IF(L4="---","",VLOOKUP(L4,List167823[],2,FALSE))</f>
        <v/>
      </c>
      <c r="BO4" s="158" t="str">
        <f>IF(M4="---","",VLOOKUP(M4,List167823[],2,FALSE))</f>
        <v/>
      </c>
      <c r="BP4" s="158" t="str">
        <f>IF(N4="---","",VLOOKUP(N4,List167823[],2,FALSE))</f>
        <v/>
      </c>
      <c r="BQ4" s="158" t="str">
        <f>IF(O4="---","",VLOOKUP(O4,List167823[],2,FALSE))</f>
        <v/>
      </c>
      <c r="BR4" s="158" t="str">
        <f>IF(P4="---","",VLOOKUP(P4,List167823[],2,FALSE))</f>
        <v/>
      </c>
      <c r="BS4" s="158" t="str">
        <f>IF(Q4="---","",VLOOKUP(Q4,List167823[],2,FALSE))</f>
        <v/>
      </c>
      <c r="BT4" s="158" t="str">
        <f>IF(R4="---","",VLOOKUP(R4,List167823[],2,FALSE))</f>
        <v/>
      </c>
      <c r="BU4" s="29" t="s">
        <v>109</v>
      </c>
      <c r="BV4" s="158" t="str">
        <f>IF(Y4="---","",VLOOKUP(Y4,List167823[],2,FALSE))</f>
        <v/>
      </c>
      <c r="BW4" s="158" t="str">
        <f>IF(Z4="---","",VLOOKUP(Z4,List167823[],2,FALSE))</f>
        <v/>
      </c>
      <c r="BX4" s="158" t="str">
        <f>IF(AA4="---","",VLOOKUP(AA4,List167823[],2,FALSE))</f>
        <v/>
      </c>
      <c r="BY4" s="158" t="str">
        <f>IF(AB4="---","",VLOOKUP(AB4,List167823[],2,FALSE))</f>
        <v/>
      </c>
      <c r="BZ4" s="158" t="str">
        <f>IF(AC4="---","",VLOOKUP(AC4,List167823[],2,FALSE))</f>
        <v/>
      </c>
      <c r="CA4" s="158" t="str">
        <f>IF(AD4="---","",VLOOKUP(AD4,List167823[],2,FALSE))</f>
        <v/>
      </c>
      <c r="CB4" s="158" t="str">
        <f>IF(AE4="---","",VLOOKUP(AE4,List167823[],2,FALSE))</f>
        <v/>
      </c>
      <c r="CC4" s="158" t="str">
        <f>IF(AF4="---","",VLOOKUP(AF4,List167823[],2,FALSE))</f>
        <v/>
      </c>
      <c r="CD4" s="158" t="str">
        <f>IF(AG4="---","",VLOOKUP(AG4,List167823[],2,FALSE))</f>
        <v/>
      </c>
      <c r="CE4" s="158" t="str">
        <f>IF(AH4="---","",VLOOKUP(AH4,List167823[],2,FALSE))</f>
        <v/>
      </c>
    </row>
    <row r="5" spans="2:92" ht="13.5" customHeight="1" thickBot="1">
      <c r="B5" s="321"/>
      <c r="C5" s="291" t="s">
        <v>111</v>
      </c>
      <c r="D5" s="292"/>
      <c r="E5" s="20" t="s">
        <v>112</v>
      </c>
      <c r="F5" s="21"/>
      <c r="G5" s="22"/>
      <c r="H5" s="25" t="s">
        <v>106</v>
      </c>
      <c r="I5" s="25" t="s">
        <v>106</v>
      </c>
      <c r="J5" s="25" t="s">
        <v>106</v>
      </c>
      <c r="K5" s="25" t="s">
        <v>106</v>
      </c>
      <c r="L5" s="25" t="s">
        <v>106</v>
      </c>
      <c r="M5" s="25" t="s">
        <v>106</v>
      </c>
      <c r="N5" s="25" t="s">
        <v>106</v>
      </c>
      <c r="O5" s="25" t="s">
        <v>106</v>
      </c>
      <c r="P5" s="25" t="s">
        <v>106</v>
      </c>
      <c r="Q5" s="25" t="s">
        <v>106</v>
      </c>
      <c r="R5" s="32" t="s">
        <v>106</v>
      </c>
      <c r="Y5" s="25" t="s">
        <v>106</v>
      </c>
      <c r="Z5" s="25" t="s">
        <v>106</v>
      </c>
      <c r="AA5" s="25" t="s">
        <v>106</v>
      </c>
      <c r="AB5" s="25" t="s">
        <v>106</v>
      </c>
      <c r="AC5" s="32" t="s">
        <v>106</v>
      </c>
      <c r="AD5" s="23" t="s">
        <v>106</v>
      </c>
      <c r="AE5" s="23" t="s">
        <v>106</v>
      </c>
      <c r="AF5" s="23" t="s">
        <v>106</v>
      </c>
      <c r="AG5" s="23" t="s">
        <v>106</v>
      </c>
      <c r="AH5" s="23" t="s">
        <v>106</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113</v>
      </c>
      <c r="AX5" s="30" t="str">
        <f t="shared" si="1"/>
        <v>---</v>
      </c>
      <c r="AY5" s="50" t="e">
        <f>VALUE(IF(AX5="---","",VLOOKUP(AX5,List167823[],2,FALSE)))</f>
        <v>#VALUE!</v>
      </c>
      <c r="AZ5" s="1" t="str">
        <f t="shared" si="2"/>
        <v>---</v>
      </c>
      <c r="BA5" s="1" t="e">
        <f>VALUE(IF(AZ5="---","",VLOOKUP(AZ5,List167823[],2,FALSE)))</f>
        <v>#VALUE!</v>
      </c>
      <c r="BB5" s="1" t="str">
        <f t="shared" si="3"/>
        <v>---</v>
      </c>
      <c r="BC5" s="1" t="str">
        <f t="shared" si="4"/>
        <v>---</v>
      </c>
      <c r="BE5" s="34" t="s">
        <v>114</v>
      </c>
      <c r="BF5" s="1">
        <v>0.5</v>
      </c>
      <c r="BI5" s="29" t="s">
        <v>113</v>
      </c>
      <c r="BJ5" s="158" t="str">
        <f>IF(H5="---","",VLOOKUP(H5,List167823[],2,FALSE))</f>
        <v/>
      </c>
      <c r="BK5" s="158" t="str">
        <f>IF(I5="---","",VLOOKUP(I5,List167823[],2,FALSE))</f>
        <v/>
      </c>
      <c r="BL5" s="158" t="str">
        <f>IF(J5="---","",VLOOKUP(J5,List167823[],2,FALSE))</f>
        <v/>
      </c>
      <c r="BM5" s="158" t="str">
        <f>IF(K5="---","",VLOOKUP(K5,List167823[],2,FALSE))</f>
        <v/>
      </c>
      <c r="BN5" s="158" t="str">
        <f>IF(L5="---","",VLOOKUP(L5,List167823[],2,FALSE))</f>
        <v/>
      </c>
      <c r="BO5" s="158" t="str">
        <f>IF(M5="---","",VLOOKUP(M5,List167823[],2,FALSE))</f>
        <v/>
      </c>
      <c r="BP5" s="158" t="str">
        <f>IF(N5="---","",VLOOKUP(N5,List167823[],2,FALSE))</f>
        <v/>
      </c>
      <c r="BQ5" s="158" t="str">
        <f>IF(O5="---","",VLOOKUP(O5,List167823[],2,FALSE))</f>
        <v/>
      </c>
      <c r="BR5" s="158" t="str">
        <f>IF(P5="---","",VLOOKUP(P5,List167823[],2,FALSE))</f>
        <v/>
      </c>
      <c r="BS5" s="158" t="str">
        <f>IF(Q5="---","",VLOOKUP(Q5,List167823[],2,FALSE))</f>
        <v/>
      </c>
      <c r="BT5" s="158" t="str">
        <f>IF(R5="---","",VLOOKUP(R5,List167823[],2,FALSE))</f>
        <v/>
      </c>
      <c r="BU5" s="29" t="s">
        <v>113</v>
      </c>
      <c r="BV5" s="158" t="str">
        <f>IF(Y5="---","",VLOOKUP(Y5,List167823[],2,FALSE))</f>
        <v/>
      </c>
      <c r="BW5" s="158" t="str">
        <f>IF(Z5="---","",VLOOKUP(Z5,List167823[],2,FALSE))</f>
        <v/>
      </c>
      <c r="BX5" s="158" t="str">
        <f>IF(AA5="---","",VLOOKUP(AA5,List167823[],2,FALSE))</f>
        <v/>
      </c>
      <c r="BY5" s="158" t="str">
        <f>IF(AB5="---","",VLOOKUP(AB5,List167823[],2,FALSE))</f>
        <v/>
      </c>
      <c r="BZ5" s="158" t="str">
        <f>IF(AC5="---","",VLOOKUP(AC5,List167823[],2,FALSE))</f>
        <v/>
      </c>
      <c r="CA5" s="158" t="str">
        <f>IF(AD5="---","",VLOOKUP(AD5,List167823[],2,FALSE))</f>
        <v/>
      </c>
      <c r="CB5" s="158" t="str">
        <f>IF(AE5="---","",VLOOKUP(AE5,List167823[],2,FALSE))</f>
        <v/>
      </c>
      <c r="CC5" s="158" t="str">
        <f>IF(AF5="---","",VLOOKUP(AF5,List167823[],2,FALSE))</f>
        <v/>
      </c>
      <c r="CD5" s="158" t="str">
        <f>IF(AG5="---","",VLOOKUP(AG5,List167823[],2,FALSE))</f>
        <v/>
      </c>
      <c r="CE5" s="158" t="str">
        <f>IF(AH5="---","",VLOOKUP(AH5,List167823[],2,FALSE))</f>
        <v/>
      </c>
    </row>
    <row r="6" spans="2:92" ht="13.5" customHeight="1" thickBot="1">
      <c r="B6" s="321"/>
      <c r="C6" s="291"/>
      <c r="D6" s="292"/>
      <c r="E6" s="20" t="s">
        <v>115</v>
      </c>
      <c r="F6" s="21"/>
      <c r="G6" s="22"/>
      <c r="H6" s="25" t="s">
        <v>106</v>
      </c>
      <c r="I6" s="25" t="s">
        <v>106</v>
      </c>
      <c r="J6" s="25" t="s">
        <v>106</v>
      </c>
      <c r="K6" s="25" t="s">
        <v>106</v>
      </c>
      <c r="L6" s="25" t="s">
        <v>106</v>
      </c>
      <c r="M6" s="25" t="s">
        <v>106</v>
      </c>
      <c r="N6" s="25" t="s">
        <v>106</v>
      </c>
      <c r="O6" s="25" t="s">
        <v>106</v>
      </c>
      <c r="P6" s="25" t="s">
        <v>106</v>
      </c>
      <c r="Q6" s="25" t="s">
        <v>106</v>
      </c>
      <c r="R6" s="32" t="s">
        <v>106</v>
      </c>
      <c r="Y6" s="25" t="s">
        <v>106</v>
      </c>
      <c r="Z6" s="25" t="s">
        <v>106</v>
      </c>
      <c r="AA6" s="25" t="s">
        <v>106</v>
      </c>
      <c r="AB6" s="25" t="s">
        <v>106</v>
      </c>
      <c r="AC6" s="32" t="s">
        <v>106</v>
      </c>
      <c r="AD6" s="23" t="s">
        <v>106</v>
      </c>
      <c r="AE6" s="23" t="s">
        <v>106</v>
      </c>
      <c r="AF6" s="23" t="s">
        <v>106</v>
      </c>
      <c r="AG6" s="23" t="s">
        <v>106</v>
      </c>
      <c r="AH6" s="23" t="s">
        <v>106</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116</v>
      </c>
      <c r="AX6" s="30" t="str">
        <f t="shared" si="1"/>
        <v>---</v>
      </c>
      <c r="AY6" s="50" t="e">
        <f>VALUE(IF(AX6="---","",VLOOKUP(AX6,List167823[],2,FALSE)))</f>
        <v>#VALUE!</v>
      </c>
      <c r="AZ6" s="1" t="str">
        <f t="shared" si="2"/>
        <v>---</v>
      </c>
      <c r="BA6" s="1" t="e">
        <f>VALUE(IF(AZ6="---","",VLOOKUP(AZ6,List167823[],2,FALSE)))</f>
        <v>#VALUE!</v>
      </c>
      <c r="BB6" s="1" t="str">
        <f t="shared" si="3"/>
        <v>---</v>
      </c>
      <c r="BC6" s="1" t="str">
        <f t="shared" si="4"/>
        <v>---</v>
      </c>
      <c r="BE6" s="35" t="s">
        <v>117</v>
      </c>
      <c r="BF6" s="1">
        <v>0</v>
      </c>
      <c r="BI6" s="29" t="s">
        <v>116</v>
      </c>
      <c r="BJ6" s="158" t="str">
        <f>IF(H6="---","",VLOOKUP(H6,List167823[],2,FALSE))</f>
        <v/>
      </c>
      <c r="BK6" s="158" t="str">
        <f>IF(I6="---","",VLOOKUP(I6,List167823[],2,FALSE))</f>
        <v/>
      </c>
      <c r="BL6" s="158" t="str">
        <f>IF(J6="---","",VLOOKUP(J6,List167823[],2,FALSE))</f>
        <v/>
      </c>
      <c r="BM6" s="158" t="str">
        <f>IF(K6="---","",VLOOKUP(K6,List167823[],2,FALSE))</f>
        <v/>
      </c>
      <c r="BN6" s="158" t="str">
        <f>IF(L6="---","",VLOOKUP(L6,List167823[],2,FALSE))</f>
        <v/>
      </c>
      <c r="BO6" s="158" t="str">
        <f>IF(M6="---","",VLOOKUP(M6,List167823[],2,FALSE))</f>
        <v/>
      </c>
      <c r="BP6" s="158" t="str">
        <f>IF(N6="---","",VLOOKUP(N6,List167823[],2,FALSE))</f>
        <v/>
      </c>
      <c r="BQ6" s="158" t="str">
        <f>IF(O6="---","",VLOOKUP(O6,List167823[],2,FALSE))</f>
        <v/>
      </c>
      <c r="BR6" s="158" t="str">
        <f>IF(P6="---","",VLOOKUP(P6,List167823[],2,FALSE))</f>
        <v/>
      </c>
      <c r="BS6" s="158" t="str">
        <f>IF(Q6="---","",VLOOKUP(Q6,List167823[],2,FALSE))</f>
        <v/>
      </c>
      <c r="BT6" s="158" t="str">
        <f>IF(R6="---","",VLOOKUP(R6,List167823[],2,FALSE))</f>
        <v/>
      </c>
      <c r="BU6" s="29" t="s">
        <v>116</v>
      </c>
      <c r="BV6" s="158" t="str">
        <f>IF(Y6="---","",VLOOKUP(Y6,List167823[],2,FALSE))</f>
        <v/>
      </c>
      <c r="BW6" s="158" t="str">
        <f>IF(Z6="---","",VLOOKUP(Z6,List167823[],2,FALSE))</f>
        <v/>
      </c>
      <c r="BX6" s="158" t="str">
        <f>IF(AA6="---","",VLOOKUP(AA6,List167823[],2,FALSE))</f>
        <v/>
      </c>
      <c r="BY6" s="158" t="str">
        <f>IF(AB6="---","",VLOOKUP(AB6,List167823[],2,FALSE))</f>
        <v/>
      </c>
      <c r="BZ6" s="158" t="str">
        <f>IF(AC6="---","",VLOOKUP(AC6,List167823[],2,FALSE))</f>
        <v/>
      </c>
      <c r="CA6" s="158" t="str">
        <f>IF(AD6="---","",VLOOKUP(AD6,List167823[],2,FALSE))</f>
        <v/>
      </c>
      <c r="CB6" s="158" t="str">
        <f>IF(AE6="---","",VLOOKUP(AE6,List167823[],2,FALSE))</f>
        <v/>
      </c>
      <c r="CC6" s="158" t="str">
        <f>IF(AF6="---","",VLOOKUP(AF6,List167823[],2,FALSE))</f>
        <v/>
      </c>
      <c r="CD6" s="158" t="str">
        <f>IF(AG6="---","",VLOOKUP(AG6,List167823[],2,FALSE))</f>
        <v/>
      </c>
      <c r="CE6" s="158" t="str">
        <f>IF(AH6="---","",VLOOKUP(AH6,List167823[],2,FALSE))</f>
        <v/>
      </c>
    </row>
    <row r="7" spans="2:92" ht="13.5" customHeight="1" thickBot="1">
      <c r="B7" s="321"/>
      <c r="C7" s="291"/>
      <c r="D7" s="292"/>
      <c r="E7" s="20" t="s">
        <v>118</v>
      </c>
      <c r="F7" s="21"/>
      <c r="G7" s="22"/>
      <c r="H7" s="25" t="s">
        <v>106</v>
      </c>
      <c r="I7" s="25" t="s">
        <v>106</v>
      </c>
      <c r="J7" s="25" t="s">
        <v>106</v>
      </c>
      <c r="K7" s="25" t="s">
        <v>106</v>
      </c>
      <c r="L7" s="25" t="s">
        <v>106</v>
      </c>
      <c r="M7" s="25" t="s">
        <v>106</v>
      </c>
      <c r="N7" s="25" t="s">
        <v>106</v>
      </c>
      <c r="O7" s="25" t="s">
        <v>106</v>
      </c>
      <c r="P7" s="25" t="s">
        <v>106</v>
      </c>
      <c r="Q7" s="25" t="s">
        <v>106</v>
      </c>
      <c r="R7" s="32" t="s">
        <v>106</v>
      </c>
      <c r="Y7" s="25" t="s">
        <v>106</v>
      </c>
      <c r="Z7" s="25" t="s">
        <v>106</v>
      </c>
      <c r="AA7" s="25" t="s">
        <v>106</v>
      </c>
      <c r="AB7" s="25" t="s">
        <v>106</v>
      </c>
      <c r="AC7" s="32" t="s">
        <v>106</v>
      </c>
      <c r="AD7" s="23" t="s">
        <v>106</v>
      </c>
      <c r="AE7" s="23" t="s">
        <v>106</v>
      </c>
      <c r="AF7" s="23" t="s">
        <v>106</v>
      </c>
      <c r="AG7" s="23" t="s">
        <v>106</v>
      </c>
      <c r="AH7" s="23" t="s">
        <v>106</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119</v>
      </c>
      <c r="AX7" s="30" t="str">
        <f t="shared" si="1"/>
        <v>---</v>
      </c>
      <c r="AY7" s="50" t="e">
        <f>VALUE(IF(AX7="---","",VLOOKUP(AX7,List167823[],2,FALSE)))</f>
        <v>#VALUE!</v>
      </c>
      <c r="AZ7" s="1" t="str">
        <f t="shared" si="2"/>
        <v>---</v>
      </c>
      <c r="BA7" s="1" t="e">
        <f>VALUE(IF(AZ7="---","",VLOOKUP(AZ7,List167823[],2,FALSE)))</f>
        <v>#VALUE!</v>
      </c>
      <c r="BB7" s="1" t="str">
        <f t="shared" si="3"/>
        <v>---</v>
      </c>
      <c r="BC7" s="1" t="str">
        <f t="shared" si="4"/>
        <v>---</v>
      </c>
      <c r="BI7" s="29" t="s">
        <v>119</v>
      </c>
      <c r="BJ7" s="158" t="str">
        <f>IF(H7="---","",VLOOKUP(H7,List167823[],2,FALSE))</f>
        <v/>
      </c>
      <c r="BK7" s="158" t="str">
        <f>IF(I7="---","",VLOOKUP(I7,List167823[],2,FALSE))</f>
        <v/>
      </c>
      <c r="BL7" s="158" t="str">
        <f>IF(J7="---","",VLOOKUP(J7,List167823[],2,FALSE))</f>
        <v/>
      </c>
      <c r="BM7" s="158" t="str">
        <f>IF(K7="---","",VLOOKUP(K7,List167823[],2,FALSE))</f>
        <v/>
      </c>
      <c r="BN7" s="158" t="str">
        <f>IF(L7="---","",VLOOKUP(L7,List167823[],2,FALSE))</f>
        <v/>
      </c>
      <c r="BO7" s="158" t="str">
        <f>IF(M7="---","",VLOOKUP(M7,List167823[],2,FALSE))</f>
        <v/>
      </c>
      <c r="BP7" s="158" t="str">
        <f>IF(N7="---","",VLOOKUP(N7,List167823[],2,FALSE))</f>
        <v/>
      </c>
      <c r="BQ7" s="158" t="str">
        <f>IF(O7="---","",VLOOKUP(O7,List167823[],2,FALSE))</f>
        <v/>
      </c>
      <c r="BR7" s="158" t="str">
        <f>IF(P7="---","",VLOOKUP(P7,List167823[],2,FALSE))</f>
        <v/>
      </c>
      <c r="BS7" s="158" t="str">
        <f>IF(Q7="---","",VLOOKUP(Q7,List167823[],2,FALSE))</f>
        <v/>
      </c>
      <c r="BT7" s="158" t="str">
        <f>IF(R7="---","",VLOOKUP(R7,List167823[],2,FALSE))</f>
        <v/>
      </c>
      <c r="BU7" s="29" t="s">
        <v>119</v>
      </c>
      <c r="BV7" s="158" t="str">
        <f>IF(Y7="---","",VLOOKUP(Y7,List167823[],2,FALSE))</f>
        <v/>
      </c>
      <c r="BW7" s="158" t="str">
        <f>IF(Z7="---","",VLOOKUP(Z7,List167823[],2,FALSE))</f>
        <v/>
      </c>
      <c r="BX7" s="158" t="str">
        <f>IF(AA7="---","",VLOOKUP(AA7,List167823[],2,FALSE))</f>
        <v/>
      </c>
      <c r="BY7" s="158" t="str">
        <f>IF(AB7="---","",VLOOKUP(AB7,List167823[],2,FALSE))</f>
        <v/>
      </c>
      <c r="BZ7" s="158" t="str">
        <f>IF(AC7="---","",VLOOKUP(AC7,List167823[],2,FALSE))</f>
        <v/>
      </c>
      <c r="CA7" s="158" t="str">
        <f>IF(AD7="---","",VLOOKUP(AD7,List167823[],2,FALSE))</f>
        <v/>
      </c>
      <c r="CB7" s="158" t="str">
        <f>IF(AE7="---","",VLOOKUP(AE7,List167823[],2,FALSE))</f>
        <v/>
      </c>
      <c r="CC7" s="158" t="str">
        <f>IF(AF7="---","",VLOOKUP(AF7,List167823[],2,FALSE))</f>
        <v/>
      </c>
      <c r="CD7" s="158" t="str">
        <f>IF(AG7="---","",VLOOKUP(AG7,List167823[],2,FALSE))</f>
        <v/>
      </c>
      <c r="CE7" s="158" t="str">
        <f>IF(AH7="---","",VLOOKUP(AH7,List167823[],2,FALSE))</f>
        <v/>
      </c>
    </row>
    <row r="8" spans="2:92" ht="13.5" customHeight="1" thickBot="1">
      <c r="B8" s="322"/>
      <c r="C8" s="291"/>
      <c r="D8" s="292"/>
      <c r="E8" s="20" t="s">
        <v>120</v>
      </c>
      <c r="F8" s="21"/>
      <c r="G8" s="22"/>
      <c r="H8" s="25" t="s">
        <v>106</v>
      </c>
      <c r="I8" s="25" t="s">
        <v>106</v>
      </c>
      <c r="J8" s="25" t="s">
        <v>106</v>
      </c>
      <c r="K8" s="25" t="s">
        <v>106</v>
      </c>
      <c r="L8" s="25" t="s">
        <v>106</v>
      </c>
      <c r="M8" s="25" t="s">
        <v>106</v>
      </c>
      <c r="N8" s="25" t="s">
        <v>106</v>
      </c>
      <c r="O8" s="25" t="s">
        <v>106</v>
      </c>
      <c r="P8" s="25" t="s">
        <v>106</v>
      </c>
      <c r="Q8" s="25" t="s">
        <v>106</v>
      </c>
      <c r="R8" s="32" t="s">
        <v>106</v>
      </c>
      <c r="Y8" s="25" t="s">
        <v>106</v>
      </c>
      <c r="Z8" s="25" t="s">
        <v>106</v>
      </c>
      <c r="AA8" s="25" t="s">
        <v>106</v>
      </c>
      <c r="AB8" s="25" t="s">
        <v>106</v>
      </c>
      <c r="AC8" s="32" t="s">
        <v>106</v>
      </c>
      <c r="AD8" s="23" t="s">
        <v>106</v>
      </c>
      <c r="AE8" s="23" t="s">
        <v>106</v>
      </c>
      <c r="AF8" s="23" t="s">
        <v>106</v>
      </c>
      <c r="AG8" s="23" t="s">
        <v>106</v>
      </c>
      <c r="AH8" s="23" t="s">
        <v>106</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121</v>
      </c>
      <c r="AX8" s="30" t="str">
        <f t="shared" si="1"/>
        <v>---</v>
      </c>
      <c r="AY8" s="50" t="e">
        <f>VALUE(IF(AX8="---","",VLOOKUP(AX8,List167823[],2,FALSE)))</f>
        <v>#VALUE!</v>
      </c>
      <c r="AZ8" s="1" t="str">
        <f t="shared" si="2"/>
        <v>---</v>
      </c>
      <c r="BA8" s="1" t="e">
        <f>VALUE(IF(AZ8="---","",VLOOKUP(AZ8,List167823[],2,FALSE)))</f>
        <v>#VALUE!</v>
      </c>
      <c r="BB8" s="1" t="str">
        <f t="shared" si="3"/>
        <v>---</v>
      </c>
      <c r="BC8" s="1" t="str">
        <f t="shared" si="4"/>
        <v>---</v>
      </c>
      <c r="BI8" s="29" t="s">
        <v>121</v>
      </c>
      <c r="BJ8" s="158" t="str">
        <f>IF(H8="---","",VLOOKUP(H8,List167823[],2,FALSE))</f>
        <v/>
      </c>
      <c r="BK8" s="158" t="str">
        <f>IF(I8="---","",VLOOKUP(I8,List167823[],2,FALSE))</f>
        <v/>
      </c>
      <c r="BL8" s="158" t="str">
        <f>IF(J8="---","",VLOOKUP(J8,List167823[],2,FALSE))</f>
        <v/>
      </c>
      <c r="BM8" s="158" t="str">
        <f>IF(K8="---","",VLOOKUP(K8,List167823[],2,FALSE))</f>
        <v/>
      </c>
      <c r="BN8" s="158" t="str">
        <f>IF(L8="---","",VLOOKUP(L8,List167823[],2,FALSE))</f>
        <v/>
      </c>
      <c r="BO8" s="158" t="str">
        <f>IF(M8="---","",VLOOKUP(M8,List167823[],2,FALSE))</f>
        <v/>
      </c>
      <c r="BP8" s="158" t="str">
        <f>IF(N8="---","",VLOOKUP(N8,List167823[],2,FALSE))</f>
        <v/>
      </c>
      <c r="BQ8" s="158" t="str">
        <f>IF(O8="---","",VLOOKUP(O8,List167823[],2,FALSE))</f>
        <v/>
      </c>
      <c r="BR8" s="158" t="str">
        <f>IF(P8="---","",VLOOKUP(P8,List167823[],2,FALSE))</f>
        <v/>
      </c>
      <c r="BS8" s="158" t="str">
        <f>IF(Q8="---","",VLOOKUP(Q8,List167823[],2,FALSE))</f>
        <v/>
      </c>
      <c r="BT8" s="158" t="str">
        <f>IF(R8="---","",VLOOKUP(R8,List167823[],2,FALSE))</f>
        <v/>
      </c>
      <c r="BU8" s="29" t="s">
        <v>121</v>
      </c>
      <c r="BV8" s="158" t="str">
        <f>IF(Y8="---","",VLOOKUP(Y8,List167823[],2,FALSE))</f>
        <v/>
      </c>
      <c r="BW8" s="158" t="str">
        <f>IF(Z8="---","",VLOOKUP(Z8,List167823[],2,FALSE))</f>
        <v/>
      </c>
      <c r="BX8" s="158" t="str">
        <f>IF(AA8="---","",VLOOKUP(AA8,List167823[],2,FALSE))</f>
        <v/>
      </c>
      <c r="BY8" s="158" t="str">
        <f>IF(AB8="---","",VLOOKUP(AB8,List167823[],2,FALSE))</f>
        <v/>
      </c>
      <c r="BZ8" s="158" t="str">
        <f>IF(AC8="---","",VLOOKUP(AC8,List167823[],2,FALSE))</f>
        <v/>
      </c>
      <c r="CA8" s="158" t="str">
        <f>IF(AD8="---","",VLOOKUP(AD8,List167823[],2,FALSE))</f>
        <v/>
      </c>
      <c r="CB8" s="158" t="str">
        <f>IF(AE8="---","",VLOOKUP(AE8,List167823[],2,FALSE))</f>
        <v/>
      </c>
      <c r="CC8" s="158" t="str">
        <f>IF(AF8="---","",VLOOKUP(AF8,List167823[],2,FALSE))</f>
        <v/>
      </c>
      <c r="CD8" s="158" t="str">
        <f>IF(AG8="---","",VLOOKUP(AG8,List167823[],2,FALSE))</f>
        <v/>
      </c>
      <c r="CE8" s="158" t="str">
        <f>IF(AH8="---","",VLOOKUP(AH8,List167823[],2,FALSE))</f>
        <v/>
      </c>
    </row>
    <row r="9" spans="2:92" ht="13.5" customHeight="1" thickBot="1">
      <c r="B9" s="320">
        <v>2</v>
      </c>
      <c r="C9" s="291" t="s">
        <v>122</v>
      </c>
      <c r="D9" s="292"/>
      <c r="E9" s="20" t="s">
        <v>123</v>
      </c>
      <c r="F9" s="21"/>
      <c r="G9" s="22"/>
      <c r="H9" s="25" t="s">
        <v>106</v>
      </c>
      <c r="I9" s="25" t="s">
        <v>106</v>
      </c>
      <c r="J9" s="25" t="s">
        <v>106</v>
      </c>
      <c r="K9" s="25" t="s">
        <v>106</v>
      </c>
      <c r="L9" s="25" t="s">
        <v>106</v>
      </c>
      <c r="M9" s="25" t="s">
        <v>106</v>
      </c>
      <c r="N9" s="25" t="s">
        <v>106</v>
      </c>
      <c r="O9" s="25" t="s">
        <v>106</v>
      </c>
      <c r="P9" s="25" t="s">
        <v>106</v>
      </c>
      <c r="Q9" s="25" t="s">
        <v>106</v>
      </c>
      <c r="R9" s="32" t="s">
        <v>106</v>
      </c>
      <c r="Y9" s="25" t="s">
        <v>106</v>
      </c>
      <c r="Z9" s="25" t="s">
        <v>106</v>
      </c>
      <c r="AA9" s="25" t="s">
        <v>106</v>
      </c>
      <c r="AB9" s="25" t="s">
        <v>106</v>
      </c>
      <c r="AC9" s="32" t="s">
        <v>106</v>
      </c>
      <c r="AD9" s="23" t="s">
        <v>106</v>
      </c>
      <c r="AE9" s="23" t="s">
        <v>106</v>
      </c>
      <c r="AF9" s="23" t="s">
        <v>106</v>
      </c>
      <c r="AG9" s="23" t="s">
        <v>106</v>
      </c>
      <c r="AH9" s="23" t="s">
        <v>106</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124</v>
      </c>
      <c r="AX9" s="30" t="str">
        <f t="shared" si="1"/>
        <v>---</v>
      </c>
      <c r="AY9" s="50" t="e">
        <f>VALUE(IF(AX9="---","",VLOOKUP(AX9,List167823[],2,FALSE)))</f>
        <v>#VALUE!</v>
      </c>
      <c r="AZ9" s="1" t="str">
        <f t="shared" si="2"/>
        <v>---</v>
      </c>
      <c r="BA9" s="1" t="e">
        <f>VALUE(IF(AZ9="---","",VLOOKUP(AZ9,List167823[],2,FALSE)))</f>
        <v>#VALUE!</v>
      </c>
      <c r="BB9" s="1" t="str">
        <f t="shared" si="3"/>
        <v>---</v>
      </c>
      <c r="BC9" s="1" t="str">
        <f t="shared" si="4"/>
        <v>---</v>
      </c>
      <c r="BI9" s="29" t="s">
        <v>124</v>
      </c>
      <c r="BJ9" s="158" t="str">
        <f>IF(H9="---","",VLOOKUP(H9,List167823[],2,FALSE))</f>
        <v/>
      </c>
      <c r="BK9" s="158" t="str">
        <f>IF(I9="---","",VLOOKUP(I9,List167823[],2,FALSE))</f>
        <v/>
      </c>
      <c r="BL9" s="158" t="str">
        <f>IF(J9="---","",VLOOKUP(J9,List167823[],2,FALSE))</f>
        <v/>
      </c>
      <c r="BM9" s="158" t="str">
        <f>IF(K9="---","",VLOOKUP(K9,List167823[],2,FALSE))</f>
        <v/>
      </c>
      <c r="BN9" s="158" t="str">
        <f>IF(L9="---","",VLOOKUP(L9,List167823[],2,FALSE))</f>
        <v/>
      </c>
      <c r="BO9" s="158" t="str">
        <f>IF(M9="---","",VLOOKUP(M9,List167823[],2,FALSE))</f>
        <v/>
      </c>
      <c r="BP9" s="158" t="str">
        <f>IF(N9="---","",VLOOKUP(N9,List167823[],2,FALSE))</f>
        <v/>
      </c>
      <c r="BQ9" s="158" t="str">
        <f>IF(O9="---","",VLOOKUP(O9,List167823[],2,FALSE))</f>
        <v/>
      </c>
      <c r="BR9" s="158" t="str">
        <f>IF(P9="---","",VLOOKUP(P9,List167823[],2,FALSE))</f>
        <v/>
      </c>
      <c r="BS9" s="158" t="str">
        <f>IF(Q9="---","",VLOOKUP(Q9,List167823[],2,FALSE))</f>
        <v/>
      </c>
      <c r="BT9" s="158" t="str">
        <f>IF(R9="---","",VLOOKUP(R9,List167823[],2,FALSE))</f>
        <v/>
      </c>
      <c r="BU9" s="29" t="s">
        <v>124</v>
      </c>
      <c r="BV9" s="158" t="str">
        <f>IF(Y9="---","",VLOOKUP(Y9,List167823[],2,FALSE))</f>
        <v/>
      </c>
      <c r="BW9" s="158" t="str">
        <f>IF(Z9="---","",VLOOKUP(Z9,List167823[],2,FALSE))</f>
        <v/>
      </c>
      <c r="BX9" s="158" t="str">
        <f>IF(AA9="---","",VLOOKUP(AA9,List167823[],2,FALSE))</f>
        <v/>
      </c>
      <c r="BY9" s="158" t="str">
        <f>IF(AB9="---","",VLOOKUP(AB9,List167823[],2,FALSE))</f>
        <v/>
      </c>
      <c r="BZ9" s="158" t="str">
        <f>IF(AC9="---","",VLOOKUP(AC9,List167823[],2,FALSE))</f>
        <v/>
      </c>
      <c r="CA9" s="158" t="str">
        <f>IF(AD9="---","",VLOOKUP(AD9,List167823[],2,FALSE))</f>
        <v/>
      </c>
      <c r="CB9" s="158" t="str">
        <f>IF(AE9="---","",VLOOKUP(AE9,List167823[],2,FALSE))</f>
        <v/>
      </c>
      <c r="CC9" s="158" t="str">
        <f>IF(AF9="---","",VLOOKUP(AF9,List167823[],2,FALSE))</f>
        <v/>
      </c>
      <c r="CD9" s="158" t="str">
        <f>IF(AG9="---","",VLOOKUP(AG9,List167823[],2,FALSE))</f>
        <v/>
      </c>
      <c r="CE9" s="158" t="str">
        <f>IF(AH9="---","",VLOOKUP(AH9,List167823[],2,FALSE))</f>
        <v/>
      </c>
    </row>
    <row r="10" spans="2:92" ht="13.5" customHeight="1" thickBot="1">
      <c r="B10" s="321"/>
      <c r="C10" s="291"/>
      <c r="D10" s="292"/>
      <c r="E10" s="20" t="s">
        <v>125</v>
      </c>
      <c r="F10" s="21"/>
      <c r="G10" s="22"/>
      <c r="H10" s="25" t="s">
        <v>106</v>
      </c>
      <c r="I10" s="25" t="s">
        <v>106</v>
      </c>
      <c r="J10" s="25" t="s">
        <v>106</v>
      </c>
      <c r="K10" s="25" t="s">
        <v>106</v>
      </c>
      <c r="L10" s="25" t="s">
        <v>106</v>
      </c>
      <c r="M10" s="25" t="s">
        <v>106</v>
      </c>
      <c r="N10" s="25" t="s">
        <v>106</v>
      </c>
      <c r="O10" s="25" t="s">
        <v>106</v>
      </c>
      <c r="P10" s="25" t="s">
        <v>106</v>
      </c>
      <c r="Q10" s="25" t="s">
        <v>106</v>
      </c>
      <c r="R10" s="32" t="s">
        <v>106</v>
      </c>
      <c r="Y10" s="25" t="s">
        <v>106</v>
      </c>
      <c r="Z10" s="25" t="s">
        <v>106</v>
      </c>
      <c r="AA10" s="25" t="s">
        <v>106</v>
      </c>
      <c r="AB10" s="25" t="s">
        <v>106</v>
      </c>
      <c r="AC10" s="32" t="s">
        <v>106</v>
      </c>
      <c r="AD10" s="23" t="s">
        <v>106</v>
      </c>
      <c r="AE10" s="23" t="s">
        <v>106</v>
      </c>
      <c r="AF10" s="23" t="s">
        <v>106</v>
      </c>
      <c r="AG10" s="23" t="s">
        <v>106</v>
      </c>
      <c r="AH10" s="23" t="s">
        <v>106</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126</v>
      </c>
      <c r="AX10" s="30" t="str">
        <f t="shared" si="1"/>
        <v>---</v>
      </c>
      <c r="AY10" s="50" t="e">
        <f>VALUE(IF(AX10="---","",VLOOKUP(AX10,List167823[],2,FALSE)))</f>
        <v>#VALUE!</v>
      </c>
      <c r="AZ10" s="1" t="str">
        <f t="shared" si="2"/>
        <v>---</v>
      </c>
      <c r="BA10" s="1" t="e">
        <f>VALUE(IF(AZ10="---","",VLOOKUP(AZ10,List167823[],2,FALSE)))</f>
        <v>#VALUE!</v>
      </c>
      <c r="BB10" s="1" t="str">
        <f t="shared" si="3"/>
        <v>---</v>
      </c>
      <c r="BC10" s="1" t="str">
        <f t="shared" si="4"/>
        <v>---</v>
      </c>
      <c r="BI10" s="29" t="s">
        <v>126</v>
      </c>
      <c r="BJ10" s="158" t="str">
        <f>IF(H10="---","",VLOOKUP(H10,List167823[],2,FALSE))</f>
        <v/>
      </c>
      <c r="BK10" s="158" t="str">
        <f>IF(I10="---","",VLOOKUP(I10,List167823[],2,FALSE))</f>
        <v/>
      </c>
      <c r="BL10" s="158" t="str">
        <f>IF(J10="---","",VLOOKUP(J10,List167823[],2,FALSE))</f>
        <v/>
      </c>
      <c r="BM10" s="158" t="str">
        <f>IF(K10="---","",VLOOKUP(K10,List167823[],2,FALSE))</f>
        <v/>
      </c>
      <c r="BN10" s="158" t="str">
        <f>IF(L10="---","",VLOOKUP(L10,List167823[],2,FALSE))</f>
        <v/>
      </c>
      <c r="BO10" s="158" t="str">
        <f>IF(M10="---","",VLOOKUP(M10,List167823[],2,FALSE))</f>
        <v/>
      </c>
      <c r="BP10" s="158" t="str">
        <f>IF(N10="---","",VLOOKUP(N10,List167823[],2,FALSE))</f>
        <v/>
      </c>
      <c r="BQ10" s="158" t="str">
        <f>IF(O10="---","",VLOOKUP(O10,List167823[],2,FALSE))</f>
        <v/>
      </c>
      <c r="BR10" s="158" t="str">
        <f>IF(P10="---","",VLOOKUP(P10,List167823[],2,FALSE))</f>
        <v/>
      </c>
      <c r="BS10" s="158" t="str">
        <f>IF(Q10="---","",VLOOKUP(Q10,List167823[],2,FALSE))</f>
        <v/>
      </c>
      <c r="BT10" s="158" t="str">
        <f>IF(R10="---","",VLOOKUP(R10,List167823[],2,FALSE))</f>
        <v/>
      </c>
      <c r="BU10" s="29" t="s">
        <v>126</v>
      </c>
      <c r="BV10" s="158" t="str">
        <f>IF(Y10="---","",VLOOKUP(Y10,List167823[],2,FALSE))</f>
        <v/>
      </c>
      <c r="BW10" s="158" t="str">
        <f>IF(Z10="---","",VLOOKUP(Z10,List167823[],2,FALSE))</f>
        <v/>
      </c>
      <c r="BX10" s="158" t="str">
        <f>IF(AA10="---","",VLOOKUP(AA10,List167823[],2,FALSE))</f>
        <v/>
      </c>
      <c r="BY10" s="158" t="str">
        <f>IF(AB10="---","",VLOOKUP(AB10,List167823[],2,FALSE))</f>
        <v/>
      </c>
      <c r="BZ10" s="158" t="str">
        <f>IF(AC10="---","",VLOOKUP(AC10,List167823[],2,FALSE))</f>
        <v/>
      </c>
      <c r="CA10" s="158" t="str">
        <f>IF(AD10="---","",VLOOKUP(AD10,List167823[],2,FALSE))</f>
        <v/>
      </c>
      <c r="CB10" s="158" t="str">
        <f>IF(AE10="---","",VLOOKUP(AE10,List167823[],2,FALSE))</f>
        <v/>
      </c>
      <c r="CC10" s="158" t="str">
        <f>IF(AF10="---","",VLOOKUP(AF10,List167823[],2,FALSE))</f>
        <v/>
      </c>
      <c r="CD10" s="158" t="str">
        <f>IF(AG10="---","",VLOOKUP(AG10,List167823[],2,FALSE))</f>
        <v/>
      </c>
      <c r="CE10" s="158" t="str">
        <f>IF(AH10="---","",VLOOKUP(AH10,List167823[],2,FALSE))</f>
        <v/>
      </c>
    </row>
    <row r="11" spans="2:92" ht="13.5" customHeight="1" thickBot="1">
      <c r="B11" s="321"/>
      <c r="C11" s="291"/>
      <c r="D11" s="292"/>
      <c r="E11" s="20" t="s">
        <v>127</v>
      </c>
      <c r="F11" s="21"/>
      <c r="G11" s="22"/>
      <c r="H11" s="25" t="s">
        <v>106</v>
      </c>
      <c r="I11" s="25" t="s">
        <v>106</v>
      </c>
      <c r="J11" s="25" t="s">
        <v>106</v>
      </c>
      <c r="K11" s="25" t="s">
        <v>106</v>
      </c>
      <c r="L11" s="25" t="s">
        <v>106</v>
      </c>
      <c r="M11" s="25" t="s">
        <v>106</v>
      </c>
      <c r="N11" s="25" t="s">
        <v>106</v>
      </c>
      <c r="O11" s="25" t="s">
        <v>106</v>
      </c>
      <c r="P11" s="25" t="s">
        <v>106</v>
      </c>
      <c r="Q11" s="25" t="s">
        <v>106</v>
      </c>
      <c r="R11" s="32" t="s">
        <v>106</v>
      </c>
      <c r="Y11" s="25" t="s">
        <v>106</v>
      </c>
      <c r="Z11" s="25" t="s">
        <v>106</v>
      </c>
      <c r="AA11" s="25" t="s">
        <v>106</v>
      </c>
      <c r="AB11" s="25" t="s">
        <v>106</v>
      </c>
      <c r="AC11" s="32" t="s">
        <v>106</v>
      </c>
      <c r="AD11" s="23" t="s">
        <v>106</v>
      </c>
      <c r="AE11" s="23" t="s">
        <v>106</v>
      </c>
      <c r="AF11" s="23" t="s">
        <v>106</v>
      </c>
      <c r="AG11" s="23" t="s">
        <v>106</v>
      </c>
      <c r="AH11" s="23" t="s">
        <v>106</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128</v>
      </c>
      <c r="AX11" s="30" t="str">
        <f t="shared" si="1"/>
        <v>---</v>
      </c>
      <c r="AY11" s="50" t="e">
        <f>VALUE(IF(AX11="---","",VLOOKUP(AX11,List167823[],2,FALSE)))</f>
        <v>#VALUE!</v>
      </c>
      <c r="AZ11" s="1" t="str">
        <f t="shared" si="2"/>
        <v>---</v>
      </c>
      <c r="BA11" s="1" t="e">
        <f>VALUE(IF(AZ11="---","",VLOOKUP(AZ11,List167823[],2,FALSE)))</f>
        <v>#VALUE!</v>
      </c>
      <c r="BB11" s="1" t="str">
        <f t="shared" si="3"/>
        <v>---</v>
      </c>
      <c r="BC11" s="1" t="str">
        <f t="shared" si="4"/>
        <v>---</v>
      </c>
      <c r="BI11" s="29" t="s">
        <v>128</v>
      </c>
      <c r="BJ11" s="158" t="str">
        <f>IF(H11="---","",VLOOKUP(H11,List167823[],2,FALSE))</f>
        <v/>
      </c>
      <c r="BK11" s="158" t="str">
        <f>IF(I11="---","",VLOOKUP(I11,List167823[],2,FALSE))</f>
        <v/>
      </c>
      <c r="BL11" s="158" t="str">
        <f>IF(J11="---","",VLOOKUP(J11,List167823[],2,FALSE))</f>
        <v/>
      </c>
      <c r="BM11" s="158" t="str">
        <f>IF(K11="---","",VLOOKUP(K11,List167823[],2,FALSE))</f>
        <v/>
      </c>
      <c r="BN11" s="158" t="str">
        <f>IF(L11="---","",VLOOKUP(L11,List167823[],2,FALSE))</f>
        <v/>
      </c>
      <c r="BO11" s="158" t="str">
        <f>IF(M11="---","",VLOOKUP(M11,List167823[],2,FALSE))</f>
        <v/>
      </c>
      <c r="BP11" s="158" t="str">
        <f>IF(N11="---","",VLOOKUP(N11,List167823[],2,FALSE))</f>
        <v/>
      </c>
      <c r="BQ11" s="158" t="str">
        <f>IF(O11="---","",VLOOKUP(O11,List167823[],2,FALSE))</f>
        <v/>
      </c>
      <c r="BR11" s="158" t="str">
        <f>IF(P11="---","",VLOOKUP(P11,List167823[],2,FALSE))</f>
        <v/>
      </c>
      <c r="BS11" s="158" t="str">
        <f>IF(Q11="---","",VLOOKUP(Q11,List167823[],2,FALSE))</f>
        <v/>
      </c>
      <c r="BT11" s="158" t="str">
        <f>IF(R11="---","",VLOOKUP(R11,List167823[],2,FALSE))</f>
        <v/>
      </c>
      <c r="BU11" s="29" t="s">
        <v>128</v>
      </c>
      <c r="BV11" s="158" t="str">
        <f>IF(Y11="---","",VLOOKUP(Y11,List167823[],2,FALSE))</f>
        <v/>
      </c>
      <c r="BW11" s="158" t="str">
        <f>IF(Z11="---","",VLOOKUP(Z11,List167823[],2,FALSE))</f>
        <v/>
      </c>
      <c r="BX11" s="158" t="str">
        <f>IF(AA11="---","",VLOOKUP(AA11,List167823[],2,FALSE))</f>
        <v/>
      </c>
      <c r="BY11" s="158" t="str">
        <f>IF(AB11="---","",VLOOKUP(AB11,List167823[],2,FALSE))</f>
        <v/>
      </c>
      <c r="BZ11" s="158" t="str">
        <f>IF(AC11="---","",VLOOKUP(AC11,List167823[],2,FALSE))</f>
        <v/>
      </c>
      <c r="CA11" s="158" t="str">
        <f>IF(AD11="---","",VLOOKUP(AD11,List167823[],2,FALSE))</f>
        <v/>
      </c>
      <c r="CB11" s="158" t="str">
        <f>IF(AE11="---","",VLOOKUP(AE11,List167823[],2,FALSE))</f>
        <v/>
      </c>
      <c r="CC11" s="158" t="str">
        <f>IF(AF11="---","",VLOOKUP(AF11,List167823[],2,FALSE))</f>
        <v/>
      </c>
      <c r="CD11" s="158" t="str">
        <f>IF(AG11="---","",VLOOKUP(AG11,List167823[],2,FALSE))</f>
        <v/>
      </c>
      <c r="CE11" s="158" t="str">
        <f>IF(AH11="---","",VLOOKUP(AH11,List167823[],2,FALSE))</f>
        <v/>
      </c>
    </row>
    <row r="12" spans="2:92" ht="13.5" customHeight="1" thickBot="1">
      <c r="B12" s="321"/>
      <c r="C12" s="291" t="s">
        <v>129</v>
      </c>
      <c r="D12" s="292"/>
      <c r="E12" s="20" t="s">
        <v>130</v>
      </c>
      <c r="F12" s="21"/>
      <c r="G12" s="22"/>
      <c r="H12" s="25" t="s">
        <v>106</v>
      </c>
      <c r="I12" s="25" t="s">
        <v>106</v>
      </c>
      <c r="J12" s="25" t="s">
        <v>106</v>
      </c>
      <c r="K12" s="25" t="s">
        <v>106</v>
      </c>
      <c r="L12" s="25" t="s">
        <v>106</v>
      </c>
      <c r="M12" s="25" t="s">
        <v>106</v>
      </c>
      <c r="N12" s="25" t="s">
        <v>106</v>
      </c>
      <c r="O12" s="25" t="s">
        <v>106</v>
      </c>
      <c r="P12" s="25" t="s">
        <v>106</v>
      </c>
      <c r="Q12" s="25" t="s">
        <v>106</v>
      </c>
      <c r="R12" s="32" t="s">
        <v>106</v>
      </c>
      <c r="Y12" s="25" t="s">
        <v>106</v>
      </c>
      <c r="Z12" s="25" t="s">
        <v>106</v>
      </c>
      <c r="AA12" s="25" t="s">
        <v>106</v>
      </c>
      <c r="AB12" s="25" t="s">
        <v>106</v>
      </c>
      <c r="AC12" s="32" t="s">
        <v>106</v>
      </c>
      <c r="AD12" s="23" t="s">
        <v>106</v>
      </c>
      <c r="AE12" s="23" t="s">
        <v>106</v>
      </c>
      <c r="AF12" s="23" t="s">
        <v>106</v>
      </c>
      <c r="AG12" s="23" t="s">
        <v>106</v>
      </c>
      <c r="AH12" s="23" t="s">
        <v>106</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131</v>
      </c>
      <c r="AX12" s="30" t="str">
        <f t="shared" si="1"/>
        <v>---</v>
      </c>
      <c r="AY12" s="50" t="e">
        <f>VALUE(IF(AX12="---","",VLOOKUP(AX12,List167823[],2,FALSE)))</f>
        <v>#VALUE!</v>
      </c>
      <c r="AZ12" s="1" t="str">
        <f t="shared" si="2"/>
        <v>---</v>
      </c>
      <c r="BA12" s="1" t="e">
        <f>VALUE(IF(AZ12="---","",VLOOKUP(AZ12,List167823[],2,FALSE)))</f>
        <v>#VALUE!</v>
      </c>
      <c r="BB12" s="1" t="str">
        <f t="shared" si="3"/>
        <v>---</v>
      </c>
      <c r="BC12" s="1" t="str">
        <f t="shared" si="4"/>
        <v>---</v>
      </c>
      <c r="BI12" s="29" t="s">
        <v>131</v>
      </c>
      <c r="BJ12" s="158" t="str">
        <f>IF(H12="---","",VLOOKUP(H12,List167823[],2,FALSE))</f>
        <v/>
      </c>
      <c r="BK12" s="158" t="str">
        <f>IF(I12="---","",VLOOKUP(I12,List167823[],2,FALSE))</f>
        <v/>
      </c>
      <c r="BL12" s="158" t="str">
        <f>IF(J12="---","",VLOOKUP(J12,List167823[],2,FALSE))</f>
        <v/>
      </c>
      <c r="BM12" s="158" t="str">
        <f>IF(K12="---","",VLOOKUP(K12,List167823[],2,FALSE))</f>
        <v/>
      </c>
      <c r="BN12" s="158" t="str">
        <f>IF(L12="---","",VLOOKUP(L12,List167823[],2,FALSE))</f>
        <v/>
      </c>
      <c r="BO12" s="158" t="str">
        <f>IF(M12="---","",VLOOKUP(M12,List167823[],2,FALSE))</f>
        <v/>
      </c>
      <c r="BP12" s="158" t="str">
        <f>IF(N12="---","",VLOOKUP(N12,List167823[],2,FALSE))</f>
        <v/>
      </c>
      <c r="BQ12" s="158" t="str">
        <f>IF(O12="---","",VLOOKUP(O12,List167823[],2,FALSE))</f>
        <v/>
      </c>
      <c r="BR12" s="158" t="str">
        <f>IF(P12="---","",VLOOKUP(P12,List167823[],2,FALSE))</f>
        <v/>
      </c>
      <c r="BS12" s="158" t="str">
        <f>IF(Q12="---","",VLOOKUP(Q12,List167823[],2,FALSE))</f>
        <v/>
      </c>
      <c r="BT12" s="158" t="str">
        <f>IF(R12="---","",VLOOKUP(R12,List167823[],2,FALSE))</f>
        <v/>
      </c>
      <c r="BU12" s="29" t="s">
        <v>131</v>
      </c>
      <c r="BV12" s="158" t="str">
        <f>IF(Y12="---","",VLOOKUP(Y12,List167823[],2,FALSE))</f>
        <v/>
      </c>
      <c r="BW12" s="158" t="str">
        <f>IF(Z12="---","",VLOOKUP(Z12,List167823[],2,FALSE))</f>
        <v/>
      </c>
      <c r="BX12" s="158" t="str">
        <f>IF(AA12="---","",VLOOKUP(AA12,List167823[],2,FALSE))</f>
        <v/>
      </c>
      <c r="BY12" s="158" t="str">
        <f>IF(AB12="---","",VLOOKUP(AB12,List167823[],2,FALSE))</f>
        <v/>
      </c>
      <c r="BZ12" s="158" t="str">
        <f>IF(AC12="---","",VLOOKUP(AC12,List167823[],2,FALSE))</f>
        <v/>
      </c>
      <c r="CA12" s="158" t="str">
        <f>IF(AD12="---","",VLOOKUP(AD12,List167823[],2,FALSE))</f>
        <v/>
      </c>
      <c r="CB12" s="158" t="str">
        <f>IF(AE12="---","",VLOOKUP(AE12,List167823[],2,FALSE))</f>
        <v/>
      </c>
      <c r="CC12" s="158" t="str">
        <f>IF(AF12="---","",VLOOKUP(AF12,List167823[],2,FALSE))</f>
        <v/>
      </c>
      <c r="CD12" s="158" t="str">
        <f>IF(AG12="---","",VLOOKUP(AG12,List167823[],2,FALSE))</f>
        <v/>
      </c>
      <c r="CE12" s="158" t="str">
        <f>IF(AH12="---","",VLOOKUP(AH12,List167823[],2,FALSE))</f>
        <v/>
      </c>
    </row>
    <row r="13" spans="2:92" ht="13.5" customHeight="1" thickBot="1">
      <c r="B13" s="321"/>
      <c r="C13" s="291"/>
      <c r="D13" s="292"/>
      <c r="E13" s="20" t="s">
        <v>132</v>
      </c>
      <c r="F13" s="21"/>
      <c r="G13" s="22"/>
      <c r="H13" s="25" t="s">
        <v>106</v>
      </c>
      <c r="I13" s="25" t="s">
        <v>106</v>
      </c>
      <c r="J13" s="25" t="s">
        <v>106</v>
      </c>
      <c r="K13" s="25" t="s">
        <v>106</v>
      </c>
      <c r="L13" s="25" t="s">
        <v>106</v>
      </c>
      <c r="M13" s="25" t="s">
        <v>106</v>
      </c>
      <c r="N13" s="25" t="s">
        <v>106</v>
      </c>
      <c r="O13" s="25" t="s">
        <v>106</v>
      </c>
      <c r="P13" s="25" t="s">
        <v>106</v>
      </c>
      <c r="Q13" s="25" t="s">
        <v>106</v>
      </c>
      <c r="R13" s="32" t="s">
        <v>106</v>
      </c>
      <c r="Y13" s="25" t="s">
        <v>106</v>
      </c>
      <c r="Z13" s="25" t="s">
        <v>106</v>
      </c>
      <c r="AA13" s="25" t="s">
        <v>106</v>
      </c>
      <c r="AB13" s="25" t="s">
        <v>106</v>
      </c>
      <c r="AC13" s="32" t="s">
        <v>106</v>
      </c>
      <c r="AD13" s="23" t="s">
        <v>106</v>
      </c>
      <c r="AE13" s="23" t="s">
        <v>106</v>
      </c>
      <c r="AF13" s="23" t="s">
        <v>106</v>
      </c>
      <c r="AG13" s="23" t="s">
        <v>106</v>
      </c>
      <c r="AH13" s="23" t="s">
        <v>106</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133</v>
      </c>
      <c r="AX13" s="30" t="str">
        <f t="shared" si="1"/>
        <v>---</v>
      </c>
      <c r="AY13" s="50" t="e">
        <f>VALUE(IF(AX13="---","",VLOOKUP(AX13,List167823[],2,FALSE)))</f>
        <v>#VALUE!</v>
      </c>
      <c r="AZ13" s="1" t="str">
        <f t="shared" si="2"/>
        <v>---</v>
      </c>
      <c r="BA13" s="1" t="e">
        <f>VALUE(IF(AZ13="---","",VLOOKUP(AZ13,List167823[],2,FALSE)))</f>
        <v>#VALUE!</v>
      </c>
      <c r="BB13" s="1" t="str">
        <f t="shared" si="3"/>
        <v>---</v>
      </c>
      <c r="BC13" s="1" t="str">
        <f t="shared" si="4"/>
        <v>---</v>
      </c>
      <c r="BI13" s="29" t="s">
        <v>133</v>
      </c>
      <c r="BJ13" s="158" t="str">
        <f>IF(H13="---","",VLOOKUP(H13,List167823[],2,FALSE))</f>
        <v/>
      </c>
      <c r="BK13" s="158" t="str">
        <f>IF(I13="---","",VLOOKUP(I13,List167823[],2,FALSE))</f>
        <v/>
      </c>
      <c r="BL13" s="158" t="str">
        <f>IF(J13="---","",VLOOKUP(J13,List167823[],2,FALSE))</f>
        <v/>
      </c>
      <c r="BM13" s="158" t="str">
        <f>IF(K13="---","",VLOOKUP(K13,List167823[],2,FALSE))</f>
        <v/>
      </c>
      <c r="BN13" s="158" t="str">
        <f>IF(L13="---","",VLOOKUP(L13,List167823[],2,FALSE))</f>
        <v/>
      </c>
      <c r="BO13" s="158" t="str">
        <f>IF(M13="---","",VLOOKUP(M13,List167823[],2,FALSE))</f>
        <v/>
      </c>
      <c r="BP13" s="158" t="str">
        <f>IF(N13="---","",VLOOKUP(N13,List167823[],2,FALSE))</f>
        <v/>
      </c>
      <c r="BQ13" s="158" t="str">
        <f>IF(O13="---","",VLOOKUP(O13,List167823[],2,FALSE))</f>
        <v/>
      </c>
      <c r="BR13" s="158" t="str">
        <f>IF(P13="---","",VLOOKUP(P13,List167823[],2,FALSE))</f>
        <v/>
      </c>
      <c r="BS13" s="158" t="str">
        <f>IF(Q13="---","",VLOOKUP(Q13,List167823[],2,FALSE))</f>
        <v/>
      </c>
      <c r="BT13" s="158" t="str">
        <f>IF(R13="---","",VLOOKUP(R13,List167823[],2,FALSE))</f>
        <v/>
      </c>
      <c r="BU13" s="29" t="s">
        <v>133</v>
      </c>
      <c r="BV13" s="158" t="str">
        <f>IF(Y13="---","",VLOOKUP(Y13,List167823[],2,FALSE))</f>
        <v/>
      </c>
      <c r="BW13" s="158" t="str">
        <f>IF(Z13="---","",VLOOKUP(Z13,List167823[],2,FALSE))</f>
        <v/>
      </c>
      <c r="BX13" s="158" t="str">
        <f>IF(AA13="---","",VLOOKUP(AA13,List167823[],2,FALSE))</f>
        <v/>
      </c>
      <c r="BY13" s="158" t="str">
        <f>IF(AB13="---","",VLOOKUP(AB13,List167823[],2,FALSE))</f>
        <v/>
      </c>
      <c r="BZ13" s="158" t="str">
        <f>IF(AC13="---","",VLOOKUP(AC13,List167823[],2,FALSE))</f>
        <v/>
      </c>
      <c r="CA13" s="158" t="str">
        <f>IF(AD13="---","",VLOOKUP(AD13,List167823[],2,FALSE))</f>
        <v/>
      </c>
      <c r="CB13" s="158" t="str">
        <f>IF(AE13="---","",VLOOKUP(AE13,List167823[],2,FALSE))</f>
        <v/>
      </c>
      <c r="CC13" s="158" t="str">
        <f>IF(AF13="---","",VLOOKUP(AF13,List167823[],2,FALSE))</f>
        <v/>
      </c>
      <c r="CD13" s="158" t="str">
        <f>IF(AG13="---","",VLOOKUP(AG13,List167823[],2,FALSE))</f>
        <v/>
      </c>
      <c r="CE13" s="158" t="str">
        <f>IF(AH13="---","",VLOOKUP(AH13,List167823[],2,FALSE))</f>
        <v/>
      </c>
    </row>
    <row r="14" spans="2:92" ht="13.5" customHeight="1" thickBot="1">
      <c r="B14" s="321"/>
      <c r="C14" s="291"/>
      <c r="D14" s="292"/>
      <c r="E14" s="20" t="s">
        <v>134</v>
      </c>
      <c r="F14" s="21"/>
      <c r="G14" s="22"/>
      <c r="H14" s="25" t="s">
        <v>106</v>
      </c>
      <c r="I14" s="25" t="s">
        <v>106</v>
      </c>
      <c r="J14" s="25" t="s">
        <v>106</v>
      </c>
      <c r="K14" s="25" t="s">
        <v>106</v>
      </c>
      <c r="L14" s="25" t="s">
        <v>106</v>
      </c>
      <c r="M14" s="25" t="s">
        <v>106</v>
      </c>
      <c r="N14" s="25" t="s">
        <v>106</v>
      </c>
      <c r="O14" s="25" t="s">
        <v>106</v>
      </c>
      <c r="P14" s="25" t="s">
        <v>106</v>
      </c>
      <c r="Q14" s="25" t="s">
        <v>106</v>
      </c>
      <c r="R14" s="32" t="s">
        <v>106</v>
      </c>
      <c r="Y14" s="25" t="s">
        <v>106</v>
      </c>
      <c r="Z14" s="25" t="s">
        <v>106</v>
      </c>
      <c r="AA14" s="25" t="s">
        <v>106</v>
      </c>
      <c r="AB14" s="25" t="s">
        <v>106</v>
      </c>
      <c r="AC14" s="32" t="s">
        <v>106</v>
      </c>
      <c r="AD14" s="23" t="s">
        <v>106</v>
      </c>
      <c r="AE14" s="23" t="s">
        <v>106</v>
      </c>
      <c r="AF14" s="23" t="s">
        <v>106</v>
      </c>
      <c r="AG14" s="23" t="s">
        <v>106</v>
      </c>
      <c r="AH14" s="23" t="s">
        <v>106</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V14" s="28"/>
      <c r="AW14" s="29" t="s">
        <v>135</v>
      </c>
      <c r="AX14" s="30" t="str">
        <f t="shared" si="1"/>
        <v>---</v>
      </c>
      <c r="AY14" s="50" t="e">
        <f>VALUE(IF(AX14="---","",VLOOKUP(AX14,List167823[],2,FALSE)))</f>
        <v>#VALUE!</v>
      </c>
      <c r="AZ14" s="1" t="str">
        <f t="shared" si="2"/>
        <v>---</v>
      </c>
      <c r="BA14" s="1" t="e">
        <f>VALUE(IF(AZ14="---","",VLOOKUP(AZ14,List167823[],2,FALSE)))</f>
        <v>#VALUE!</v>
      </c>
      <c r="BB14" s="1" t="str">
        <f t="shared" si="3"/>
        <v>---</v>
      </c>
      <c r="BC14" s="1" t="str">
        <f t="shared" si="4"/>
        <v>---</v>
      </c>
      <c r="BI14" s="29" t="s">
        <v>135</v>
      </c>
      <c r="BJ14" s="158" t="str">
        <f>IF(H14="---","",VLOOKUP(H14,List167823[],2,FALSE))</f>
        <v/>
      </c>
      <c r="BK14" s="158" t="str">
        <f>IF(I14="---","",VLOOKUP(I14,List167823[],2,FALSE))</f>
        <v/>
      </c>
      <c r="BL14" s="158" t="str">
        <f>IF(J14="---","",VLOOKUP(J14,List167823[],2,FALSE))</f>
        <v/>
      </c>
      <c r="BM14" s="158" t="str">
        <f>IF(K14="---","",VLOOKUP(K14,List167823[],2,FALSE))</f>
        <v/>
      </c>
      <c r="BN14" s="158" t="str">
        <f>IF(L14="---","",VLOOKUP(L14,List167823[],2,FALSE))</f>
        <v/>
      </c>
      <c r="BO14" s="158" t="str">
        <f>IF(M14="---","",VLOOKUP(M14,List167823[],2,FALSE))</f>
        <v/>
      </c>
      <c r="BP14" s="158" t="str">
        <f>IF(N14="---","",VLOOKUP(N14,List167823[],2,FALSE))</f>
        <v/>
      </c>
      <c r="BQ14" s="158" t="str">
        <f>IF(O14="---","",VLOOKUP(O14,List167823[],2,FALSE))</f>
        <v/>
      </c>
      <c r="BR14" s="158" t="str">
        <f>IF(P14="---","",VLOOKUP(P14,List167823[],2,FALSE))</f>
        <v/>
      </c>
      <c r="BS14" s="158" t="str">
        <f>IF(Q14="---","",VLOOKUP(Q14,List167823[],2,FALSE))</f>
        <v/>
      </c>
      <c r="BT14" s="158" t="str">
        <f>IF(R14="---","",VLOOKUP(R14,List167823[],2,FALSE))</f>
        <v/>
      </c>
      <c r="BU14" s="29" t="s">
        <v>135</v>
      </c>
      <c r="BV14" s="158" t="str">
        <f>IF(Y14="---","",VLOOKUP(Y14,List167823[],2,FALSE))</f>
        <v/>
      </c>
      <c r="BW14" s="158" t="str">
        <f>IF(Z14="---","",VLOOKUP(Z14,List167823[],2,FALSE))</f>
        <v/>
      </c>
      <c r="BX14" s="158" t="str">
        <f>IF(AA14="---","",VLOOKUP(AA14,List167823[],2,FALSE))</f>
        <v/>
      </c>
      <c r="BY14" s="158" t="str">
        <f>IF(AB14="---","",VLOOKUP(AB14,List167823[],2,FALSE))</f>
        <v/>
      </c>
      <c r="BZ14" s="158" t="str">
        <f>IF(AC14="---","",VLOOKUP(AC14,List167823[],2,FALSE))</f>
        <v/>
      </c>
      <c r="CA14" s="158" t="str">
        <f>IF(AD14="---","",VLOOKUP(AD14,List167823[],2,FALSE))</f>
        <v/>
      </c>
      <c r="CB14" s="158" t="str">
        <f>IF(AE14="---","",VLOOKUP(AE14,List167823[],2,FALSE))</f>
        <v/>
      </c>
      <c r="CC14" s="158" t="str">
        <f>IF(AF14="---","",VLOOKUP(AF14,List167823[],2,FALSE))</f>
        <v/>
      </c>
      <c r="CD14" s="158" t="str">
        <f>IF(AG14="---","",VLOOKUP(AG14,List167823[],2,FALSE))</f>
        <v/>
      </c>
      <c r="CE14" s="158" t="str">
        <f>IF(AH14="---","",VLOOKUP(AH14,List167823[],2,FALSE))</f>
        <v/>
      </c>
    </row>
    <row r="15" spans="2:92" ht="13.5" customHeight="1" thickBot="1">
      <c r="B15" s="321"/>
      <c r="C15" s="291" t="s">
        <v>235</v>
      </c>
      <c r="D15" s="292"/>
      <c r="E15" s="20" t="s">
        <v>137</v>
      </c>
      <c r="F15" s="21"/>
      <c r="G15" s="22"/>
      <c r="H15" s="25" t="s">
        <v>106</v>
      </c>
      <c r="I15" s="25" t="s">
        <v>106</v>
      </c>
      <c r="J15" s="25" t="s">
        <v>106</v>
      </c>
      <c r="K15" s="25" t="s">
        <v>106</v>
      </c>
      <c r="L15" s="25" t="s">
        <v>106</v>
      </c>
      <c r="M15" s="25" t="s">
        <v>106</v>
      </c>
      <c r="N15" s="25" t="s">
        <v>106</v>
      </c>
      <c r="O15" s="25" t="s">
        <v>106</v>
      </c>
      <c r="P15" s="25" t="s">
        <v>106</v>
      </c>
      <c r="Q15" s="25" t="s">
        <v>106</v>
      </c>
      <c r="R15" s="32" t="s">
        <v>106</v>
      </c>
      <c r="Y15" s="25" t="s">
        <v>106</v>
      </c>
      <c r="Z15" s="25" t="s">
        <v>106</v>
      </c>
      <c r="AA15" s="25" t="s">
        <v>106</v>
      </c>
      <c r="AB15" s="25" t="s">
        <v>106</v>
      </c>
      <c r="AC15" s="32" t="s">
        <v>106</v>
      </c>
      <c r="AD15" s="23" t="s">
        <v>106</v>
      </c>
      <c r="AE15" s="23" t="s">
        <v>106</v>
      </c>
      <c r="AF15" s="23" t="s">
        <v>106</v>
      </c>
      <c r="AG15" s="23" t="s">
        <v>106</v>
      </c>
      <c r="AH15" s="23" t="s">
        <v>106</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V15" s="28"/>
      <c r="AW15" s="29" t="s">
        <v>138</v>
      </c>
      <c r="AX15" s="30" t="str">
        <f t="shared" si="1"/>
        <v>---</v>
      </c>
      <c r="AY15" s="50" t="e">
        <f>VALUE(IF(AX15="---","",VLOOKUP(AX15,List167823[],2,FALSE)))</f>
        <v>#VALUE!</v>
      </c>
      <c r="AZ15" s="1" t="str">
        <f t="shared" si="2"/>
        <v>---</v>
      </c>
      <c r="BA15" s="1" t="e">
        <f>VALUE(IF(AZ15="---","",VLOOKUP(AZ15,List167823[],2,FALSE)))</f>
        <v>#VALUE!</v>
      </c>
      <c r="BB15" s="1" t="str">
        <f t="shared" si="3"/>
        <v>---</v>
      </c>
      <c r="BC15" s="1" t="str">
        <f t="shared" si="4"/>
        <v>---</v>
      </c>
      <c r="BI15" s="29" t="s">
        <v>138</v>
      </c>
      <c r="BJ15" s="158" t="str">
        <f>IF(H15="---","",VLOOKUP(H15,List167823[],2,FALSE))</f>
        <v/>
      </c>
      <c r="BK15" s="158" t="str">
        <f>IF(I15="---","",VLOOKUP(I15,List167823[],2,FALSE))</f>
        <v/>
      </c>
      <c r="BL15" s="158" t="str">
        <f>IF(J15="---","",VLOOKUP(J15,List167823[],2,FALSE))</f>
        <v/>
      </c>
      <c r="BM15" s="158" t="str">
        <f>IF(K15="---","",VLOOKUP(K15,List167823[],2,FALSE))</f>
        <v/>
      </c>
      <c r="BN15" s="158" t="str">
        <f>IF(L15="---","",VLOOKUP(L15,List167823[],2,FALSE))</f>
        <v/>
      </c>
      <c r="BO15" s="158" t="str">
        <f>IF(M15="---","",VLOOKUP(M15,List167823[],2,FALSE))</f>
        <v/>
      </c>
      <c r="BP15" s="158" t="str">
        <f>IF(N15="---","",VLOOKUP(N15,List167823[],2,FALSE))</f>
        <v/>
      </c>
      <c r="BQ15" s="158" t="str">
        <f>IF(O15="---","",VLOOKUP(O15,List167823[],2,FALSE))</f>
        <v/>
      </c>
      <c r="BR15" s="158" t="str">
        <f>IF(P15="---","",VLOOKUP(P15,List167823[],2,FALSE))</f>
        <v/>
      </c>
      <c r="BS15" s="158" t="str">
        <f>IF(Q15="---","",VLOOKUP(Q15,List167823[],2,FALSE))</f>
        <v/>
      </c>
      <c r="BT15" s="158" t="str">
        <f>IF(R15="---","",VLOOKUP(R15,List167823[],2,FALSE))</f>
        <v/>
      </c>
      <c r="BU15" s="29" t="s">
        <v>138</v>
      </c>
      <c r="BV15" s="158" t="str">
        <f>IF(Y15="---","",VLOOKUP(Y15,List167823[],2,FALSE))</f>
        <v/>
      </c>
      <c r="BW15" s="158" t="str">
        <f>IF(Z15="---","",VLOOKUP(Z15,List167823[],2,FALSE))</f>
        <v/>
      </c>
      <c r="BX15" s="158" t="str">
        <f>IF(AA15="---","",VLOOKUP(AA15,List167823[],2,FALSE))</f>
        <v/>
      </c>
      <c r="BY15" s="158" t="str">
        <f>IF(AB15="---","",VLOOKUP(AB15,List167823[],2,FALSE))</f>
        <v/>
      </c>
      <c r="BZ15" s="158" t="str">
        <f>IF(AC15="---","",VLOOKUP(AC15,List167823[],2,FALSE))</f>
        <v/>
      </c>
      <c r="CA15" s="158" t="str">
        <f>IF(AD15="---","",VLOOKUP(AD15,List167823[],2,FALSE))</f>
        <v/>
      </c>
      <c r="CB15" s="158" t="str">
        <f>IF(AE15="---","",VLOOKUP(AE15,List167823[],2,FALSE))</f>
        <v/>
      </c>
      <c r="CC15" s="158" t="str">
        <f>IF(AF15="---","",VLOOKUP(AF15,List167823[],2,FALSE))</f>
        <v/>
      </c>
      <c r="CD15" s="158" t="str">
        <f>IF(AG15="---","",VLOOKUP(AG15,List167823[],2,FALSE))</f>
        <v/>
      </c>
      <c r="CE15" s="158" t="str">
        <f>IF(AH15="---","",VLOOKUP(AH15,List167823[],2,FALSE))</f>
        <v/>
      </c>
    </row>
    <row r="16" spans="2:92" ht="13.5" customHeight="1" thickBot="1">
      <c r="B16" s="321"/>
      <c r="C16" s="291"/>
      <c r="D16" s="292"/>
      <c r="E16" s="20" t="s">
        <v>139</v>
      </c>
      <c r="F16" s="21"/>
      <c r="G16" s="22"/>
      <c r="H16" s="25" t="s">
        <v>106</v>
      </c>
      <c r="I16" s="25" t="s">
        <v>106</v>
      </c>
      <c r="J16" s="25" t="s">
        <v>106</v>
      </c>
      <c r="K16" s="25" t="s">
        <v>106</v>
      </c>
      <c r="L16" s="25" t="s">
        <v>106</v>
      </c>
      <c r="M16" s="25" t="s">
        <v>106</v>
      </c>
      <c r="N16" s="25" t="s">
        <v>106</v>
      </c>
      <c r="O16" s="25" t="s">
        <v>106</v>
      </c>
      <c r="P16" s="25" t="s">
        <v>106</v>
      </c>
      <c r="Q16" s="25" t="s">
        <v>106</v>
      </c>
      <c r="R16" s="32" t="s">
        <v>106</v>
      </c>
      <c r="Y16" s="25" t="s">
        <v>106</v>
      </c>
      <c r="Z16" s="25" t="s">
        <v>106</v>
      </c>
      <c r="AA16" s="25" t="s">
        <v>106</v>
      </c>
      <c r="AB16" s="25" t="s">
        <v>106</v>
      </c>
      <c r="AC16" s="32" t="s">
        <v>106</v>
      </c>
      <c r="AD16" s="23" t="s">
        <v>106</v>
      </c>
      <c r="AE16" s="23" t="s">
        <v>106</v>
      </c>
      <c r="AF16" s="23" t="s">
        <v>106</v>
      </c>
      <c r="AG16" s="23" t="s">
        <v>106</v>
      </c>
      <c r="AH16" s="23" t="s">
        <v>106</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V16" s="28"/>
      <c r="AW16" s="29" t="s">
        <v>140</v>
      </c>
      <c r="AX16" s="30" t="str">
        <f t="shared" si="1"/>
        <v>---</v>
      </c>
      <c r="AY16" s="50" t="e">
        <f>VALUE(IF(AX16="---","",VLOOKUP(AX16,List167823[],2,FALSE)))</f>
        <v>#VALUE!</v>
      </c>
      <c r="AZ16" s="1" t="str">
        <f t="shared" si="2"/>
        <v>---</v>
      </c>
      <c r="BA16" s="1" t="e">
        <f>VALUE(IF(AZ16="---","",VLOOKUP(AZ16,List167823[],2,FALSE)))</f>
        <v>#VALUE!</v>
      </c>
      <c r="BB16" s="1" t="str">
        <f t="shared" si="3"/>
        <v>---</v>
      </c>
      <c r="BC16" s="1" t="str">
        <f t="shared" si="4"/>
        <v>---</v>
      </c>
      <c r="BI16" s="29" t="s">
        <v>140</v>
      </c>
      <c r="BJ16" s="158" t="str">
        <f>IF(H16="---","",VLOOKUP(H16,List167823[],2,FALSE))</f>
        <v/>
      </c>
      <c r="BK16" s="158" t="str">
        <f>IF(I16="---","",VLOOKUP(I16,List167823[],2,FALSE))</f>
        <v/>
      </c>
      <c r="BL16" s="158" t="str">
        <f>IF(J16="---","",VLOOKUP(J16,List167823[],2,FALSE))</f>
        <v/>
      </c>
      <c r="BM16" s="158" t="str">
        <f>IF(K16="---","",VLOOKUP(K16,List167823[],2,FALSE))</f>
        <v/>
      </c>
      <c r="BN16" s="158" t="str">
        <f>IF(L16="---","",VLOOKUP(L16,List167823[],2,FALSE))</f>
        <v/>
      </c>
      <c r="BO16" s="158" t="str">
        <f>IF(M16="---","",VLOOKUP(M16,List167823[],2,FALSE))</f>
        <v/>
      </c>
      <c r="BP16" s="158" t="str">
        <f>IF(N16="---","",VLOOKUP(N16,List167823[],2,FALSE))</f>
        <v/>
      </c>
      <c r="BQ16" s="158" t="str">
        <f>IF(O16="---","",VLOOKUP(O16,List167823[],2,FALSE))</f>
        <v/>
      </c>
      <c r="BR16" s="158" t="str">
        <f>IF(P16="---","",VLOOKUP(P16,List167823[],2,FALSE))</f>
        <v/>
      </c>
      <c r="BS16" s="158" t="str">
        <f>IF(Q16="---","",VLOOKUP(Q16,List167823[],2,FALSE))</f>
        <v/>
      </c>
      <c r="BT16" s="158" t="str">
        <f>IF(R16="---","",VLOOKUP(R16,List167823[],2,FALSE))</f>
        <v/>
      </c>
      <c r="BU16" s="29" t="s">
        <v>140</v>
      </c>
      <c r="BV16" s="158" t="str">
        <f>IF(Y16="---","",VLOOKUP(Y16,List167823[],2,FALSE))</f>
        <v/>
      </c>
      <c r="BW16" s="158" t="str">
        <f>IF(Z16="---","",VLOOKUP(Z16,List167823[],2,FALSE))</f>
        <v/>
      </c>
      <c r="BX16" s="158" t="str">
        <f>IF(AA16="---","",VLOOKUP(AA16,List167823[],2,FALSE))</f>
        <v/>
      </c>
      <c r="BY16" s="158" t="str">
        <f>IF(AB16="---","",VLOOKUP(AB16,List167823[],2,FALSE))</f>
        <v/>
      </c>
      <c r="BZ16" s="158" t="str">
        <f>IF(AC16="---","",VLOOKUP(AC16,List167823[],2,FALSE))</f>
        <v/>
      </c>
      <c r="CA16" s="158" t="str">
        <f>IF(AD16="---","",VLOOKUP(AD16,List167823[],2,FALSE))</f>
        <v/>
      </c>
      <c r="CB16" s="158" t="str">
        <f>IF(AE16="---","",VLOOKUP(AE16,List167823[],2,FALSE))</f>
        <v/>
      </c>
      <c r="CC16" s="158" t="str">
        <f>IF(AF16="---","",VLOOKUP(AF16,List167823[],2,FALSE))</f>
        <v/>
      </c>
      <c r="CD16" s="158" t="str">
        <f>IF(AG16="---","",VLOOKUP(AG16,List167823[],2,FALSE))</f>
        <v/>
      </c>
      <c r="CE16" s="158" t="str">
        <f>IF(AH16="---","",VLOOKUP(AH16,List167823[],2,FALSE))</f>
        <v/>
      </c>
    </row>
    <row r="17" spans="2:91" s="8" customFormat="1" ht="13.5" customHeight="1" thickBot="1">
      <c r="B17" s="321"/>
      <c r="C17" s="291"/>
      <c r="D17" s="292"/>
      <c r="E17" s="20" t="s">
        <v>141</v>
      </c>
      <c r="F17" s="21"/>
      <c r="G17" s="22"/>
      <c r="H17" s="25" t="s">
        <v>106</v>
      </c>
      <c r="I17" s="25" t="s">
        <v>106</v>
      </c>
      <c r="J17" s="25" t="s">
        <v>106</v>
      </c>
      <c r="K17" s="25" t="s">
        <v>106</v>
      </c>
      <c r="L17" s="25" t="s">
        <v>106</v>
      </c>
      <c r="M17" s="25" t="s">
        <v>106</v>
      </c>
      <c r="N17" s="25" t="s">
        <v>106</v>
      </c>
      <c r="O17" s="25" t="s">
        <v>106</v>
      </c>
      <c r="P17" s="25" t="s">
        <v>106</v>
      </c>
      <c r="Q17" s="25" t="s">
        <v>106</v>
      </c>
      <c r="R17" s="32" t="s">
        <v>106</v>
      </c>
      <c r="S17" s="1"/>
      <c r="T17" s="1"/>
      <c r="U17" s="1"/>
      <c r="V17" s="1"/>
      <c r="W17" s="1"/>
      <c r="X17" s="1"/>
      <c r="Y17" s="25" t="s">
        <v>106</v>
      </c>
      <c r="Z17" s="25" t="s">
        <v>106</v>
      </c>
      <c r="AA17" s="25" t="s">
        <v>106</v>
      </c>
      <c r="AB17" s="25" t="s">
        <v>106</v>
      </c>
      <c r="AC17" s="32" t="s">
        <v>106</v>
      </c>
      <c r="AD17" s="23" t="s">
        <v>106</v>
      </c>
      <c r="AE17" s="23" t="s">
        <v>106</v>
      </c>
      <c r="AF17" s="23" t="s">
        <v>106</v>
      </c>
      <c r="AG17" s="23" t="s">
        <v>106</v>
      </c>
      <c r="AH17" s="23" t="s">
        <v>106</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142</v>
      </c>
      <c r="AX17" s="30" t="str">
        <f t="shared" si="1"/>
        <v>---</v>
      </c>
      <c r="AY17" s="50" t="e">
        <f>VALUE(IF(AX17="---","",VLOOKUP(AX17,List167823[],2,FALSE)))</f>
        <v>#VALUE!</v>
      </c>
      <c r="AZ17" s="1" t="str">
        <f t="shared" si="2"/>
        <v>---</v>
      </c>
      <c r="BA17" s="1" t="e">
        <f>VALUE(IF(AZ17="---","",VLOOKUP(AZ17,List167823[],2,FALSE)))</f>
        <v>#VALUE!</v>
      </c>
      <c r="BB17" s="1" t="str">
        <f t="shared" si="3"/>
        <v>---</v>
      </c>
      <c r="BC17" s="1" t="str">
        <f t="shared" si="4"/>
        <v>---</v>
      </c>
      <c r="BD17" s="1"/>
      <c r="BE17" s="1"/>
      <c r="BF17" s="1"/>
      <c r="BG17" s="1"/>
      <c r="BH17" s="1"/>
      <c r="BI17" s="29" t="s">
        <v>142</v>
      </c>
      <c r="BJ17" s="158" t="str">
        <f>IF(H17="---","",VLOOKUP(H17,List167823[],2,FALSE))</f>
        <v/>
      </c>
      <c r="BK17" s="158" t="str">
        <f>IF(I17="---","",VLOOKUP(I17,List167823[],2,FALSE))</f>
        <v/>
      </c>
      <c r="BL17" s="158" t="str">
        <f>IF(J17="---","",VLOOKUP(J17,List167823[],2,FALSE))</f>
        <v/>
      </c>
      <c r="BM17" s="158" t="str">
        <f>IF(K17="---","",VLOOKUP(K17,List167823[],2,FALSE))</f>
        <v/>
      </c>
      <c r="BN17" s="158" t="str">
        <f>IF(L17="---","",VLOOKUP(L17,List167823[],2,FALSE))</f>
        <v/>
      </c>
      <c r="BO17" s="158" t="str">
        <f>IF(M17="---","",VLOOKUP(M17,List167823[],2,FALSE))</f>
        <v/>
      </c>
      <c r="BP17" s="158" t="str">
        <f>IF(N17="---","",VLOOKUP(N17,List167823[],2,FALSE))</f>
        <v/>
      </c>
      <c r="BQ17" s="158" t="str">
        <f>IF(O17="---","",VLOOKUP(O17,List167823[],2,FALSE))</f>
        <v/>
      </c>
      <c r="BR17" s="158" t="str">
        <f>IF(P17="---","",VLOOKUP(P17,List167823[],2,FALSE))</f>
        <v/>
      </c>
      <c r="BS17" s="158" t="str">
        <f>IF(Q17="---","",VLOOKUP(Q17,List167823[],2,FALSE))</f>
        <v/>
      </c>
      <c r="BT17" s="158" t="str">
        <f>IF(R17="---","",VLOOKUP(R17,List167823[],2,FALSE))</f>
        <v/>
      </c>
      <c r="BU17" s="29" t="s">
        <v>142</v>
      </c>
      <c r="BV17" s="158" t="str">
        <f>IF(Y17="---","",VLOOKUP(Y17,List167823[],2,FALSE))</f>
        <v/>
      </c>
      <c r="BW17" s="158" t="str">
        <f>IF(Z17="---","",VLOOKUP(Z17,List167823[],2,FALSE))</f>
        <v/>
      </c>
      <c r="BX17" s="158" t="str">
        <f>IF(AA17="---","",VLOOKUP(AA17,List167823[],2,FALSE))</f>
        <v/>
      </c>
      <c r="BY17" s="158" t="str">
        <f>IF(AB17="---","",VLOOKUP(AB17,List167823[],2,FALSE))</f>
        <v/>
      </c>
      <c r="BZ17" s="158" t="str">
        <f>IF(AC17="---","",VLOOKUP(AC17,List167823[],2,FALSE))</f>
        <v/>
      </c>
      <c r="CA17" s="158" t="str">
        <f>IF(AD17="---","",VLOOKUP(AD17,List167823[],2,FALSE))</f>
        <v/>
      </c>
      <c r="CB17" s="158" t="str">
        <f>IF(AE17="---","",VLOOKUP(AE17,List167823[],2,FALSE))</f>
        <v/>
      </c>
      <c r="CC17" s="158" t="str">
        <f>IF(AF17="---","",VLOOKUP(AF17,List167823[],2,FALSE))</f>
        <v/>
      </c>
      <c r="CD17" s="158" t="str">
        <f>IF(AG17="---","",VLOOKUP(AG17,List167823[],2,FALSE))</f>
        <v/>
      </c>
      <c r="CE17" s="158" t="str">
        <f>IF(AH17="---","",VLOOKUP(AH17,List167823[],2,FALSE))</f>
        <v/>
      </c>
      <c r="CG17" s="1"/>
      <c r="CI17" s="1"/>
      <c r="CK17" s="1"/>
      <c r="CM17" s="1"/>
    </row>
    <row r="18" spans="2:91" s="8" customFormat="1" ht="13.5" customHeight="1" thickBot="1">
      <c r="B18" s="321"/>
      <c r="C18" s="291" t="s">
        <v>143</v>
      </c>
      <c r="D18" s="292"/>
      <c r="E18" s="20" t="s">
        <v>144</v>
      </c>
      <c r="F18" s="21"/>
      <c r="G18" s="22"/>
      <c r="H18" s="25" t="s">
        <v>106</v>
      </c>
      <c r="I18" s="25" t="s">
        <v>106</v>
      </c>
      <c r="J18" s="25" t="s">
        <v>106</v>
      </c>
      <c r="K18" s="25" t="s">
        <v>106</v>
      </c>
      <c r="L18" s="25" t="s">
        <v>106</v>
      </c>
      <c r="M18" s="25" t="s">
        <v>106</v>
      </c>
      <c r="N18" s="25" t="s">
        <v>106</v>
      </c>
      <c r="O18" s="25" t="s">
        <v>106</v>
      </c>
      <c r="P18" s="25" t="s">
        <v>106</v>
      </c>
      <c r="Q18" s="25" t="s">
        <v>106</v>
      </c>
      <c r="R18" s="32" t="s">
        <v>106</v>
      </c>
      <c r="S18" s="1"/>
      <c r="T18" s="1"/>
      <c r="U18" s="1"/>
      <c r="V18" s="1"/>
      <c r="W18" s="1"/>
      <c r="X18" s="1"/>
      <c r="Y18" s="25" t="s">
        <v>106</v>
      </c>
      <c r="Z18" s="25" t="s">
        <v>106</v>
      </c>
      <c r="AA18" s="25" t="s">
        <v>106</v>
      </c>
      <c r="AB18" s="25" t="s">
        <v>106</v>
      </c>
      <c r="AC18" s="32" t="s">
        <v>106</v>
      </c>
      <c r="AD18" s="23" t="s">
        <v>106</v>
      </c>
      <c r="AE18" s="23" t="s">
        <v>106</v>
      </c>
      <c r="AF18" s="23" t="s">
        <v>106</v>
      </c>
      <c r="AG18" s="23" t="s">
        <v>106</v>
      </c>
      <c r="AH18" s="23" t="s">
        <v>106</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145</v>
      </c>
      <c r="AX18" s="30" t="str">
        <f t="shared" si="1"/>
        <v>---</v>
      </c>
      <c r="AY18" s="50" t="e">
        <f>VALUE(IF(AX18="---","",VLOOKUP(AX18,List167823[],2,FALSE)))</f>
        <v>#VALUE!</v>
      </c>
      <c r="AZ18" s="1" t="str">
        <f t="shared" si="2"/>
        <v>---</v>
      </c>
      <c r="BA18" s="1" t="e">
        <f>VALUE(IF(AZ18="---","",VLOOKUP(AZ18,List167823[],2,FALSE)))</f>
        <v>#VALUE!</v>
      </c>
      <c r="BB18" s="1" t="str">
        <f t="shared" si="3"/>
        <v>---</v>
      </c>
      <c r="BC18" s="1" t="str">
        <f t="shared" si="4"/>
        <v>---</v>
      </c>
      <c r="BD18" s="1"/>
      <c r="BE18" s="1"/>
      <c r="BF18" s="1"/>
      <c r="BG18" s="1"/>
      <c r="BH18" s="1"/>
      <c r="BI18" s="29" t="s">
        <v>145</v>
      </c>
      <c r="BJ18" s="158" t="str">
        <f>IF(H18="---","",VLOOKUP(H18,List167823[],2,FALSE))</f>
        <v/>
      </c>
      <c r="BK18" s="158" t="str">
        <f>IF(I18="---","",VLOOKUP(I18,List167823[],2,FALSE))</f>
        <v/>
      </c>
      <c r="BL18" s="158" t="str">
        <f>IF(J18="---","",VLOOKUP(J18,List167823[],2,FALSE))</f>
        <v/>
      </c>
      <c r="BM18" s="158" t="str">
        <f>IF(K18="---","",VLOOKUP(K18,List167823[],2,FALSE))</f>
        <v/>
      </c>
      <c r="BN18" s="158" t="str">
        <f>IF(L18="---","",VLOOKUP(L18,List167823[],2,FALSE))</f>
        <v/>
      </c>
      <c r="BO18" s="158" t="str">
        <f>IF(M18="---","",VLOOKUP(M18,List167823[],2,FALSE))</f>
        <v/>
      </c>
      <c r="BP18" s="158" t="str">
        <f>IF(N18="---","",VLOOKUP(N18,List167823[],2,FALSE))</f>
        <v/>
      </c>
      <c r="BQ18" s="158" t="str">
        <f>IF(O18="---","",VLOOKUP(O18,List167823[],2,FALSE))</f>
        <v/>
      </c>
      <c r="BR18" s="158" t="str">
        <f>IF(P18="---","",VLOOKUP(P18,List167823[],2,FALSE))</f>
        <v/>
      </c>
      <c r="BS18" s="158" t="str">
        <f>IF(Q18="---","",VLOOKUP(Q18,List167823[],2,FALSE))</f>
        <v/>
      </c>
      <c r="BT18" s="158" t="str">
        <f>IF(R18="---","",VLOOKUP(R18,List167823[],2,FALSE))</f>
        <v/>
      </c>
      <c r="BU18" s="29" t="s">
        <v>145</v>
      </c>
      <c r="BV18" s="158" t="str">
        <f>IF(Y18="---","",VLOOKUP(Y18,List167823[],2,FALSE))</f>
        <v/>
      </c>
      <c r="BW18" s="158" t="str">
        <f>IF(Z18="---","",VLOOKUP(Z18,List167823[],2,FALSE))</f>
        <v/>
      </c>
      <c r="BX18" s="158" t="str">
        <f>IF(AA18="---","",VLOOKUP(AA18,List167823[],2,FALSE))</f>
        <v/>
      </c>
      <c r="BY18" s="158" t="str">
        <f>IF(AB18="---","",VLOOKUP(AB18,List167823[],2,FALSE))</f>
        <v/>
      </c>
      <c r="BZ18" s="158" t="str">
        <f>IF(AC18="---","",VLOOKUP(AC18,List167823[],2,FALSE))</f>
        <v/>
      </c>
      <c r="CA18" s="158" t="str">
        <f>IF(AD18="---","",VLOOKUP(AD18,List167823[],2,FALSE))</f>
        <v/>
      </c>
      <c r="CB18" s="158" t="str">
        <f>IF(AE18="---","",VLOOKUP(AE18,List167823[],2,FALSE))</f>
        <v/>
      </c>
      <c r="CC18" s="158" t="str">
        <f>IF(AF18="---","",VLOOKUP(AF18,List167823[],2,FALSE))</f>
        <v/>
      </c>
      <c r="CD18" s="158" t="str">
        <f>IF(AG18="---","",VLOOKUP(AG18,List167823[],2,FALSE))</f>
        <v/>
      </c>
      <c r="CE18" s="158" t="str">
        <f>IF(AH18="---","",VLOOKUP(AH18,List167823[],2,FALSE))</f>
        <v/>
      </c>
      <c r="CG18" s="1"/>
      <c r="CI18" s="1"/>
      <c r="CK18" s="1"/>
      <c r="CM18" s="1"/>
    </row>
    <row r="19" spans="2:91" s="8" customFormat="1" ht="13.5" customHeight="1" thickBot="1">
      <c r="B19" s="321"/>
      <c r="C19" s="291"/>
      <c r="D19" s="292"/>
      <c r="E19" s="20" t="s">
        <v>146</v>
      </c>
      <c r="F19" s="21"/>
      <c r="G19" s="22"/>
      <c r="H19" s="25" t="s">
        <v>106</v>
      </c>
      <c r="I19" s="25" t="s">
        <v>106</v>
      </c>
      <c r="J19" s="25" t="s">
        <v>106</v>
      </c>
      <c r="K19" s="25" t="s">
        <v>106</v>
      </c>
      <c r="L19" s="25" t="s">
        <v>106</v>
      </c>
      <c r="M19" s="25" t="s">
        <v>106</v>
      </c>
      <c r="N19" s="25" t="s">
        <v>106</v>
      </c>
      <c r="O19" s="25" t="s">
        <v>106</v>
      </c>
      <c r="P19" s="25" t="s">
        <v>106</v>
      </c>
      <c r="Q19" s="25" t="s">
        <v>106</v>
      </c>
      <c r="R19" s="32" t="s">
        <v>106</v>
      </c>
      <c r="S19" s="1"/>
      <c r="T19" s="1"/>
      <c r="U19" s="1"/>
      <c r="V19" s="1"/>
      <c r="W19" s="1"/>
      <c r="X19" s="1"/>
      <c r="Y19" s="25" t="s">
        <v>106</v>
      </c>
      <c r="Z19" s="25" t="s">
        <v>106</v>
      </c>
      <c r="AA19" s="25" t="s">
        <v>106</v>
      </c>
      <c r="AB19" s="25" t="s">
        <v>106</v>
      </c>
      <c r="AC19" s="32" t="s">
        <v>106</v>
      </c>
      <c r="AD19" s="23" t="s">
        <v>106</v>
      </c>
      <c r="AE19" s="23" t="s">
        <v>106</v>
      </c>
      <c r="AF19" s="23" t="s">
        <v>106</v>
      </c>
      <c r="AG19" s="23" t="s">
        <v>106</v>
      </c>
      <c r="AH19" s="23" t="s">
        <v>106</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147</v>
      </c>
      <c r="AX19" s="30" t="str">
        <f t="shared" si="1"/>
        <v>---</v>
      </c>
      <c r="AY19" s="50" t="e">
        <f>VALUE(IF(AX19="---","",VLOOKUP(AX19,List167823[],2,FALSE)))</f>
        <v>#VALUE!</v>
      </c>
      <c r="AZ19" s="1" t="str">
        <f t="shared" si="2"/>
        <v>---</v>
      </c>
      <c r="BA19" s="1" t="e">
        <f>VALUE(IF(AZ19="---","",VLOOKUP(AZ19,List167823[],2,FALSE)))</f>
        <v>#VALUE!</v>
      </c>
      <c r="BB19" s="1" t="str">
        <f t="shared" si="3"/>
        <v>---</v>
      </c>
      <c r="BC19" s="1" t="str">
        <f t="shared" si="4"/>
        <v>---</v>
      </c>
      <c r="BD19" s="1"/>
      <c r="BE19" s="1"/>
      <c r="BF19" s="1"/>
      <c r="BG19" s="1"/>
      <c r="BH19" s="1"/>
      <c r="BI19" s="29" t="s">
        <v>147</v>
      </c>
      <c r="BJ19" s="158" t="str">
        <f>IF(H19="---","",VLOOKUP(H19,List167823[],2,FALSE))</f>
        <v/>
      </c>
      <c r="BK19" s="158" t="str">
        <f>IF(I19="---","",VLOOKUP(I19,List167823[],2,FALSE))</f>
        <v/>
      </c>
      <c r="BL19" s="158" t="str">
        <f>IF(J19="---","",VLOOKUP(J19,List167823[],2,FALSE))</f>
        <v/>
      </c>
      <c r="BM19" s="158" t="str">
        <f>IF(K19="---","",VLOOKUP(K19,List167823[],2,FALSE))</f>
        <v/>
      </c>
      <c r="BN19" s="158" t="str">
        <f>IF(L19="---","",VLOOKUP(L19,List167823[],2,FALSE))</f>
        <v/>
      </c>
      <c r="BO19" s="158" t="str">
        <f>IF(M19="---","",VLOOKUP(M19,List167823[],2,FALSE))</f>
        <v/>
      </c>
      <c r="BP19" s="158" t="str">
        <f>IF(N19="---","",VLOOKUP(N19,List167823[],2,FALSE))</f>
        <v/>
      </c>
      <c r="BQ19" s="158" t="str">
        <f>IF(O19="---","",VLOOKUP(O19,List167823[],2,FALSE))</f>
        <v/>
      </c>
      <c r="BR19" s="158" t="str">
        <f>IF(P19="---","",VLOOKUP(P19,List167823[],2,FALSE))</f>
        <v/>
      </c>
      <c r="BS19" s="158" t="str">
        <f>IF(Q19="---","",VLOOKUP(Q19,List167823[],2,FALSE))</f>
        <v/>
      </c>
      <c r="BT19" s="158" t="str">
        <f>IF(R19="---","",VLOOKUP(R19,List167823[],2,FALSE))</f>
        <v/>
      </c>
      <c r="BU19" s="29" t="s">
        <v>147</v>
      </c>
      <c r="BV19" s="158" t="str">
        <f>IF(Y19="---","",VLOOKUP(Y19,List167823[],2,FALSE))</f>
        <v/>
      </c>
      <c r="BW19" s="158" t="str">
        <f>IF(Z19="---","",VLOOKUP(Z19,List167823[],2,FALSE))</f>
        <v/>
      </c>
      <c r="BX19" s="158" t="str">
        <f>IF(AA19="---","",VLOOKUP(AA19,List167823[],2,FALSE))</f>
        <v/>
      </c>
      <c r="BY19" s="158" t="str">
        <f>IF(AB19="---","",VLOOKUP(AB19,List167823[],2,FALSE))</f>
        <v/>
      </c>
      <c r="BZ19" s="158" t="str">
        <f>IF(AC19="---","",VLOOKUP(AC19,List167823[],2,FALSE))</f>
        <v/>
      </c>
      <c r="CA19" s="158" t="str">
        <f>IF(AD19="---","",VLOOKUP(AD19,List167823[],2,FALSE))</f>
        <v/>
      </c>
      <c r="CB19" s="158" t="str">
        <f>IF(AE19="---","",VLOOKUP(AE19,List167823[],2,FALSE))</f>
        <v/>
      </c>
      <c r="CC19" s="158" t="str">
        <f>IF(AF19="---","",VLOOKUP(AF19,List167823[],2,FALSE))</f>
        <v/>
      </c>
      <c r="CD19" s="158" t="str">
        <f>IF(AG19="---","",VLOOKUP(AG19,List167823[],2,FALSE))</f>
        <v/>
      </c>
      <c r="CE19" s="158" t="str">
        <f>IF(AH19="---","",VLOOKUP(AH19,List167823[],2,FALSE))</f>
        <v/>
      </c>
      <c r="CG19" s="1"/>
      <c r="CI19" s="1"/>
      <c r="CK19" s="1"/>
      <c r="CM19" s="1"/>
    </row>
    <row r="20" spans="2:91" s="8" customFormat="1" ht="13.5" customHeight="1" thickBot="1">
      <c r="B20" s="321"/>
      <c r="C20" s="291"/>
      <c r="D20" s="292"/>
      <c r="E20" s="20" t="s">
        <v>148</v>
      </c>
      <c r="F20" s="21"/>
      <c r="G20" s="22"/>
      <c r="H20" s="25" t="s">
        <v>106</v>
      </c>
      <c r="I20" s="25" t="s">
        <v>106</v>
      </c>
      <c r="J20" s="25" t="s">
        <v>106</v>
      </c>
      <c r="K20" s="25" t="s">
        <v>106</v>
      </c>
      <c r="L20" s="25" t="s">
        <v>106</v>
      </c>
      <c r="M20" s="25" t="s">
        <v>106</v>
      </c>
      <c r="N20" s="25" t="s">
        <v>106</v>
      </c>
      <c r="O20" s="25" t="s">
        <v>106</v>
      </c>
      <c r="P20" s="25" t="s">
        <v>106</v>
      </c>
      <c r="Q20" s="25" t="s">
        <v>106</v>
      </c>
      <c r="R20" s="32" t="s">
        <v>106</v>
      </c>
      <c r="S20" s="1"/>
      <c r="T20" s="1"/>
      <c r="U20" s="1"/>
      <c r="V20" s="1"/>
      <c r="W20" s="1"/>
      <c r="X20" s="1"/>
      <c r="Y20" s="25" t="s">
        <v>106</v>
      </c>
      <c r="Z20" s="25" t="s">
        <v>106</v>
      </c>
      <c r="AA20" s="25" t="s">
        <v>106</v>
      </c>
      <c r="AB20" s="25" t="s">
        <v>106</v>
      </c>
      <c r="AC20" s="32" t="s">
        <v>106</v>
      </c>
      <c r="AD20" s="23" t="s">
        <v>106</v>
      </c>
      <c r="AE20" s="23" t="s">
        <v>106</v>
      </c>
      <c r="AF20" s="23" t="s">
        <v>106</v>
      </c>
      <c r="AG20" s="23" t="s">
        <v>106</v>
      </c>
      <c r="AH20" s="23" t="s">
        <v>106</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149</v>
      </c>
      <c r="AX20" s="30" t="str">
        <f t="shared" si="1"/>
        <v>---</v>
      </c>
      <c r="AY20" s="50" t="e">
        <f>VALUE(IF(AX20="---","",VLOOKUP(AX20,List167823[],2,FALSE)))</f>
        <v>#VALUE!</v>
      </c>
      <c r="AZ20" s="1" t="str">
        <f t="shared" si="2"/>
        <v>---</v>
      </c>
      <c r="BA20" s="1" t="e">
        <f>VALUE(IF(AZ20="---","",VLOOKUP(AZ20,List167823[],2,FALSE)))</f>
        <v>#VALUE!</v>
      </c>
      <c r="BB20" s="1" t="str">
        <f t="shared" si="3"/>
        <v>---</v>
      </c>
      <c r="BC20" s="1" t="str">
        <f t="shared" si="4"/>
        <v>---</v>
      </c>
      <c r="BD20" s="1"/>
      <c r="BE20" s="1"/>
      <c r="BF20" s="1"/>
      <c r="BG20" s="1"/>
      <c r="BH20" s="1"/>
      <c r="BI20" s="29" t="s">
        <v>149</v>
      </c>
      <c r="BJ20" s="158" t="str">
        <f>IF(H20="---","",VLOOKUP(H20,List167823[],2,FALSE))</f>
        <v/>
      </c>
      <c r="BK20" s="158" t="str">
        <f>IF(I20="---","",VLOOKUP(I20,List167823[],2,FALSE))</f>
        <v/>
      </c>
      <c r="BL20" s="158" t="str">
        <f>IF(J20="---","",VLOOKUP(J20,List167823[],2,FALSE))</f>
        <v/>
      </c>
      <c r="BM20" s="158" t="str">
        <f>IF(K20="---","",VLOOKUP(K20,List167823[],2,FALSE))</f>
        <v/>
      </c>
      <c r="BN20" s="158" t="str">
        <f>IF(L20="---","",VLOOKUP(L20,List167823[],2,FALSE))</f>
        <v/>
      </c>
      <c r="BO20" s="158" t="str">
        <f>IF(M20="---","",VLOOKUP(M20,List167823[],2,FALSE))</f>
        <v/>
      </c>
      <c r="BP20" s="158" t="str">
        <f>IF(N20="---","",VLOOKUP(N20,List167823[],2,FALSE))</f>
        <v/>
      </c>
      <c r="BQ20" s="158" t="str">
        <f>IF(O20="---","",VLOOKUP(O20,List167823[],2,FALSE))</f>
        <v/>
      </c>
      <c r="BR20" s="158" t="str">
        <f>IF(P20="---","",VLOOKUP(P20,List167823[],2,FALSE))</f>
        <v/>
      </c>
      <c r="BS20" s="158" t="str">
        <f>IF(Q20="---","",VLOOKUP(Q20,List167823[],2,FALSE))</f>
        <v/>
      </c>
      <c r="BT20" s="158" t="str">
        <f>IF(R20="---","",VLOOKUP(R20,List167823[],2,FALSE))</f>
        <v/>
      </c>
      <c r="BU20" s="29" t="s">
        <v>149</v>
      </c>
      <c r="BV20" s="158" t="str">
        <f>IF(Y20="---","",VLOOKUP(Y20,List167823[],2,FALSE))</f>
        <v/>
      </c>
      <c r="BW20" s="158" t="str">
        <f>IF(Z20="---","",VLOOKUP(Z20,List167823[],2,FALSE))</f>
        <v/>
      </c>
      <c r="BX20" s="158" t="str">
        <f>IF(AA20="---","",VLOOKUP(AA20,List167823[],2,FALSE))</f>
        <v/>
      </c>
      <c r="BY20" s="158" t="str">
        <f>IF(AB20="---","",VLOOKUP(AB20,List167823[],2,FALSE))</f>
        <v/>
      </c>
      <c r="BZ20" s="158" t="str">
        <f>IF(AC20="---","",VLOOKUP(AC20,List167823[],2,FALSE))</f>
        <v/>
      </c>
      <c r="CA20" s="158" t="str">
        <f>IF(AD20="---","",VLOOKUP(AD20,List167823[],2,FALSE))</f>
        <v/>
      </c>
      <c r="CB20" s="158" t="str">
        <f>IF(AE20="---","",VLOOKUP(AE20,List167823[],2,FALSE))</f>
        <v/>
      </c>
      <c r="CC20" s="158" t="str">
        <f>IF(AF20="---","",VLOOKUP(AF20,List167823[],2,FALSE))</f>
        <v/>
      </c>
      <c r="CD20" s="158" t="str">
        <f>IF(AG20="---","",VLOOKUP(AG20,List167823[],2,FALSE))</f>
        <v/>
      </c>
      <c r="CE20" s="158" t="str">
        <f>IF(AH20="---","",VLOOKUP(AH20,List167823[],2,FALSE))</f>
        <v/>
      </c>
      <c r="CG20" s="1"/>
      <c r="CI20" s="1"/>
      <c r="CK20" s="1"/>
      <c r="CM20" s="1"/>
    </row>
    <row r="21" spans="2:91" s="8" customFormat="1" ht="13.5" customHeight="1" thickBot="1">
      <c r="B21" s="321"/>
      <c r="C21" s="291" t="s">
        <v>150</v>
      </c>
      <c r="D21" s="292"/>
      <c r="E21" s="20" t="s">
        <v>151</v>
      </c>
      <c r="F21" s="21"/>
      <c r="G21" s="22"/>
      <c r="H21" s="25" t="s">
        <v>106</v>
      </c>
      <c r="I21" s="25" t="s">
        <v>106</v>
      </c>
      <c r="J21" s="25" t="s">
        <v>106</v>
      </c>
      <c r="K21" s="25" t="s">
        <v>106</v>
      </c>
      <c r="L21" s="25" t="s">
        <v>106</v>
      </c>
      <c r="M21" s="25" t="s">
        <v>106</v>
      </c>
      <c r="N21" s="25" t="s">
        <v>106</v>
      </c>
      <c r="O21" s="25" t="s">
        <v>106</v>
      </c>
      <c r="P21" s="25" t="s">
        <v>106</v>
      </c>
      <c r="Q21" s="25" t="s">
        <v>106</v>
      </c>
      <c r="R21" s="32" t="s">
        <v>106</v>
      </c>
      <c r="S21" s="1"/>
      <c r="T21" s="1"/>
      <c r="U21" s="1"/>
      <c r="V21" s="1"/>
      <c r="W21" s="1"/>
      <c r="X21" s="1"/>
      <c r="Y21" s="25" t="s">
        <v>106</v>
      </c>
      <c r="Z21" s="25" t="s">
        <v>106</v>
      </c>
      <c r="AA21" s="25" t="s">
        <v>106</v>
      </c>
      <c r="AB21" s="25" t="s">
        <v>106</v>
      </c>
      <c r="AC21" s="32" t="s">
        <v>106</v>
      </c>
      <c r="AD21" s="23" t="s">
        <v>106</v>
      </c>
      <c r="AE21" s="23" t="s">
        <v>106</v>
      </c>
      <c r="AF21" s="23" t="s">
        <v>106</v>
      </c>
      <c r="AG21" s="23" t="s">
        <v>106</v>
      </c>
      <c r="AH21" s="23" t="s">
        <v>106</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152</v>
      </c>
      <c r="AX21" s="30" t="str">
        <f t="shared" si="1"/>
        <v>---</v>
      </c>
      <c r="AY21" s="50" t="e">
        <f>VALUE(IF(AX21="---","",VLOOKUP(AX21,List167823[],2,FALSE)))</f>
        <v>#VALUE!</v>
      </c>
      <c r="AZ21" s="1" t="str">
        <f t="shared" si="2"/>
        <v>---</v>
      </c>
      <c r="BA21" s="1" t="e">
        <f>VALUE(IF(AZ21="---","",VLOOKUP(AZ21,List167823[],2,FALSE)))</f>
        <v>#VALUE!</v>
      </c>
      <c r="BB21" s="1" t="str">
        <f t="shared" si="3"/>
        <v>---</v>
      </c>
      <c r="BC21" s="1" t="str">
        <f t="shared" si="4"/>
        <v>---</v>
      </c>
      <c r="BD21" s="1"/>
      <c r="BE21" s="1"/>
      <c r="BF21" s="1"/>
      <c r="BG21" s="1"/>
      <c r="BH21" s="1"/>
      <c r="BI21" s="29" t="s">
        <v>152</v>
      </c>
      <c r="BJ21" s="158" t="str">
        <f>IF(H21="---","",VLOOKUP(H21,List167823[],2,FALSE))</f>
        <v/>
      </c>
      <c r="BK21" s="158" t="str">
        <f>IF(I21="---","",VLOOKUP(I21,List167823[],2,FALSE))</f>
        <v/>
      </c>
      <c r="BL21" s="158" t="str">
        <f>IF(J21="---","",VLOOKUP(J21,List167823[],2,FALSE))</f>
        <v/>
      </c>
      <c r="BM21" s="158" t="str">
        <f>IF(K21="---","",VLOOKUP(K21,List167823[],2,FALSE))</f>
        <v/>
      </c>
      <c r="BN21" s="158" t="str">
        <f>IF(L21="---","",VLOOKUP(L21,List167823[],2,FALSE))</f>
        <v/>
      </c>
      <c r="BO21" s="158" t="str">
        <f>IF(M21="---","",VLOOKUP(M21,List167823[],2,FALSE))</f>
        <v/>
      </c>
      <c r="BP21" s="158" t="str">
        <f>IF(N21="---","",VLOOKUP(N21,List167823[],2,FALSE))</f>
        <v/>
      </c>
      <c r="BQ21" s="158" t="str">
        <f>IF(O21="---","",VLOOKUP(O21,List167823[],2,FALSE))</f>
        <v/>
      </c>
      <c r="BR21" s="158" t="str">
        <f>IF(P21="---","",VLOOKUP(P21,List167823[],2,FALSE))</f>
        <v/>
      </c>
      <c r="BS21" s="158" t="str">
        <f>IF(Q21="---","",VLOOKUP(Q21,List167823[],2,FALSE))</f>
        <v/>
      </c>
      <c r="BT21" s="158" t="str">
        <f>IF(R21="---","",VLOOKUP(R21,List167823[],2,FALSE))</f>
        <v/>
      </c>
      <c r="BU21" s="29" t="s">
        <v>152</v>
      </c>
      <c r="BV21" s="158" t="str">
        <f>IF(Y21="---","",VLOOKUP(Y21,List167823[],2,FALSE))</f>
        <v/>
      </c>
      <c r="BW21" s="158" t="str">
        <f>IF(Z21="---","",VLOOKUP(Z21,List167823[],2,FALSE))</f>
        <v/>
      </c>
      <c r="BX21" s="158" t="str">
        <f>IF(AA21="---","",VLOOKUP(AA21,List167823[],2,FALSE))</f>
        <v/>
      </c>
      <c r="BY21" s="158" t="str">
        <f>IF(AB21="---","",VLOOKUP(AB21,List167823[],2,FALSE))</f>
        <v/>
      </c>
      <c r="BZ21" s="158" t="str">
        <f>IF(AC21="---","",VLOOKUP(AC21,List167823[],2,FALSE))</f>
        <v/>
      </c>
      <c r="CA21" s="158" t="str">
        <f>IF(AD21="---","",VLOOKUP(AD21,List167823[],2,FALSE))</f>
        <v/>
      </c>
      <c r="CB21" s="158" t="str">
        <f>IF(AE21="---","",VLOOKUP(AE21,List167823[],2,FALSE))</f>
        <v/>
      </c>
      <c r="CC21" s="158" t="str">
        <f>IF(AF21="---","",VLOOKUP(AF21,List167823[],2,FALSE))</f>
        <v/>
      </c>
      <c r="CD21" s="158" t="str">
        <f>IF(AG21="---","",VLOOKUP(AG21,List167823[],2,FALSE))</f>
        <v/>
      </c>
      <c r="CE21" s="158" t="str">
        <f>IF(AH21="---","",VLOOKUP(AH21,List167823[],2,FALSE))</f>
        <v/>
      </c>
      <c r="CG21" s="1"/>
      <c r="CI21" s="1"/>
      <c r="CK21" s="1"/>
      <c r="CM21" s="1"/>
    </row>
    <row r="22" spans="2:91" s="8" customFormat="1" ht="13.5" customHeight="1" thickBot="1">
      <c r="B22" s="321"/>
      <c r="C22" s="291"/>
      <c r="D22" s="292"/>
      <c r="E22" s="20" t="s">
        <v>153</v>
      </c>
      <c r="F22" s="21"/>
      <c r="G22" s="22"/>
      <c r="H22" s="25" t="s">
        <v>106</v>
      </c>
      <c r="I22" s="25" t="s">
        <v>106</v>
      </c>
      <c r="J22" s="25" t="s">
        <v>106</v>
      </c>
      <c r="K22" s="25" t="s">
        <v>106</v>
      </c>
      <c r="L22" s="25" t="s">
        <v>106</v>
      </c>
      <c r="M22" s="25" t="s">
        <v>106</v>
      </c>
      <c r="N22" s="25" t="s">
        <v>106</v>
      </c>
      <c r="O22" s="25" t="s">
        <v>106</v>
      </c>
      <c r="P22" s="25" t="s">
        <v>106</v>
      </c>
      <c r="Q22" s="25" t="s">
        <v>106</v>
      </c>
      <c r="R22" s="32" t="s">
        <v>106</v>
      </c>
      <c r="S22" s="1"/>
      <c r="T22" s="1"/>
      <c r="U22" s="1"/>
      <c r="V22" s="1"/>
      <c r="W22" s="1"/>
      <c r="X22" s="1"/>
      <c r="Y22" s="25" t="s">
        <v>106</v>
      </c>
      <c r="Z22" s="25" t="s">
        <v>106</v>
      </c>
      <c r="AA22" s="25" t="s">
        <v>106</v>
      </c>
      <c r="AB22" s="25" t="s">
        <v>106</v>
      </c>
      <c r="AC22" s="32" t="s">
        <v>106</v>
      </c>
      <c r="AD22" s="23" t="s">
        <v>106</v>
      </c>
      <c r="AE22" s="23" t="s">
        <v>106</v>
      </c>
      <c r="AF22" s="23" t="s">
        <v>106</v>
      </c>
      <c r="AG22" s="23" t="s">
        <v>106</v>
      </c>
      <c r="AH22" s="23" t="s">
        <v>106</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154</v>
      </c>
      <c r="AX22" s="30" t="str">
        <f t="shared" si="1"/>
        <v>---</v>
      </c>
      <c r="AY22" s="50" t="e">
        <f>VALUE(IF(AX22="---","",VLOOKUP(AX22,List167823[],2,FALSE)))</f>
        <v>#VALUE!</v>
      </c>
      <c r="AZ22" s="1" t="str">
        <f t="shared" si="2"/>
        <v>---</v>
      </c>
      <c r="BA22" s="1" t="e">
        <f>VALUE(IF(AZ22="---","",VLOOKUP(AZ22,List167823[],2,FALSE)))</f>
        <v>#VALUE!</v>
      </c>
      <c r="BB22" s="1" t="str">
        <f t="shared" si="3"/>
        <v>---</v>
      </c>
      <c r="BC22" s="1" t="str">
        <f t="shared" si="4"/>
        <v>---</v>
      </c>
      <c r="BD22" s="1"/>
      <c r="BE22" s="1"/>
      <c r="BF22" s="1"/>
      <c r="BG22" s="1"/>
      <c r="BH22" s="1"/>
      <c r="BI22" s="29" t="s">
        <v>154</v>
      </c>
      <c r="BJ22" s="158" t="str">
        <f>IF(H22="---","",VLOOKUP(H22,List167823[],2,FALSE))</f>
        <v/>
      </c>
      <c r="BK22" s="158" t="str">
        <f>IF(I22="---","",VLOOKUP(I22,List167823[],2,FALSE))</f>
        <v/>
      </c>
      <c r="BL22" s="158" t="str">
        <f>IF(J22="---","",VLOOKUP(J22,List167823[],2,FALSE))</f>
        <v/>
      </c>
      <c r="BM22" s="158" t="str">
        <f>IF(K22="---","",VLOOKUP(K22,List167823[],2,FALSE))</f>
        <v/>
      </c>
      <c r="BN22" s="158" t="str">
        <f>IF(L22="---","",VLOOKUP(L22,List167823[],2,FALSE))</f>
        <v/>
      </c>
      <c r="BO22" s="158" t="str">
        <f>IF(M22="---","",VLOOKUP(M22,List167823[],2,FALSE))</f>
        <v/>
      </c>
      <c r="BP22" s="158" t="str">
        <f>IF(N22="---","",VLOOKUP(N22,List167823[],2,FALSE))</f>
        <v/>
      </c>
      <c r="BQ22" s="158" t="str">
        <f>IF(O22="---","",VLOOKUP(O22,List167823[],2,FALSE))</f>
        <v/>
      </c>
      <c r="BR22" s="158" t="str">
        <f>IF(P22="---","",VLOOKUP(P22,List167823[],2,FALSE))</f>
        <v/>
      </c>
      <c r="BS22" s="158" t="str">
        <f>IF(Q22="---","",VLOOKUP(Q22,List167823[],2,FALSE))</f>
        <v/>
      </c>
      <c r="BT22" s="158" t="str">
        <f>IF(R22="---","",VLOOKUP(R22,List167823[],2,FALSE))</f>
        <v/>
      </c>
      <c r="BU22" s="29" t="s">
        <v>154</v>
      </c>
      <c r="BV22" s="158" t="str">
        <f>IF(Y22="---","",VLOOKUP(Y22,List167823[],2,FALSE))</f>
        <v/>
      </c>
      <c r="BW22" s="158" t="str">
        <f>IF(Z22="---","",VLOOKUP(Z22,List167823[],2,FALSE))</f>
        <v/>
      </c>
      <c r="BX22" s="158" t="str">
        <f>IF(AA22="---","",VLOOKUP(AA22,List167823[],2,FALSE))</f>
        <v/>
      </c>
      <c r="BY22" s="158" t="str">
        <f>IF(AB22="---","",VLOOKUP(AB22,List167823[],2,FALSE))</f>
        <v/>
      </c>
      <c r="BZ22" s="158" t="str">
        <f>IF(AC22="---","",VLOOKUP(AC22,List167823[],2,FALSE))</f>
        <v/>
      </c>
      <c r="CA22" s="158" t="str">
        <f>IF(AD22="---","",VLOOKUP(AD22,List167823[],2,FALSE))</f>
        <v/>
      </c>
      <c r="CB22" s="158" t="str">
        <f>IF(AE22="---","",VLOOKUP(AE22,List167823[],2,FALSE))</f>
        <v/>
      </c>
      <c r="CC22" s="158" t="str">
        <f>IF(AF22="---","",VLOOKUP(AF22,List167823[],2,FALSE))</f>
        <v/>
      </c>
      <c r="CD22" s="158" t="str">
        <f>IF(AG22="---","",VLOOKUP(AG22,List167823[],2,FALSE))</f>
        <v/>
      </c>
      <c r="CE22" s="158" t="str">
        <f>IF(AH22="---","",VLOOKUP(AH22,List167823[],2,FALSE))</f>
        <v/>
      </c>
      <c r="CG22" s="1"/>
      <c r="CI22" s="1"/>
      <c r="CK22" s="1"/>
      <c r="CM22" s="1"/>
    </row>
    <row r="23" spans="2:91" s="8" customFormat="1" ht="13.5" customHeight="1" thickBot="1">
      <c r="B23" s="322"/>
      <c r="C23" s="291"/>
      <c r="D23" s="292"/>
      <c r="E23" s="20" t="s">
        <v>155</v>
      </c>
      <c r="F23" s="21"/>
      <c r="G23" s="22"/>
      <c r="H23" s="25" t="s">
        <v>106</v>
      </c>
      <c r="I23" s="25" t="s">
        <v>106</v>
      </c>
      <c r="J23" s="25" t="s">
        <v>106</v>
      </c>
      <c r="K23" s="25" t="s">
        <v>106</v>
      </c>
      <c r="L23" s="25" t="s">
        <v>106</v>
      </c>
      <c r="M23" s="25" t="s">
        <v>106</v>
      </c>
      <c r="N23" s="25" t="s">
        <v>106</v>
      </c>
      <c r="O23" s="25" t="s">
        <v>106</v>
      </c>
      <c r="P23" s="25" t="s">
        <v>106</v>
      </c>
      <c r="Q23" s="25" t="s">
        <v>106</v>
      </c>
      <c r="R23" s="32" t="s">
        <v>106</v>
      </c>
      <c r="S23" s="1"/>
      <c r="T23" s="1"/>
      <c r="U23" s="1"/>
      <c r="V23" s="1"/>
      <c r="W23" s="1"/>
      <c r="X23" s="1"/>
      <c r="Y23" s="25" t="s">
        <v>106</v>
      </c>
      <c r="Z23" s="25" t="s">
        <v>106</v>
      </c>
      <c r="AA23" s="25" t="s">
        <v>106</v>
      </c>
      <c r="AB23" s="25" t="s">
        <v>106</v>
      </c>
      <c r="AC23" s="32" t="s">
        <v>106</v>
      </c>
      <c r="AD23" s="23" t="s">
        <v>106</v>
      </c>
      <c r="AE23" s="23" t="s">
        <v>106</v>
      </c>
      <c r="AF23" s="23" t="s">
        <v>106</v>
      </c>
      <c r="AG23" s="23" t="s">
        <v>106</v>
      </c>
      <c r="AH23" s="23" t="s">
        <v>106</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156</v>
      </c>
      <c r="AX23" s="30" t="str">
        <f t="shared" si="1"/>
        <v>---</v>
      </c>
      <c r="AY23" s="50" t="e">
        <f>VALUE(IF(AX23="---","",VLOOKUP(AX23,List167823[],2,FALSE)))</f>
        <v>#VALUE!</v>
      </c>
      <c r="AZ23" s="1" t="str">
        <f t="shared" si="2"/>
        <v>---</v>
      </c>
      <c r="BA23" s="1" t="e">
        <f>VALUE(IF(AZ23="---","",VLOOKUP(AZ23,List167823[],2,FALSE)))</f>
        <v>#VALUE!</v>
      </c>
      <c r="BB23" s="1" t="str">
        <f t="shared" si="3"/>
        <v>---</v>
      </c>
      <c r="BC23" s="1" t="str">
        <f t="shared" si="4"/>
        <v>---</v>
      </c>
      <c r="BD23" s="1"/>
      <c r="BE23" s="1"/>
      <c r="BF23" s="1"/>
      <c r="BG23" s="1"/>
      <c r="BH23" s="1"/>
      <c r="BI23" s="29" t="s">
        <v>156</v>
      </c>
      <c r="BJ23" s="158" t="str">
        <f>IF(H23="---","",VLOOKUP(H23,List167823[],2,FALSE))</f>
        <v/>
      </c>
      <c r="BK23" s="158" t="str">
        <f>IF(I23="---","",VLOOKUP(I23,List167823[],2,FALSE))</f>
        <v/>
      </c>
      <c r="BL23" s="158" t="str">
        <f>IF(J23="---","",VLOOKUP(J23,List167823[],2,FALSE))</f>
        <v/>
      </c>
      <c r="BM23" s="158" t="str">
        <f>IF(K23="---","",VLOOKUP(K23,List167823[],2,FALSE))</f>
        <v/>
      </c>
      <c r="BN23" s="158" t="str">
        <f>IF(L23="---","",VLOOKUP(L23,List167823[],2,FALSE))</f>
        <v/>
      </c>
      <c r="BO23" s="158" t="str">
        <f>IF(M23="---","",VLOOKUP(M23,List167823[],2,FALSE))</f>
        <v/>
      </c>
      <c r="BP23" s="158" t="str">
        <f>IF(N23="---","",VLOOKUP(N23,List167823[],2,FALSE))</f>
        <v/>
      </c>
      <c r="BQ23" s="158" t="str">
        <f>IF(O23="---","",VLOOKUP(O23,List167823[],2,FALSE))</f>
        <v/>
      </c>
      <c r="BR23" s="158" t="str">
        <f>IF(P23="---","",VLOOKUP(P23,List167823[],2,FALSE))</f>
        <v/>
      </c>
      <c r="BS23" s="158" t="str">
        <f>IF(Q23="---","",VLOOKUP(Q23,List167823[],2,FALSE))</f>
        <v/>
      </c>
      <c r="BT23" s="158" t="str">
        <f>IF(R23="---","",VLOOKUP(R23,List167823[],2,FALSE))</f>
        <v/>
      </c>
      <c r="BU23" s="29" t="s">
        <v>156</v>
      </c>
      <c r="BV23" s="158" t="str">
        <f>IF(Y23="---","",VLOOKUP(Y23,List167823[],2,FALSE))</f>
        <v/>
      </c>
      <c r="BW23" s="158" t="str">
        <f>IF(Z23="---","",VLOOKUP(Z23,List167823[],2,FALSE))</f>
        <v/>
      </c>
      <c r="BX23" s="158" t="str">
        <f>IF(AA23="---","",VLOOKUP(AA23,List167823[],2,FALSE))</f>
        <v/>
      </c>
      <c r="BY23" s="158" t="str">
        <f>IF(AB23="---","",VLOOKUP(AB23,List167823[],2,FALSE))</f>
        <v/>
      </c>
      <c r="BZ23" s="158" t="str">
        <f>IF(AC23="---","",VLOOKUP(AC23,List167823[],2,FALSE))</f>
        <v/>
      </c>
      <c r="CA23" s="158" t="str">
        <f>IF(AD23="---","",VLOOKUP(AD23,List167823[],2,FALSE))</f>
        <v/>
      </c>
      <c r="CB23" s="158" t="str">
        <f>IF(AE23="---","",VLOOKUP(AE23,List167823[],2,FALSE))</f>
        <v/>
      </c>
      <c r="CC23" s="158" t="str">
        <f>IF(AF23="---","",VLOOKUP(AF23,List167823[],2,FALSE))</f>
        <v/>
      </c>
      <c r="CD23" s="158" t="str">
        <f>IF(AG23="---","",VLOOKUP(AG23,List167823[],2,FALSE))</f>
        <v/>
      </c>
      <c r="CE23" s="158" t="str">
        <f>IF(AH23="---","",VLOOKUP(AH23,List167823[],2,FALSE))</f>
        <v/>
      </c>
      <c r="CG23" s="1"/>
      <c r="CI23" s="1"/>
      <c r="CK23" s="1"/>
      <c r="CM23" s="1"/>
    </row>
    <row r="24" spans="2:91" s="8" customFormat="1" ht="13.5" customHeight="1" thickBot="1">
      <c r="B24" s="320">
        <v>3</v>
      </c>
      <c r="C24" s="329" t="s">
        <v>157</v>
      </c>
      <c r="D24" s="330"/>
      <c r="E24" s="20" t="s">
        <v>158</v>
      </c>
      <c r="F24" s="21"/>
      <c r="G24" s="22"/>
      <c r="H24" s="25" t="s">
        <v>106</v>
      </c>
      <c r="I24" s="25" t="s">
        <v>106</v>
      </c>
      <c r="J24" s="25" t="s">
        <v>106</v>
      </c>
      <c r="K24" s="25" t="s">
        <v>106</v>
      </c>
      <c r="L24" s="25" t="s">
        <v>106</v>
      </c>
      <c r="M24" s="25" t="s">
        <v>106</v>
      </c>
      <c r="N24" s="25" t="s">
        <v>106</v>
      </c>
      <c r="O24" s="25" t="s">
        <v>106</v>
      </c>
      <c r="P24" s="25" t="s">
        <v>106</v>
      </c>
      <c r="Q24" s="25" t="s">
        <v>106</v>
      </c>
      <c r="R24" s="32" t="s">
        <v>106</v>
      </c>
      <c r="S24" s="1"/>
      <c r="T24" s="1"/>
      <c r="U24" s="1"/>
      <c r="V24" s="1"/>
      <c r="W24" s="1"/>
      <c r="X24" s="1"/>
      <c r="Y24" s="25" t="s">
        <v>106</v>
      </c>
      <c r="Z24" s="25" t="s">
        <v>106</v>
      </c>
      <c r="AA24" s="25" t="s">
        <v>106</v>
      </c>
      <c r="AB24" s="25" t="s">
        <v>106</v>
      </c>
      <c r="AC24" s="32" t="s">
        <v>106</v>
      </c>
      <c r="AD24" s="23" t="s">
        <v>106</v>
      </c>
      <c r="AE24" s="23" t="s">
        <v>106</v>
      </c>
      <c r="AF24" s="23" t="s">
        <v>106</v>
      </c>
      <c r="AG24" s="23" t="s">
        <v>106</v>
      </c>
      <c r="AH24" s="23" t="s">
        <v>106</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159</v>
      </c>
      <c r="AX24" s="30" t="str">
        <f t="shared" si="1"/>
        <v>---</v>
      </c>
      <c r="AY24" s="50" t="e">
        <f>VALUE(IF(AX24="---","",VLOOKUP(AX24,List167823[],2,FALSE)))</f>
        <v>#VALUE!</v>
      </c>
      <c r="AZ24" s="1" t="str">
        <f t="shared" si="2"/>
        <v>---</v>
      </c>
      <c r="BA24" s="1" t="e">
        <f>VALUE(IF(AZ24="---","",VLOOKUP(AZ24,List167823[],2,FALSE)))</f>
        <v>#VALUE!</v>
      </c>
      <c r="BB24" s="1" t="str">
        <f t="shared" si="3"/>
        <v>---</v>
      </c>
      <c r="BC24" s="1" t="str">
        <f t="shared" si="4"/>
        <v>---</v>
      </c>
      <c r="BD24" s="1"/>
      <c r="BE24" s="1"/>
      <c r="BF24" s="1"/>
      <c r="BG24" s="1"/>
      <c r="BH24" s="1"/>
      <c r="BI24" s="29" t="s">
        <v>159</v>
      </c>
      <c r="BJ24" s="158" t="str">
        <f>IF(H24="---","",VLOOKUP(H24,List167823[],2,FALSE))</f>
        <v/>
      </c>
      <c r="BK24" s="158" t="str">
        <f>IF(I24="---","",VLOOKUP(I24,List167823[],2,FALSE))</f>
        <v/>
      </c>
      <c r="BL24" s="158" t="str">
        <f>IF(J24="---","",VLOOKUP(J24,List167823[],2,FALSE))</f>
        <v/>
      </c>
      <c r="BM24" s="158" t="str">
        <f>IF(K24="---","",VLOOKUP(K24,List167823[],2,FALSE))</f>
        <v/>
      </c>
      <c r="BN24" s="158" t="str">
        <f>IF(L24="---","",VLOOKUP(L24,List167823[],2,FALSE))</f>
        <v/>
      </c>
      <c r="BO24" s="158" t="str">
        <f>IF(M24="---","",VLOOKUP(M24,List167823[],2,FALSE))</f>
        <v/>
      </c>
      <c r="BP24" s="158" t="str">
        <f>IF(N24="---","",VLOOKUP(N24,List167823[],2,FALSE))</f>
        <v/>
      </c>
      <c r="BQ24" s="158" t="str">
        <f>IF(O24="---","",VLOOKUP(O24,List167823[],2,FALSE))</f>
        <v/>
      </c>
      <c r="BR24" s="158" t="str">
        <f>IF(P24="---","",VLOOKUP(P24,List167823[],2,FALSE))</f>
        <v/>
      </c>
      <c r="BS24" s="158" t="str">
        <f>IF(Q24="---","",VLOOKUP(Q24,List167823[],2,FALSE))</f>
        <v/>
      </c>
      <c r="BT24" s="158" t="str">
        <f>IF(R24="---","",VLOOKUP(R24,List167823[],2,FALSE))</f>
        <v/>
      </c>
      <c r="BU24" s="29" t="s">
        <v>159</v>
      </c>
      <c r="BV24" s="158" t="str">
        <f>IF(Y24="---","",VLOOKUP(Y24,List167823[],2,FALSE))</f>
        <v/>
      </c>
      <c r="BW24" s="158" t="str">
        <f>IF(Z24="---","",VLOOKUP(Z24,List167823[],2,FALSE))</f>
        <v/>
      </c>
      <c r="BX24" s="158" t="str">
        <f>IF(AA24="---","",VLOOKUP(AA24,List167823[],2,FALSE))</f>
        <v/>
      </c>
      <c r="BY24" s="158" t="str">
        <f>IF(AB24="---","",VLOOKUP(AB24,List167823[],2,FALSE))</f>
        <v/>
      </c>
      <c r="BZ24" s="158" t="str">
        <f>IF(AC24="---","",VLOOKUP(AC24,List167823[],2,FALSE))</f>
        <v/>
      </c>
      <c r="CA24" s="158" t="str">
        <f>IF(AD24="---","",VLOOKUP(AD24,List167823[],2,FALSE))</f>
        <v/>
      </c>
      <c r="CB24" s="158" t="str">
        <f>IF(AE24="---","",VLOOKUP(AE24,List167823[],2,FALSE))</f>
        <v/>
      </c>
      <c r="CC24" s="158" t="str">
        <f>IF(AF24="---","",VLOOKUP(AF24,List167823[],2,FALSE))</f>
        <v/>
      </c>
      <c r="CD24" s="158" t="str">
        <f>IF(AG24="---","",VLOOKUP(AG24,List167823[],2,FALSE))</f>
        <v/>
      </c>
      <c r="CE24" s="158" t="str">
        <f>IF(AH24="---","",VLOOKUP(AH24,List167823[],2,FALSE))</f>
        <v/>
      </c>
      <c r="CG24" s="1"/>
      <c r="CI24" s="1"/>
      <c r="CK24" s="1"/>
      <c r="CM24" s="1"/>
    </row>
    <row r="25" spans="2:91" s="8" customFormat="1" ht="14.45" thickBot="1">
      <c r="B25" s="321"/>
      <c r="C25" s="329"/>
      <c r="D25" s="330"/>
      <c r="E25" s="20" t="s">
        <v>160</v>
      </c>
      <c r="F25" s="21"/>
      <c r="G25" s="22"/>
      <c r="H25" s="25" t="s">
        <v>106</v>
      </c>
      <c r="I25" s="25" t="s">
        <v>106</v>
      </c>
      <c r="J25" s="25" t="s">
        <v>106</v>
      </c>
      <c r="K25" s="25" t="s">
        <v>106</v>
      </c>
      <c r="L25" s="25" t="s">
        <v>106</v>
      </c>
      <c r="M25" s="25" t="s">
        <v>106</v>
      </c>
      <c r="N25" s="25" t="s">
        <v>106</v>
      </c>
      <c r="O25" s="25" t="s">
        <v>106</v>
      </c>
      <c r="P25" s="25" t="s">
        <v>106</v>
      </c>
      <c r="Q25" s="25" t="s">
        <v>106</v>
      </c>
      <c r="R25" s="32" t="s">
        <v>106</v>
      </c>
      <c r="S25" s="1"/>
      <c r="T25" s="1"/>
      <c r="U25" s="1"/>
      <c r="V25" s="1"/>
      <c r="W25" s="1"/>
      <c r="X25" s="1"/>
      <c r="Y25" s="25" t="s">
        <v>106</v>
      </c>
      <c r="Z25" s="25" t="s">
        <v>106</v>
      </c>
      <c r="AA25" s="25" t="s">
        <v>106</v>
      </c>
      <c r="AB25" s="25" t="s">
        <v>106</v>
      </c>
      <c r="AC25" s="32" t="s">
        <v>106</v>
      </c>
      <c r="AD25" s="23" t="s">
        <v>106</v>
      </c>
      <c r="AE25" s="23" t="s">
        <v>106</v>
      </c>
      <c r="AF25" s="23" t="s">
        <v>106</v>
      </c>
      <c r="AG25" s="23" t="s">
        <v>106</v>
      </c>
      <c r="AH25" s="23" t="s">
        <v>106</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161</v>
      </c>
      <c r="AX25" s="30" t="str">
        <f t="shared" si="1"/>
        <v>---</v>
      </c>
      <c r="AY25" s="50" t="e">
        <f>VALUE(IF(AX25="---","",VLOOKUP(AX25,List167823[],2,FALSE)))</f>
        <v>#VALUE!</v>
      </c>
      <c r="AZ25" s="1" t="str">
        <f t="shared" si="2"/>
        <v>---</v>
      </c>
      <c r="BA25" s="1" t="e">
        <f>VALUE(IF(AZ25="---","",VLOOKUP(AZ25,List167823[],2,FALSE)))</f>
        <v>#VALUE!</v>
      </c>
      <c r="BB25" s="1" t="str">
        <f t="shared" si="3"/>
        <v>---</v>
      </c>
      <c r="BC25" s="1" t="str">
        <f t="shared" si="4"/>
        <v>---</v>
      </c>
      <c r="BD25" s="1"/>
      <c r="BE25" s="1"/>
      <c r="BF25" s="1"/>
      <c r="BG25" s="1"/>
      <c r="BH25" s="1"/>
      <c r="BI25" s="29" t="s">
        <v>161</v>
      </c>
      <c r="BJ25" s="158" t="str">
        <f>IF(H25="---","",VLOOKUP(H25,List167823[],2,FALSE))</f>
        <v/>
      </c>
      <c r="BK25" s="158" t="str">
        <f>IF(I25="---","",VLOOKUP(I25,List167823[],2,FALSE))</f>
        <v/>
      </c>
      <c r="BL25" s="158" t="str">
        <f>IF(J25="---","",VLOOKUP(J25,List167823[],2,FALSE))</f>
        <v/>
      </c>
      <c r="BM25" s="158" t="str">
        <f>IF(K25="---","",VLOOKUP(K25,List167823[],2,FALSE))</f>
        <v/>
      </c>
      <c r="BN25" s="158" t="str">
        <f>IF(L25="---","",VLOOKUP(L25,List167823[],2,FALSE))</f>
        <v/>
      </c>
      <c r="BO25" s="158" t="str">
        <f>IF(M25="---","",VLOOKUP(M25,List167823[],2,FALSE))</f>
        <v/>
      </c>
      <c r="BP25" s="158" t="str">
        <f>IF(N25="---","",VLOOKUP(N25,List167823[],2,FALSE))</f>
        <v/>
      </c>
      <c r="BQ25" s="158" t="str">
        <f>IF(O25="---","",VLOOKUP(O25,List167823[],2,FALSE))</f>
        <v/>
      </c>
      <c r="BR25" s="158" t="str">
        <f>IF(P25="---","",VLOOKUP(P25,List167823[],2,FALSE))</f>
        <v/>
      </c>
      <c r="BS25" s="158" t="str">
        <f>IF(Q25="---","",VLOOKUP(Q25,List167823[],2,FALSE))</f>
        <v/>
      </c>
      <c r="BT25" s="158" t="str">
        <f>IF(R25="---","",VLOOKUP(R25,List167823[],2,FALSE))</f>
        <v/>
      </c>
      <c r="BU25" s="29" t="s">
        <v>161</v>
      </c>
      <c r="BV25" s="158" t="str">
        <f>IF(Y25="---","",VLOOKUP(Y25,List167823[],2,FALSE))</f>
        <v/>
      </c>
      <c r="BW25" s="158" t="str">
        <f>IF(Z25="---","",VLOOKUP(Z25,List167823[],2,FALSE))</f>
        <v/>
      </c>
      <c r="BX25" s="158" t="str">
        <f>IF(AA25="---","",VLOOKUP(AA25,List167823[],2,FALSE))</f>
        <v/>
      </c>
      <c r="BY25" s="158" t="str">
        <f>IF(AB25="---","",VLOOKUP(AB25,List167823[],2,FALSE))</f>
        <v/>
      </c>
      <c r="BZ25" s="158" t="str">
        <f>IF(AC25="---","",VLOOKUP(AC25,List167823[],2,FALSE))</f>
        <v/>
      </c>
      <c r="CA25" s="158" t="str">
        <f>IF(AD25="---","",VLOOKUP(AD25,List167823[],2,FALSE))</f>
        <v/>
      </c>
      <c r="CB25" s="158" t="str">
        <f>IF(AE25="---","",VLOOKUP(AE25,List167823[],2,FALSE))</f>
        <v/>
      </c>
      <c r="CC25" s="158" t="str">
        <f>IF(AF25="---","",VLOOKUP(AF25,List167823[],2,FALSE))</f>
        <v/>
      </c>
      <c r="CD25" s="158" t="str">
        <f>IF(AG25="---","",VLOOKUP(AG25,List167823[],2,FALSE))</f>
        <v/>
      </c>
      <c r="CE25" s="158" t="str">
        <f>IF(AH25="---","",VLOOKUP(AH25,List167823[],2,FALSE))</f>
        <v/>
      </c>
      <c r="CG25" s="1"/>
      <c r="CI25" s="1"/>
      <c r="CK25" s="1"/>
      <c r="CM25" s="1"/>
    </row>
    <row r="26" spans="2:91" s="8" customFormat="1" ht="13.5" customHeight="1" thickBot="1">
      <c r="B26" s="321"/>
      <c r="C26" s="329"/>
      <c r="D26" s="330"/>
      <c r="E26" s="20" t="s">
        <v>162</v>
      </c>
      <c r="F26" s="21"/>
      <c r="G26" s="22"/>
      <c r="H26" s="25" t="s">
        <v>106</v>
      </c>
      <c r="I26" s="25" t="s">
        <v>106</v>
      </c>
      <c r="J26" s="25" t="s">
        <v>106</v>
      </c>
      <c r="K26" s="25" t="s">
        <v>106</v>
      </c>
      <c r="L26" s="25" t="s">
        <v>106</v>
      </c>
      <c r="M26" s="25" t="s">
        <v>106</v>
      </c>
      <c r="N26" s="25" t="s">
        <v>106</v>
      </c>
      <c r="O26" s="25" t="s">
        <v>106</v>
      </c>
      <c r="P26" s="25" t="s">
        <v>106</v>
      </c>
      <c r="Q26" s="25" t="s">
        <v>106</v>
      </c>
      <c r="R26" s="32" t="s">
        <v>106</v>
      </c>
      <c r="S26" s="1"/>
      <c r="T26" s="1"/>
      <c r="U26" s="1"/>
      <c r="V26" s="1"/>
      <c r="W26" s="1"/>
      <c r="X26" s="1"/>
      <c r="Y26" s="25" t="s">
        <v>106</v>
      </c>
      <c r="Z26" s="25" t="s">
        <v>106</v>
      </c>
      <c r="AA26" s="25" t="s">
        <v>106</v>
      </c>
      <c r="AB26" s="25" t="s">
        <v>106</v>
      </c>
      <c r="AC26" s="32" t="s">
        <v>106</v>
      </c>
      <c r="AD26" s="23" t="s">
        <v>106</v>
      </c>
      <c r="AE26" s="23" t="s">
        <v>106</v>
      </c>
      <c r="AF26" s="23" t="s">
        <v>106</v>
      </c>
      <c r="AG26" s="23" t="s">
        <v>106</v>
      </c>
      <c r="AH26" s="23" t="s">
        <v>106</v>
      </c>
      <c r="AK26" s="27" t="str">
        <f t="shared" si="0"/>
        <v/>
      </c>
      <c r="AL26" s="27" t="str">
        <f t="shared" si="0"/>
        <v/>
      </c>
      <c r="AM26" s="27" t="str">
        <f t="shared" si="0"/>
        <v/>
      </c>
      <c r="AN26" s="27" t="str">
        <f t="shared" si="0"/>
        <v/>
      </c>
      <c r="AO26" s="27" t="str">
        <f t="shared" si="0"/>
        <v/>
      </c>
      <c r="AP26" s="27" t="str">
        <f t="shared" si="0"/>
        <v/>
      </c>
      <c r="AQ26" s="27" t="str">
        <f t="shared" si="0"/>
        <v/>
      </c>
      <c r="AR26" s="27" t="str">
        <f t="shared" si="0"/>
        <v/>
      </c>
      <c r="AS26" s="27" t="str">
        <f t="shared" si="0"/>
        <v/>
      </c>
      <c r="AT26" s="27" t="str">
        <f t="shared" si="0"/>
        <v/>
      </c>
      <c r="AU26" s="1"/>
      <c r="AV26" s="28"/>
      <c r="AW26" s="29" t="s">
        <v>163</v>
      </c>
      <c r="AX26" s="30" t="str">
        <f t="shared" si="1"/>
        <v>---</v>
      </c>
      <c r="AY26" s="50" t="e">
        <f>VALUE(IF(AX26="---","",VLOOKUP(AX26,List167823[],2,FALSE)))</f>
        <v>#VALUE!</v>
      </c>
      <c r="AZ26" s="1" t="str">
        <f t="shared" si="2"/>
        <v>---</v>
      </c>
      <c r="BA26" s="1" t="e">
        <f>VALUE(IF(AZ26="---","",VLOOKUP(AZ26,List167823[],2,FALSE)))</f>
        <v>#VALUE!</v>
      </c>
      <c r="BB26" s="1" t="str">
        <f t="shared" si="3"/>
        <v>---</v>
      </c>
      <c r="BC26" s="1" t="str">
        <f t="shared" si="4"/>
        <v>---</v>
      </c>
      <c r="BD26" s="1"/>
      <c r="BE26" s="1"/>
      <c r="BF26" s="1"/>
      <c r="BG26" s="1"/>
      <c r="BH26" s="1"/>
      <c r="BI26" s="29" t="s">
        <v>163</v>
      </c>
      <c r="BJ26" s="158" t="str">
        <f>IF(H26="---","",VLOOKUP(H26,List167823[],2,FALSE))</f>
        <v/>
      </c>
      <c r="BK26" s="158" t="str">
        <f>IF(I26="---","",VLOOKUP(I26,List167823[],2,FALSE))</f>
        <v/>
      </c>
      <c r="BL26" s="158" t="str">
        <f>IF(J26="---","",VLOOKUP(J26,List167823[],2,FALSE))</f>
        <v/>
      </c>
      <c r="BM26" s="158" t="str">
        <f>IF(K26="---","",VLOOKUP(K26,List167823[],2,FALSE))</f>
        <v/>
      </c>
      <c r="BN26" s="158" t="str">
        <f>IF(L26="---","",VLOOKUP(L26,List167823[],2,FALSE))</f>
        <v/>
      </c>
      <c r="BO26" s="158" t="str">
        <f>IF(M26="---","",VLOOKUP(M26,List167823[],2,FALSE))</f>
        <v/>
      </c>
      <c r="BP26" s="158" t="str">
        <f>IF(N26="---","",VLOOKUP(N26,List167823[],2,FALSE))</f>
        <v/>
      </c>
      <c r="BQ26" s="158" t="str">
        <f>IF(O26="---","",VLOOKUP(O26,List167823[],2,FALSE))</f>
        <v/>
      </c>
      <c r="BR26" s="158" t="str">
        <f>IF(P26="---","",VLOOKUP(P26,List167823[],2,FALSE))</f>
        <v/>
      </c>
      <c r="BS26" s="158" t="str">
        <f>IF(Q26="---","",VLOOKUP(Q26,List167823[],2,FALSE))</f>
        <v/>
      </c>
      <c r="BT26" s="158" t="str">
        <f>IF(R26="---","",VLOOKUP(R26,List167823[],2,FALSE))</f>
        <v/>
      </c>
      <c r="BU26" s="29" t="s">
        <v>163</v>
      </c>
      <c r="BV26" s="158" t="str">
        <f>IF(Y26="---","",VLOOKUP(Y26,List167823[],2,FALSE))</f>
        <v/>
      </c>
      <c r="BW26" s="158" t="str">
        <f>IF(Z26="---","",VLOOKUP(Z26,List167823[],2,FALSE))</f>
        <v/>
      </c>
      <c r="BX26" s="158" t="str">
        <f>IF(AA26="---","",VLOOKUP(AA26,List167823[],2,FALSE))</f>
        <v/>
      </c>
      <c r="BY26" s="158" t="str">
        <f>IF(AB26="---","",VLOOKUP(AB26,List167823[],2,FALSE))</f>
        <v/>
      </c>
      <c r="BZ26" s="158" t="str">
        <f>IF(AC26="---","",VLOOKUP(AC26,List167823[],2,FALSE))</f>
        <v/>
      </c>
      <c r="CA26" s="158" t="str">
        <f>IF(AD26="---","",VLOOKUP(AD26,List167823[],2,FALSE))</f>
        <v/>
      </c>
      <c r="CB26" s="158" t="str">
        <f>IF(AE26="---","",VLOOKUP(AE26,List167823[],2,FALSE))</f>
        <v/>
      </c>
      <c r="CC26" s="158" t="str">
        <f>IF(AF26="---","",VLOOKUP(AF26,List167823[],2,FALSE))</f>
        <v/>
      </c>
      <c r="CD26" s="158" t="str">
        <f>IF(AG26="---","",VLOOKUP(AG26,List167823[],2,FALSE))</f>
        <v/>
      </c>
      <c r="CE26" s="158" t="str">
        <f>IF(AH26="---","",VLOOKUP(AH26,List167823[],2,FALSE))</f>
        <v/>
      </c>
      <c r="CG26" s="1"/>
      <c r="CI26" s="1"/>
      <c r="CK26" s="1"/>
      <c r="CM26" s="1"/>
    </row>
    <row r="27" spans="2:91" s="8" customFormat="1" ht="14.1" customHeight="1" thickBot="1">
      <c r="B27" s="321"/>
      <c r="C27" s="329" t="s">
        <v>164</v>
      </c>
      <c r="D27" s="330"/>
      <c r="E27" s="20" t="s">
        <v>165</v>
      </c>
      <c r="F27" s="21"/>
      <c r="G27" s="22"/>
      <c r="H27" s="25" t="s">
        <v>106</v>
      </c>
      <c r="I27" s="25" t="s">
        <v>106</v>
      </c>
      <c r="J27" s="25" t="s">
        <v>106</v>
      </c>
      <c r="K27" s="25" t="s">
        <v>106</v>
      </c>
      <c r="L27" s="25" t="s">
        <v>106</v>
      </c>
      <c r="M27" s="25" t="s">
        <v>106</v>
      </c>
      <c r="N27" s="25" t="s">
        <v>106</v>
      </c>
      <c r="O27" s="25" t="s">
        <v>106</v>
      </c>
      <c r="P27" s="25" t="s">
        <v>106</v>
      </c>
      <c r="Q27" s="25" t="s">
        <v>106</v>
      </c>
      <c r="R27" s="32" t="s">
        <v>106</v>
      </c>
      <c r="S27" s="1"/>
      <c r="T27" s="1"/>
      <c r="U27" s="1"/>
      <c r="V27" s="1"/>
      <c r="W27" s="1"/>
      <c r="X27" s="1"/>
      <c r="Y27" s="25" t="s">
        <v>106</v>
      </c>
      <c r="Z27" s="25" t="s">
        <v>106</v>
      </c>
      <c r="AA27" s="25" t="s">
        <v>106</v>
      </c>
      <c r="AB27" s="25" t="s">
        <v>106</v>
      </c>
      <c r="AC27" s="32" t="s">
        <v>106</v>
      </c>
      <c r="AD27" s="23" t="s">
        <v>106</v>
      </c>
      <c r="AE27" s="23" t="s">
        <v>106</v>
      </c>
      <c r="AF27" s="23" t="s">
        <v>106</v>
      </c>
      <c r="AG27" s="23" t="s">
        <v>106</v>
      </c>
      <c r="AH27" s="23" t="s">
        <v>106</v>
      </c>
      <c r="AK27" s="27" t="str">
        <f t="shared" si="0"/>
        <v/>
      </c>
      <c r="AL27" s="27" t="str">
        <f t="shared" si="0"/>
        <v/>
      </c>
      <c r="AM27" s="27" t="str">
        <f t="shared" si="0"/>
        <v/>
      </c>
      <c r="AN27" s="27" t="str">
        <f t="shared" si="0"/>
        <v/>
      </c>
      <c r="AO27" s="27" t="str">
        <f t="shared" si="0"/>
        <v/>
      </c>
      <c r="AP27" s="27" t="str">
        <f t="shared" si="0"/>
        <v/>
      </c>
      <c r="AQ27" s="27" t="str">
        <f t="shared" si="0"/>
        <v/>
      </c>
      <c r="AR27" s="27" t="str">
        <f t="shared" si="0"/>
        <v/>
      </c>
      <c r="AS27" s="27" t="str">
        <f t="shared" si="0"/>
        <v/>
      </c>
      <c r="AT27" s="27" t="str">
        <f t="shared" si="0"/>
        <v/>
      </c>
      <c r="AU27" s="1"/>
      <c r="AV27" s="28"/>
      <c r="AW27" s="29" t="s">
        <v>166</v>
      </c>
      <c r="AX27" s="30" t="str">
        <f t="shared" si="1"/>
        <v>---</v>
      </c>
      <c r="AY27" s="50" t="e">
        <f>VALUE(IF(AX27="---","",VLOOKUP(AX27,List167823[],2,FALSE)))</f>
        <v>#VALUE!</v>
      </c>
      <c r="AZ27" s="1" t="str">
        <f t="shared" si="2"/>
        <v>---</v>
      </c>
      <c r="BA27" s="1" t="e">
        <f>VALUE(IF(AZ27="---","",VLOOKUP(AZ27,List167823[],2,FALSE)))</f>
        <v>#VALUE!</v>
      </c>
      <c r="BB27" s="1" t="str">
        <f t="shared" si="3"/>
        <v>---</v>
      </c>
      <c r="BC27" s="1" t="str">
        <f t="shared" si="4"/>
        <v>---</v>
      </c>
      <c r="BD27" s="1"/>
      <c r="BE27" s="1"/>
      <c r="BF27" s="1"/>
      <c r="BG27" s="1"/>
      <c r="BH27" s="1"/>
      <c r="BI27" s="29" t="s">
        <v>166</v>
      </c>
      <c r="BJ27" s="158" t="str">
        <f>IF(H27="---","",VLOOKUP(H27,List167823[],2,FALSE))</f>
        <v/>
      </c>
      <c r="BK27" s="158" t="str">
        <f>IF(I27="---","",VLOOKUP(I27,List167823[],2,FALSE))</f>
        <v/>
      </c>
      <c r="BL27" s="158" t="str">
        <f>IF(J27="---","",VLOOKUP(J27,List167823[],2,FALSE))</f>
        <v/>
      </c>
      <c r="BM27" s="158" t="str">
        <f>IF(K27="---","",VLOOKUP(K27,List167823[],2,FALSE))</f>
        <v/>
      </c>
      <c r="BN27" s="158" t="str">
        <f>IF(L27="---","",VLOOKUP(L27,List167823[],2,FALSE))</f>
        <v/>
      </c>
      <c r="BO27" s="158" t="str">
        <f>IF(M27="---","",VLOOKUP(M27,List167823[],2,FALSE))</f>
        <v/>
      </c>
      <c r="BP27" s="158" t="str">
        <f>IF(N27="---","",VLOOKUP(N27,List167823[],2,FALSE))</f>
        <v/>
      </c>
      <c r="BQ27" s="158" t="str">
        <f>IF(O27="---","",VLOOKUP(O27,List167823[],2,FALSE))</f>
        <v/>
      </c>
      <c r="BR27" s="158" t="str">
        <f>IF(P27="---","",VLOOKUP(P27,List167823[],2,FALSE))</f>
        <v/>
      </c>
      <c r="BS27" s="158" t="str">
        <f>IF(Q27="---","",VLOOKUP(Q27,List167823[],2,FALSE))</f>
        <v/>
      </c>
      <c r="BT27" s="158" t="str">
        <f>IF(R27="---","",VLOOKUP(R27,List167823[],2,FALSE))</f>
        <v/>
      </c>
      <c r="BU27" s="29" t="s">
        <v>166</v>
      </c>
      <c r="BV27" s="158" t="str">
        <f>IF(Y27="---","",VLOOKUP(Y27,List167823[],2,FALSE))</f>
        <v/>
      </c>
      <c r="BW27" s="158" t="str">
        <f>IF(Z27="---","",VLOOKUP(Z27,List167823[],2,FALSE))</f>
        <v/>
      </c>
      <c r="BX27" s="158" t="str">
        <f>IF(AA27="---","",VLOOKUP(AA27,List167823[],2,FALSE))</f>
        <v/>
      </c>
      <c r="BY27" s="158" t="str">
        <f>IF(AB27="---","",VLOOKUP(AB27,List167823[],2,FALSE))</f>
        <v/>
      </c>
      <c r="BZ27" s="158" t="str">
        <f>IF(AC27="---","",VLOOKUP(AC27,List167823[],2,FALSE))</f>
        <v/>
      </c>
      <c r="CA27" s="158" t="str">
        <f>IF(AD27="---","",VLOOKUP(AD27,List167823[],2,FALSE))</f>
        <v/>
      </c>
      <c r="CB27" s="158" t="str">
        <f>IF(AE27="---","",VLOOKUP(AE27,List167823[],2,FALSE))</f>
        <v/>
      </c>
      <c r="CC27" s="158" t="str">
        <f>IF(AF27="---","",VLOOKUP(AF27,List167823[],2,FALSE))</f>
        <v/>
      </c>
      <c r="CD27" s="158" t="str">
        <f>IF(AG27="---","",VLOOKUP(AG27,List167823[],2,FALSE))</f>
        <v/>
      </c>
      <c r="CE27" s="158" t="str">
        <f>IF(AH27="---","",VLOOKUP(AH27,List167823[],2,FALSE))</f>
        <v/>
      </c>
      <c r="CG27" s="1"/>
      <c r="CI27" s="1"/>
      <c r="CK27" s="1"/>
      <c r="CM27" s="1"/>
    </row>
    <row r="28" spans="2:91" s="8" customFormat="1" ht="13.5" customHeight="1" thickBot="1">
      <c r="B28" s="321"/>
      <c r="C28" s="329"/>
      <c r="D28" s="330"/>
      <c r="E28" s="20" t="s">
        <v>167</v>
      </c>
      <c r="F28" s="21"/>
      <c r="G28" s="22"/>
      <c r="H28" s="25" t="s">
        <v>106</v>
      </c>
      <c r="I28" s="25" t="s">
        <v>106</v>
      </c>
      <c r="J28" s="25" t="s">
        <v>106</v>
      </c>
      <c r="K28" s="25" t="s">
        <v>106</v>
      </c>
      <c r="L28" s="25" t="s">
        <v>106</v>
      </c>
      <c r="M28" s="25" t="s">
        <v>106</v>
      </c>
      <c r="N28" s="25" t="s">
        <v>106</v>
      </c>
      <c r="O28" s="25" t="s">
        <v>106</v>
      </c>
      <c r="P28" s="25" t="s">
        <v>106</v>
      </c>
      <c r="Q28" s="25" t="s">
        <v>106</v>
      </c>
      <c r="R28" s="32" t="s">
        <v>106</v>
      </c>
      <c r="S28" s="1"/>
      <c r="T28" s="1"/>
      <c r="U28" s="1"/>
      <c r="V28" s="1"/>
      <c r="W28" s="1"/>
      <c r="X28" s="1"/>
      <c r="Y28" s="25" t="s">
        <v>106</v>
      </c>
      <c r="Z28" s="25" t="s">
        <v>106</v>
      </c>
      <c r="AA28" s="25" t="s">
        <v>106</v>
      </c>
      <c r="AB28" s="25" t="s">
        <v>106</v>
      </c>
      <c r="AC28" s="32" t="s">
        <v>106</v>
      </c>
      <c r="AD28" s="23" t="s">
        <v>106</v>
      </c>
      <c r="AE28" s="23" t="s">
        <v>106</v>
      </c>
      <c r="AF28" s="23" t="s">
        <v>106</v>
      </c>
      <c r="AG28" s="23" t="s">
        <v>106</v>
      </c>
      <c r="AH28" s="23" t="s">
        <v>106</v>
      </c>
      <c r="AK28" s="27" t="str">
        <f t="shared" si="0"/>
        <v/>
      </c>
      <c r="AL28" s="27" t="str">
        <f t="shared" si="0"/>
        <v/>
      </c>
      <c r="AM28" s="27" t="str">
        <f t="shared" si="0"/>
        <v/>
      </c>
      <c r="AN28" s="27" t="str">
        <f t="shared" si="0"/>
        <v/>
      </c>
      <c r="AO28" s="27" t="str">
        <f t="shared" si="0"/>
        <v/>
      </c>
      <c r="AP28" s="27" t="str">
        <f t="shared" ref="AP28:AT30" si="5">IFERROR(IF(N28="---","",IF(AD28="---","No Target Set",IF(CA28=BP28,"On Target",IF(CA28&gt;BP28,"Behind",IF(CA28&lt;BP28,"Ahead"))))),"")</f>
        <v/>
      </c>
      <c r="AQ28" s="27" t="str">
        <f t="shared" si="5"/>
        <v/>
      </c>
      <c r="AR28" s="27" t="str">
        <f t="shared" si="5"/>
        <v/>
      </c>
      <c r="AS28" s="27" t="str">
        <f t="shared" si="5"/>
        <v/>
      </c>
      <c r="AT28" s="27" t="str">
        <f t="shared" si="5"/>
        <v/>
      </c>
      <c r="AU28" s="1"/>
      <c r="AV28" s="28"/>
      <c r="AW28" s="29" t="s">
        <v>168</v>
      </c>
      <c r="AX28" s="30" t="str">
        <f t="shared" si="1"/>
        <v>---</v>
      </c>
      <c r="AY28" s="50" t="e">
        <f>VALUE(IF(AX28="---","",VLOOKUP(AX28,List167823[],2,FALSE)))</f>
        <v>#VALUE!</v>
      </c>
      <c r="AZ28" s="1" t="str">
        <f t="shared" si="2"/>
        <v>---</v>
      </c>
      <c r="BA28" s="1" t="e">
        <f>VALUE(IF(AZ28="---","",VLOOKUP(AZ28,List167823[],2,FALSE)))</f>
        <v>#VALUE!</v>
      </c>
      <c r="BB28" s="1" t="str">
        <f t="shared" si="3"/>
        <v>---</v>
      </c>
      <c r="BC28" s="1" t="str">
        <f t="shared" si="4"/>
        <v>---</v>
      </c>
      <c r="BD28" s="1"/>
      <c r="BE28" s="1"/>
      <c r="BF28" s="1"/>
      <c r="BG28" s="1"/>
      <c r="BH28" s="1"/>
      <c r="BI28" s="29" t="s">
        <v>168</v>
      </c>
      <c r="BJ28" s="158" t="str">
        <f>IF(H28="---","",VLOOKUP(H28,List167823[],2,FALSE))</f>
        <v/>
      </c>
      <c r="BK28" s="158" t="str">
        <f>IF(I28="---","",VLOOKUP(I28,List167823[],2,FALSE))</f>
        <v/>
      </c>
      <c r="BL28" s="158" t="str">
        <f>IF(J28="---","",VLOOKUP(J28,List167823[],2,FALSE))</f>
        <v/>
      </c>
      <c r="BM28" s="158" t="str">
        <f>IF(K28="---","",VLOOKUP(K28,List167823[],2,FALSE))</f>
        <v/>
      </c>
      <c r="BN28" s="158" t="str">
        <f>IF(L28="---","",VLOOKUP(L28,List167823[],2,FALSE))</f>
        <v/>
      </c>
      <c r="BO28" s="158" t="str">
        <f>IF(M28="---","",VLOOKUP(M28,List167823[],2,FALSE))</f>
        <v/>
      </c>
      <c r="BP28" s="158" t="str">
        <f>IF(N28="---","",VLOOKUP(N28,List167823[],2,FALSE))</f>
        <v/>
      </c>
      <c r="BQ28" s="158" t="str">
        <f>IF(O28="---","",VLOOKUP(O28,List167823[],2,FALSE))</f>
        <v/>
      </c>
      <c r="BR28" s="158" t="str">
        <f>IF(P28="---","",VLOOKUP(P28,List167823[],2,FALSE))</f>
        <v/>
      </c>
      <c r="BS28" s="158" t="str">
        <f>IF(Q28="---","",VLOOKUP(Q28,List167823[],2,FALSE))</f>
        <v/>
      </c>
      <c r="BT28" s="158" t="str">
        <f>IF(R28="---","",VLOOKUP(R28,List167823[],2,FALSE))</f>
        <v/>
      </c>
      <c r="BU28" s="29" t="s">
        <v>168</v>
      </c>
      <c r="BV28" s="158" t="str">
        <f>IF(Y28="---","",VLOOKUP(Y28,List167823[],2,FALSE))</f>
        <v/>
      </c>
      <c r="BW28" s="158" t="str">
        <f>IF(Z28="---","",VLOOKUP(Z28,List167823[],2,FALSE))</f>
        <v/>
      </c>
      <c r="BX28" s="158" t="str">
        <f>IF(AA28="---","",VLOOKUP(AA28,List167823[],2,FALSE))</f>
        <v/>
      </c>
      <c r="BY28" s="158" t="str">
        <f>IF(AB28="---","",VLOOKUP(AB28,List167823[],2,FALSE))</f>
        <v/>
      </c>
      <c r="BZ28" s="158" t="str">
        <f>IF(AC28="---","",VLOOKUP(AC28,List167823[],2,FALSE))</f>
        <v/>
      </c>
      <c r="CA28" s="158" t="str">
        <f>IF(AD28="---","",VLOOKUP(AD28,List167823[],2,FALSE))</f>
        <v/>
      </c>
      <c r="CB28" s="158" t="str">
        <f>IF(AE28="---","",VLOOKUP(AE28,List167823[],2,FALSE))</f>
        <v/>
      </c>
      <c r="CC28" s="158" t="str">
        <f>IF(AF28="---","",VLOOKUP(AF28,List167823[],2,FALSE))</f>
        <v/>
      </c>
      <c r="CD28" s="158" t="str">
        <f>IF(AG28="---","",VLOOKUP(AG28,List167823[],2,FALSE))</f>
        <v/>
      </c>
      <c r="CE28" s="158" t="str">
        <f>IF(AH28="---","",VLOOKUP(AH28,List167823[],2,FALSE))</f>
        <v/>
      </c>
      <c r="CG28" s="1"/>
      <c r="CI28" s="1"/>
      <c r="CK28" s="1"/>
      <c r="CM28" s="1"/>
    </row>
    <row r="29" spans="2:91" s="8" customFormat="1" ht="13.5" customHeight="1" thickBot="1">
      <c r="B29" s="321"/>
      <c r="C29" s="329"/>
      <c r="D29" s="330"/>
      <c r="E29" s="20" t="s">
        <v>169</v>
      </c>
      <c r="F29" s="21"/>
      <c r="G29" s="22"/>
      <c r="H29" s="25" t="s">
        <v>106</v>
      </c>
      <c r="I29" s="25" t="s">
        <v>106</v>
      </c>
      <c r="J29" s="25" t="s">
        <v>106</v>
      </c>
      <c r="K29" s="25" t="s">
        <v>106</v>
      </c>
      <c r="L29" s="25" t="s">
        <v>106</v>
      </c>
      <c r="M29" s="25" t="s">
        <v>106</v>
      </c>
      <c r="N29" s="25" t="s">
        <v>106</v>
      </c>
      <c r="O29" s="25" t="s">
        <v>106</v>
      </c>
      <c r="P29" s="25" t="s">
        <v>106</v>
      </c>
      <c r="Q29" s="25" t="s">
        <v>106</v>
      </c>
      <c r="R29" s="32" t="s">
        <v>106</v>
      </c>
      <c r="S29" s="1"/>
      <c r="T29" s="1"/>
      <c r="U29" s="1"/>
      <c r="V29" s="1"/>
      <c r="W29" s="1"/>
      <c r="X29" s="1"/>
      <c r="Y29" s="25" t="s">
        <v>106</v>
      </c>
      <c r="Z29" s="25" t="s">
        <v>106</v>
      </c>
      <c r="AA29" s="25" t="s">
        <v>106</v>
      </c>
      <c r="AB29" s="25" t="s">
        <v>106</v>
      </c>
      <c r="AC29" s="32" t="s">
        <v>106</v>
      </c>
      <c r="AD29" s="23" t="s">
        <v>106</v>
      </c>
      <c r="AE29" s="23" t="s">
        <v>106</v>
      </c>
      <c r="AF29" s="23" t="s">
        <v>106</v>
      </c>
      <c r="AG29" s="23" t="s">
        <v>106</v>
      </c>
      <c r="AH29" s="23" t="s">
        <v>106</v>
      </c>
      <c r="AK29" s="27" t="str">
        <f t="shared" ref="AK29:AO30" si="6">IFERROR(IF(I29="---","",IF(Y29="---","No Target Set",IF(BV29=BK29,"On Target",IF(BV29&gt;BK29,"Behind",IF(BV29&lt;BK29,"Ahead"))))),"")</f>
        <v/>
      </c>
      <c r="AL29" s="27" t="str">
        <f t="shared" si="6"/>
        <v/>
      </c>
      <c r="AM29" s="27" t="str">
        <f t="shared" si="6"/>
        <v/>
      </c>
      <c r="AN29" s="27" t="str">
        <f t="shared" si="6"/>
        <v/>
      </c>
      <c r="AO29" s="27" t="str">
        <f t="shared" si="6"/>
        <v/>
      </c>
      <c r="AP29" s="27" t="str">
        <f t="shared" si="5"/>
        <v/>
      </c>
      <c r="AQ29" s="27" t="str">
        <f t="shared" si="5"/>
        <v/>
      </c>
      <c r="AR29" s="27" t="str">
        <f t="shared" si="5"/>
        <v/>
      </c>
      <c r="AS29" s="27" t="str">
        <f t="shared" si="5"/>
        <v/>
      </c>
      <c r="AT29" s="27" t="str">
        <f t="shared" si="5"/>
        <v/>
      </c>
      <c r="AU29" s="1"/>
      <c r="AV29" s="28"/>
      <c r="AW29" s="29" t="s">
        <v>170</v>
      </c>
      <c r="AX29" s="30" t="str">
        <f t="shared" si="1"/>
        <v>---</v>
      </c>
      <c r="AY29" s="50" t="e">
        <f>VALUE(IF(AX29="---","",VLOOKUP(AX29,List167823[],2,FALSE)))</f>
        <v>#VALUE!</v>
      </c>
      <c r="AZ29" s="1" t="str">
        <f t="shared" si="2"/>
        <v>---</v>
      </c>
      <c r="BA29" s="1" t="e">
        <f>VALUE(IF(AZ29="---","",VLOOKUP(AZ29,List167823[],2,FALSE)))</f>
        <v>#VALUE!</v>
      </c>
      <c r="BB29" s="1" t="str">
        <f t="shared" si="3"/>
        <v>---</v>
      </c>
      <c r="BC29" s="1" t="str">
        <f t="shared" si="4"/>
        <v>---</v>
      </c>
      <c r="BD29" s="1"/>
      <c r="BE29" s="1"/>
      <c r="BF29" s="1"/>
      <c r="BG29" s="1"/>
      <c r="BH29" s="1"/>
      <c r="BI29" s="29" t="s">
        <v>170</v>
      </c>
      <c r="BJ29" s="158" t="str">
        <f>IF(H29="---","",VLOOKUP(H29,List167823[],2,FALSE))</f>
        <v/>
      </c>
      <c r="BK29" s="158" t="str">
        <f>IF(I29="---","",VLOOKUP(I29,List167823[],2,FALSE))</f>
        <v/>
      </c>
      <c r="BL29" s="158" t="str">
        <f>IF(J29="---","",VLOOKUP(J29,List167823[],2,FALSE))</f>
        <v/>
      </c>
      <c r="BM29" s="158" t="str">
        <f>IF(K29="---","",VLOOKUP(K29,List167823[],2,FALSE))</f>
        <v/>
      </c>
      <c r="BN29" s="158" t="str">
        <f>IF(L29="---","",VLOOKUP(L29,List167823[],2,FALSE))</f>
        <v/>
      </c>
      <c r="BO29" s="158" t="str">
        <f>IF(M29="---","",VLOOKUP(M29,List167823[],2,FALSE))</f>
        <v/>
      </c>
      <c r="BP29" s="158" t="str">
        <f>IF(N29="---","",VLOOKUP(N29,List167823[],2,FALSE))</f>
        <v/>
      </c>
      <c r="BQ29" s="158" t="str">
        <f>IF(O29="---","",VLOOKUP(O29,List167823[],2,FALSE))</f>
        <v/>
      </c>
      <c r="BR29" s="158" t="str">
        <f>IF(P29="---","",VLOOKUP(P29,List167823[],2,FALSE))</f>
        <v/>
      </c>
      <c r="BS29" s="158" t="str">
        <f>IF(Q29="---","",VLOOKUP(Q29,List167823[],2,FALSE))</f>
        <v/>
      </c>
      <c r="BT29" s="158" t="str">
        <f>IF(R29="---","",VLOOKUP(R29,List167823[],2,FALSE))</f>
        <v/>
      </c>
      <c r="BU29" s="29" t="s">
        <v>170</v>
      </c>
      <c r="BV29" s="158" t="str">
        <f>IF(Y29="---","",VLOOKUP(Y29,List167823[],2,FALSE))</f>
        <v/>
      </c>
      <c r="BW29" s="158" t="str">
        <f>IF(Z29="---","",VLOOKUP(Z29,List167823[],2,FALSE))</f>
        <v/>
      </c>
      <c r="BX29" s="158" t="str">
        <f>IF(AA29="---","",VLOOKUP(AA29,List167823[],2,FALSE))</f>
        <v/>
      </c>
      <c r="BY29" s="158" t="str">
        <f>IF(AB29="---","",VLOOKUP(AB29,List167823[],2,FALSE))</f>
        <v/>
      </c>
      <c r="BZ29" s="158" t="str">
        <f>IF(AC29="---","",VLOOKUP(AC29,List167823[],2,FALSE))</f>
        <v/>
      </c>
      <c r="CA29" s="158" t="str">
        <f>IF(AD29="---","",VLOOKUP(AD29,List167823[],2,FALSE))</f>
        <v/>
      </c>
      <c r="CB29" s="158" t="str">
        <f>IF(AE29="---","",VLOOKUP(AE29,List167823[],2,FALSE))</f>
        <v/>
      </c>
      <c r="CC29" s="158" t="str">
        <f>IF(AF29="---","",VLOOKUP(AF29,List167823[],2,FALSE))</f>
        <v/>
      </c>
      <c r="CD29" s="158" t="str">
        <f>IF(AG29="---","",VLOOKUP(AG29,List167823[],2,FALSE))</f>
        <v/>
      </c>
      <c r="CE29" s="158" t="str">
        <f>IF(AH29="---","",VLOOKUP(AH29,List167823[],2,FALSE))</f>
        <v/>
      </c>
      <c r="CG29" s="1"/>
      <c r="CI29" s="1"/>
      <c r="CK29" s="1"/>
      <c r="CM29" s="1"/>
    </row>
    <row r="30" spans="2:91" s="8" customFormat="1" ht="14.45" thickBot="1">
      <c r="B30" s="322"/>
      <c r="C30" s="329"/>
      <c r="D30" s="330"/>
      <c r="E30" s="20" t="s">
        <v>171</v>
      </c>
      <c r="F30" s="21"/>
      <c r="G30" s="22"/>
      <c r="H30" s="36" t="s">
        <v>106</v>
      </c>
      <c r="I30" s="36" t="s">
        <v>106</v>
      </c>
      <c r="J30" s="36" t="s">
        <v>106</v>
      </c>
      <c r="K30" s="36" t="s">
        <v>106</v>
      </c>
      <c r="L30" s="36" t="s">
        <v>106</v>
      </c>
      <c r="M30" s="36" t="s">
        <v>106</v>
      </c>
      <c r="N30" s="36" t="s">
        <v>106</v>
      </c>
      <c r="O30" s="36" t="s">
        <v>106</v>
      </c>
      <c r="P30" s="36" t="s">
        <v>106</v>
      </c>
      <c r="Q30" s="36" t="s">
        <v>106</v>
      </c>
      <c r="R30" s="37" t="s">
        <v>106</v>
      </c>
      <c r="S30" s="1"/>
      <c r="T30" s="1"/>
      <c r="U30" s="1"/>
      <c r="V30" s="1"/>
      <c r="W30" s="1"/>
      <c r="X30" s="1"/>
      <c r="Y30" s="25" t="s">
        <v>106</v>
      </c>
      <c r="Z30" s="25" t="s">
        <v>106</v>
      </c>
      <c r="AA30" s="25" t="s">
        <v>106</v>
      </c>
      <c r="AB30" s="25" t="s">
        <v>106</v>
      </c>
      <c r="AC30" s="162" t="s">
        <v>106</v>
      </c>
      <c r="AD30" s="23" t="s">
        <v>106</v>
      </c>
      <c r="AE30" s="23" t="s">
        <v>106</v>
      </c>
      <c r="AF30" s="23" t="s">
        <v>106</v>
      </c>
      <c r="AG30" s="23" t="s">
        <v>106</v>
      </c>
      <c r="AH30" s="23" t="s">
        <v>106</v>
      </c>
      <c r="AK30" s="27" t="str">
        <f t="shared" si="6"/>
        <v/>
      </c>
      <c r="AL30" s="27" t="str">
        <f t="shared" si="6"/>
        <v/>
      </c>
      <c r="AM30" s="27" t="str">
        <f t="shared" si="6"/>
        <v/>
      </c>
      <c r="AN30" s="27" t="str">
        <f t="shared" si="6"/>
        <v/>
      </c>
      <c r="AO30" s="27" t="str">
        <f t="shared" si="6"/>
        <v/>
      </c>
      <c r="AP30" s="27" t="str">
        <f t="shared" si="5"/>
        <v/>
      </c>
      <c r="AQ30" s="27" t="str">
        <f t="shared" si="5"/>
        <v/>
      </c>
      <c r="AR30" s="27" t="str">
        <f t="shared" si="5"/>
        <v/>
      </c>
      <c r="AS30" s="27" t="str">
        <f t="shared" si="5"/>
        <v/>
      </c>
      <c r="AT30" s="27" t="str">
        <f t="shared" si="5"/>
        <v/>
      </c>
      <c r="AU30" s="1"/>
      <c r="AV30" s="28"/>
      <c r="AW30" s="29" t="s">
        <v>172</v>
      </c>
      <c r="AX30" s="30" t="str">
        <f t="shared" si="1"/>
        <v>---</v>
      </c>
      <c r="AY30" s="50" t="e">
        <f>VALUE(IF(AX30="---","",VLOOKUP(AX30,List167823[],2,FALSE)))</f>
        <v>#VALUE!</v>
      </c>
      <c r="AZ30" s="1" t="str">
        <f t="shared" si="2"/>
        <v>---</v>
      </c>
      <c r="BA30" s="1" t="e">
        <f>VALUE(IF(AZ30="---","",VLOOKUP(AZ30,List167823[],2,FALSE)))</f>
        <v>#VALUE!</v>
      </c>
      <c r="BB30" s="1" t="str">
        <f t="shared" si="3"/>
        <v>---</v>
      </c>
      <c r="BC30" s="1" t="str">
        <f t="shared" si="4"/>
        <v>---</v>
      </c>
      <c r="BD30" s="1"/>
      <c r="BE30" s="1"/>
      <c r="BF30" s="1"/>
      <c r="BG30" s="1"/>
      <c r="BH30" s="1"/>
      <c r="BI30" s="29" t="s">
        <v>172</v>
      </c>
      <c r="BJ30" s="158" t="str">
        <f>IF(H30="---","",VLOOKUP(H30,List167823[],2,FALSE))</f>
        <v/>
      </c>
      <c r="BK30" s="158" t="str">
        <f>IF(I30="---","",VLOOKUP(I30,List167823[],2,FALSE))</f>
        <v/>
      </c>
      <c r="BL30" s="158" t="str">
        <f>IF(J30="---","",VLOOKUP(J30,List167823[],2,FALSE))</f>
        <v/>
      </c>
      <c r="BM30" s="158" t="str">
        <f>IF(K30="---","",VLOOKUP(K30,List167823[],2,FALSE))</f>
        <v/>
      </c>
      <c r="BN30" s="158" t="str">
        <f>IF(L30="---","",VLOOKUP(L30,List167823[],2,FALSE))</f>
        <v/>
      </c>
      <c r="BO30" s="158" t="str">
        <f>IF(M30="---","",VLOOKUP(M30,List167823[],2,FALSE))</f>
        <v/>
      </c>
      <c r="BP30" s="158" t="str">
        <f>IF(N30="---","",VLOOKUP(N30,List167823[],2,FALSE))</f>
        <v/>
      </c>
      <c r="BQ30" s="158" t="str">
        <f>IF(O30="---","",VLOOKUP(O30,List167823[],2,FALSE))</f>
        <v/>
      </c>
      <c r="BR30" s="158" t="str">
        <f>IF(P30="---","",VLOOKUP(P30,List167823[],2,FALSE))</f>
        <v/>
      </c>
      <c r="BS30" s="158" t="str">
        <f>IF(Q30="---","",VLOOKUP(Q30,List167823[],2,FALSE))</f>
        <v/>
      </c>
      <c r="BT30" s="158" t="str">
        <f>IF(R30="---","",VLOOKUP(R30,List167823[],2,FALSE))</f>
        <v/>
      </c>
      <c r="BU30" s="29" t="s">
        <v>172</v>
      </c>
      <c r="BV30" s="158" t="str">
        <f>IF(Y30="---","",VLOOKUP(Y30,List167823[],2,FALSE))</f>
        <v/>
      </c>
      <c r="BW30" s="158" t="str">
        <f>IF(Z30="---","",VLOOKUP(Z30,List167823[],2,FALSE))</f>
        <v/>
      </c>
      <c r="BX30" s="158" t="str">
        <f>IF(AA30="---","",VLOOKUP(AA30,List167823[],2,FALSE))</f>
        <v/>
      </c>
      <c r="BY30" s="158" t="str">
        <f>IF(AB30="---","",VLOOKUP(AB30,List167823[],2,FALSE))</f>
        <v/>
      </c>
      <c r="BZ30" s="158" t="str">
        <f>IF(AC30="---","",VLOOKUP(AC30,List167823[],2,FALSE))</f>
        <v/>
      </c>
      <c r="CA30" s="158" t="str">
        <f>IF(AD30="---","",VLOOKUP(AD30,List167823[],2,FALSE))</f>
        <v/>
      </c>
      <c r="CB30" s="158" t="str">
        <f>IF(AE30="---","",VLOOKUP(AE30,List167823[],2,FALSE))</f>
        <v/>
      </c>
      <c r="CC30" s="158" t="str">
        <f>IF(AF30="---","",VLOOKUP(AF30,List167823[],2,FALSE))</f>
        <v/>
      </c>
      <c r="CD30" s="158" t="str">
        <f>IF(AG30="---","",VLOOKUP(AG30,List167823[],2,FALSE))</f>
        <v/>
      </c>
      <c r="CE30" s="158" t="str">
        <f>IF(AH30="---","",VLOOKUP(AH30,List167823[],2,FALSE))</f>
        <v/>
      </c>
      <c r="CG30" s="1"/>
      <c r="CI30" s="1"/>
      <c r="CK30" s="1"/>
      <c r="CM30" s="1"/>
    </row>
    <row r="31" spans="2:91" s="8" customFormat="1" ht="13.5" customHeight="1" thickBot="1">
      <c r="B31" s="317" t="s">
        <v>173</v>
      </c>
      <c r="C31" s="318"/>
      <c r="D31" s="318"/>
      <c r="E31" s="318"/>
      <c r="F31" s="318"/>
      <c r="G31" s="319"/>
      <c r="H31" s="38">
        <f>COUNTIF(Year0Range,BE4)</f>
        <v>0</v>
      </c>
      <c r="I31" s="38" t="str">
        <f>IF(COUNTIF(Year1Range,BE4)=0,"",COUNTIF(Year1Range,BE4))</f>
        <v/>
      </c>
      <c r="J31" s="38" t="str">
        <f>IF(COUNTIF(Year2Range,BE4)=0,"",COUNTIF(Year2Range,BE4))</f>
        <v/>
      </c>
      <c r="K31" s="38" t="str">
        <f>IF(COUNTIF(Year3Range,BE4)=0,"",COUNTIF(Year3Range,BE4))</f>
        <v/>
      </c>
      <c r="L31" s="38" t="str">
        <f>IF(COUNTIF(Year4Range,BE4)=0,"",COUNTIF(Year4Range,BE4))</f>
        <v/>
      </c>
      <c r="M31" s="38" t="str">
        <f>IF(COUNTIF(Year5Range,BE4)=0,"",COUNTIF(Year5Range,BE4))</f>
        <v/>
      </c>
      <c r="N31" s="38" t="str">
        <f>IF(COUNTIF(Year6Range,BE4)=0,"",COUNTIF(Year6Range,BE4))</f>
        <v/>
      </c>
      <c r="O31" s="38" t="str">
        <f>IF(COUNTIF(Year7Range,BE4)=0,"",COUNTIF(Year7Range,BE4))</f>
        <v/>
      </c>
      <c r="P31" s="38" t="str">
        <f>IF(COUNTIF(Year8Range,BE4)=0,"",COUNTIF(Year8Range,BE4))</f>
        <v/>
      </c>
      <c r="Q31" s="38" t="str">
        <f>IF(COUNTIF(Year9Range,BE4)=0,"",COUNTIF(Year9Range,BE4))</f>
        <v/>
      </c>
      <c r="R31" s="38" t="str">
        <f>IF(COUNTIF(Year10Range,BE4)=0,"",COUNTIF(Year10Range,BE4))</f>
        <v/>
      </c>
      <c r="S31" s="1"/>
      <c r="T31" s="1"/>
      <c r="U31" s="1"/>
      <c r="V31" s="1"/>
      <c r="W31" s="1"/>
      <c r="X31" s="1"/>
      <c r="Y31" s="38">
        <f>COUNTIF(Year1Expected,$BE$4)</f>
        <v>0</v>
      </c>
      <c r="Z31" s="38" t="str">
        <f>IF(COUNTIF(Year2Expected,$BE$4)=0,"",COUNTIF(Year2Expected,$BE$4))</f>
        <v/>
      </c>
      <c r="AA31" s="38" t="str">
        <f>IF(COUNTIF(Year3Expected,$BE$4)=0,"",COUNTIF(Year3Expected,$BE$4))</f>
        <v/>
      </c>
      <c r="AB31" s="38" t="str">
        <f>IF(COUNTIF(Year4Expected,$BE$4)=0,"",COUNTIF(Year4Expected,$BE$4))</f>
        <v/>
      </c>
      <c r="AC31" s="38" t="str">
        <f>IF(COUNTIF(Year5Expected,$BE$4)=0,"",COUNTIF(Year5Expected,$BE$4))</f>
        <v/>
      </c>
      <c r="AD31" s="38" t="str">
        <f>IF(COUNTIF(Year6Expected,$BE$4)=0,"",COUNTIF(Year6Expected,$BE$4))</f>
        <v/>
      </c>
      <c r="AE31" s="38" t="str">
        <f>IF(COUNTIF(Year7Expected,$BE$4)=0,"",COUNTIF(Year7Expected,$BE$4))</f>
        <v/>
      </c>
      <c r="AF31" s="38" t="str">
        <f>IF(COUNTIF(Year8Expected,$BE$4)=0,"",COUNTIF(Year8Expected,$BE$4))</f>
        <v/>
      </c>
      <c r="AG31" s="38" t="str">
        <f>IF(COUNTIF(Year9Expected,$BE$4)=0,"",COUNTIF(Year9Expected,$BE$4))</f>
        <v/>
      </c>
      <c r="AH31" s="38" t="str">
        <f>IF(COUNTIF(Year10Expected,$BE$4)=0,"",COUNTIF(Year10Expected,$BE$4))</f>
        <v/>
      </c>
      <c r="AK31" s="1"/>
      <c r="AL31" s="1"/>
      <c r="AM31" s="1"/>
      <c r="AN31" s="1"/>
      <c r="AO31" s="1"/>
      <c r="AP31" s="1"/>
      <c r="AQ31" s="1"/>
      <c r="AR31" s="1"/>
      <c r="AS31" s="1"/>
      <c r="AT31" s="1"/>
      <c r="AU31" s="1"/>
      <c r="AV31" s="1"/>
      <c r="AW31" s="1"/>
      <c r="AX31" s="1" t="e">
        <f>LOOKUP(2,1/(H34:R34&lt;&gt;""),H$2:R$2)</f>
        <v>#N/A</v>
      </c>
      <c r="AY31" s="1"/>
      <c r="AZ31" s="1" t="e">
        <f>AX31</f>
        <v>#N/A</v>
      </c>
      <c r="BA31" s="1"/>
      <c r="BB31" s="1"/>
      <c r="BC31" s="1"/>
      <c r="BD31" s="1"/>
      <c r="BE31" s="1"/>
      <c r="BF31" s="1"/>
      <c r="BG31" s="1"/>
      <c r="BH31" s="1"/>
      <c r="BI31" s="29" t="s">
        <v>174</v>
      </c>
      <c r="BJ31" s="159">
        <f t="shared" ref="BJ31:BT31" si="7">COUNTIF(BJ3:BJ30,1)</f>
        <v>0</v>
      </c>
      <c r="BK31" s="159">
        <f t="shared" si="7"/>
        <v>0</v>
      </c>
      <c r="BL31" s="159">
        <f t="shared" si="7"/>
        <v>0</v>
      </c>
      <c r="BM31" s="159">
        <f t="shared" si="7"/>
        <v>0</v>
      </c>
      <c r="BN31" s="159">
        <f t="shared" si="7"/>
        <v>0</v>
      </c>
      <c r="BO31" s="159">
        <f t="shared" si="7"/>
        <v>0</v>
      </c>
      <c r="BP31" s="159">
        <f t="shared" si="7"/>
        <v>0</v>
      </c>
      <c r="BQ31" s="159">
        <f t="shared" si="7"/>
        <v>0</v>
      </c>
      <c r="BR31" s="159">
        <f t="shared" si="7"/>
        <v>0</v>
      </c>
      <c r="BS31" s="159">
        <f t="shared" si="7"/>
        <v>0</v>
      </c>
      <c r="BT31" s="159">
        <f t="shared" si="7"/>
        <v>0</v>
      </c>
      <c r="BU31" s="29" t="s">
        <v>174</v>
      </c>
      <c r="BV31" s="160">
        <f t="shared" ref="BV31:CE31" si="8">COUNTIF(BV3:BV30,1)</f>
        <v>0</v>
      </c>
      <c r="BW31" s="160">
        <f t="shared" si="8"/>
        <v>0</v>
      </c>
      <c r="BX31" s="160">
        <f t="shared" si="8"/>
        <v>0</v>
      </c>
      <c r="BY31" s="160">
        <f t="shared" si="8"/>
        <v>0</v>
      </c>
      <c r="BZ31" s="160">
        <f t="shared" si="8"/>
        <v>0</v>
      </c>
      <c r="CA31" s="160">
        <f t="shared" si="8"/>
        <v>0</v>
      </c>
      <c r="CB31" s="160">
        <f t="shared" si="8"/>
        <v>0</v>
      </c>
      <c r="CC31" s="160">
        <f t="shared" si="8"/>
        <v>0</v>
      </c>
      <c r="CD31" s="160">
        <f t="shared" si="8"/>
        <v>0</v>
      </c>
      <c r="CE31" s="160">
        <f t="shared" si="8"/>
        <v>0</v>
      </c>
      <c r="CG31" s="1"/>
      <c r="CI31" s="1"/>
      <c r="CK31" s="1"/>
      <c r="CM31" s="1"/>
    </row>
    <row r="32" spans="2:91" s="8" customFormat="1" ht="13.5" customHeight="1" thickBot="1">
      <c r="B32" s="317" t="s">
        <v>175</v>
      </c>
      <c r="C32" s="318"/>
      <c r="D32" s="318"/>
      <c r="E32" s="318"/>
      <c r="F32" s="318"/>
      <c r="G32" s="319"/>
      <c r="H32" s="38">
        <f>COUNTIF(Year0Range,BE5)</f>
        <v>0</v>
      </c>
      <c r="I32" s="39" t="str">
        <f>IF(COUNTIF(Year1Range,BE5)=0,"",COUNTIF(Year1Range,BE5))</f>
        <v/>
      </c>
      <c r="J32" s="39" t="str">
        <f>IF(COUNTIF(Year2Range,BE5)=0,"",COUNTIF(Year2Range,BE5))</f>
        <v/>
      </c>
      <c r="K32" s="39" t="str">
        <f>IF(COUNTIF(Year3Range,BE5)=0,"",COUNTIF(Year3Range,BE5))</f>
        <v/>
      </c>
      <c r="L32" s="39" t="str">
        <f>IF(COUNTIF(Year4Range,BE5)=0,"",COUNTIF(Year4Range,BE5))</f>
        <v/>
      </c>
      <c r="M32" s="39" t="str">
        <f>IF(COUNTIF(Year5Range,BE5)=0,"",COUNTIF(Year5Range,BE5))</f>
        <v/>
      </c>
      <c r="N32" s="39" t="str">
        <f>IF(COUNTIF(Year6Range,BE5)=0,"",COUNTIF(Year6Range,BE5))</f>
        <v/>
      </c>
      <c r="O32" s="39" t="str">
        <f>IF(COUNTIF(Year7Range,BE5)=0,"",COUNTIF(Year7Range,BE5))</f>
        <v/>
      </c>
      <c r="P32" s="39" t="str">
        <f>IF(COUNTIF(Year8Range,BE5)=0,"",COUNTIF(Year8Range,BE5))</f>
        <v/>
      </c>
      <c r="Q32" s="39" t="str">
        <f>IF(COUNTIF(Year9Range,BE5)=0,"",COUNTIF(Year9Range,BE5))</f>
        <v/>
      </c>
      <c r="R32" s="39" t="str">
        <f>IF(COUNTIF(Year10Range,BE5)=0,"",COUNTIF(Year10Range,BE5))</f>
        <v/>
      </c>
      <c r="S32" s="1"/>
      <c r="T32" s="1"/>
      <c r="U32" s="1"/>
      <c r="V32" s="1"/>
      <c r="W32" s="1"/>
      <c r="X32" s="1"/>
      <c r="Y32" s="38">
        <f>COUNTIF(Year1Expected,$BE$5)</f>
        <v>0</v>
      </c>
      <c r="Z32" s="38" t="str">
        <f>IF(COUNTIF(Year2Expected,$BE$5)=0,"",COUNTIF(Year2Expected,$BE$5))</f>
        <v/>
      </c>
      <c r="AA32" s="38" t="str">
        <f>IF(COUNTIF(Year3Expected,$BE$5)=0,"",COUNTIF(Year3Expected,$BE$5))</f>
        <v/>
      </c>
      <c r="AB32" s="38" t="str">
        <f>IF(COUNTIF(Year4Expected,$BE$5)=0,"",COUNTIF(Year4Expected,$BE$5))</f>
        <v/>
      </c>
      <c r="AC32" s="38" t="str">
        <f>IF(COUNTIF(Year5Expected,$BE$5)=0,"",COUNTIF(Year5Expected,$BE$5))</f>
        <v/>
      </c>
      <c r="AD32" s="38" t="str">
        <f>IF(COUNTIF(Year6Expected,$BE$5)=0,"",COUNTIF(Year6Expected,$BE$5))</f>
        <v/>
      </c>
      <c r="AE32" s="38" t="str">
        <f>IF(COUNTIF(Year7Expected,$BE$5)=0,"",COUNTIF(Year7Expected,$BE$5))</f>
        <v/>
      </c>
      <c r="AF32" s="38" t="str">
        <f>IF(COUNTIF(Year8Expected,$BE$5)=0,"",COUNTIF(Year8Expected,$BE$5))</f>
        <v/>
      </c>
      <c r="AG32" s="38" t="str">
        <f>IF(COUNTIF(Year9Expected,$BE$5)=0,"",COUNTIF(Year9Expected,$BE$5))</f>
        <v/>
      </c>
      <c r="AH32" s="38" t="str">
        <f>IF(COUNTIF(Year10Expected,$BE$5)=0,"",COUNTIF(Year10Expected,$BE$5))</f>
        <v/>
      </c>
      <c r="AK32" s="1"/>
      <c r="AL32" s="1"/>
      <c r="AM32" s="1"/>
      <c r="AN32" s="1"/>
      <c r="AO32" s="1"/>
      <c r="AP32" s="1"/>
      <c r="AQ32" s="1"/>
      <c r="AR32" s="1"/>
      <c r="AS32" s="1"/>
      <c r="AT32" s="1"/>
      <c r="AU32" s="1"/>
      <c r="AV32" s="1"/>
      <c r="AW32" s="1"/>
      <c r="AX32" s="1"/>
      <c r="AY32" s="1"/>
      <c r="AZ32" s="1"/>
      <c r="BA32" s="1"/>
      <c r="BB32" s="1"/>
      <c r="BC32" s="1"/>
      <c r="BD32" s="1"/>
      <c r="BE32" s="1"/>
      <c r="BF32" s="1"/>
      <c r="BG32" s="1"/>
      <c r="BH32" s="1"/>
      <c r="BI32" s="29" t="s">
        <v>176</v>
      </c>
      <c r="BJ32" s="159">
        <f t="shared" ref="BJ32:BT32" si="9">COUNTIF(BJ3:BJ30,0.5)</f>
        <v>0</v>
      </c>
      <c r="BK32" s="159">
        <f t="shared" si="9"/>
        <v>0</v>
      </c>
      <c r="BL32" s="159">
        <f t="shared" si="9"/>
        <v>0</v>
      </c>
      <c r="BM32" s="159">
        <f t="shared" si="9"/>
        <v>0</v>
      </c>
      <c r="BN32" s="159">
        <f t="shared" si="9"/>
        <v>0</v>
      </c>
      <c r="BO32" s="159">
        <f t="shared" si="9"/>
        <v>0</v>
      </c>
      <c r="BP32" s="159">
        <f t="shared" si="9"/>
        <v>0</v>
      </c>
      <c r="BQ32" s="159">
        <f t="shared" si="9"/>
        <v>0</v>
      </c>
      <c r="BR32" s="159">
        <f t="shared" si="9"/>
        <v>0</v>
      </c>
      <c r="BS32" s="159">
        <f t="shared" si="9"/>
        <v>0</v>
      </c>
      <c r="BT32" s="159">
        <f t="shared" si="9"/>
        <v>0</v>
      </c>
      <c r="BU32" s="29" t="s">
        <v>176</v>
      </c>
      <c r="BV32" s="160">
        <f t="shared" ref="BV32:CE32" si="10">COUNTIF(BV3:BV30,0.5)</f>
        <v>0</v>
      </c>
      <c r="BW32" s="160">
        <f t="shared" si="10"/>
        <v>0</v>
      </c>
      <c r="BX32" s="160">
        <f t="shared" si="10"/>
        <v>0</v>
      </c>
      <c r="BY32" s="160">
        <f t="shared" si="10"/>
        <v>0</v>
      </c>
      <c r="BZ32" s="160">
        <f t="shared" si="10"/>
        <v>0</v>
      </c>
      <c r="CA32" s="160">
        <f t="shared" si="10"/>
        <v>0</v>
      </c>
      <c r="CB32" s="160">
        <f t="shared" si="10"/>
        <v>0</v>
      </c>
      <c r="CC32" s="160">
        <f t="shared" si="10"/>
        <v>0</v>
      </c>
      <c r="CD32" s="160">
        <f t="shared" si="10"/>
        <v>0</v>
      </c>
      <c r="CE32" s="160">
        <f t="shared" si="10"/>
        <v>0</v>
      </c>
      <c r="CG32" s="1"/>
      <c r="CI32" s="1"/>
      <c r="CK32" s="1"/>
      <c r="CM32" s="1"/>
    </row>
    <row r="33" spans="1:92" ht="13.5" customHeight="1" thickBot="1">
      <c r="B33" s="317" t="s">
        <v>177</v>
      </c>
      <c r="C33" s="318"/>
      <c r="D33" s="318"/>
      <c r="E33" s="318"/>
      <c r="F33" s="318"/>
      <c r="G33" s="319"/>
      <c r="H33" s="38">
        <f>COUNTIF(Year0Range,"*60")</f>
        <v>0</v>
      </c>
      <c r="I33" s="39" t="str">
        <f>IF(COUNTIF(Year1Range,"*60")=0,"",COUNTIF(Year1Range,"*60"))</f>
        <v/>
      </c>
      <c r="J33" s="39" t="str">
        <f>IF(COUNTIF(Year2Range,"*60")=0,"",COUNTIF(Year2Range,"*60"))</f>
        <v/>
      </c>
      <c r="K33" s="39" t="str">
        <f>IF(COUNTIF(Year3Range,"*60")=0,"",COUNTIF(Year3Range,"*60"))</f>
        <v/>
      </c>
      <c r="L33" s="39" t="str">
        <f>IF(COUNTIF(Year4Range,"*60")=0,"",COUNTIF(Year4Range,"*60"))</f>
        <v/>
      </c>
      <c r="M33" s="39" t="str">
        <f>IF(COUNTIF(Year5Range,"*60")=0,"",COUNTIF(Year5Range,"*60"))</f>
        <v/>
      </c>
      <c r="N33" s="39" t="str">
        <f>IF(COUNTIF(Year6Range,"*60")=0,"",COUNTIF(Year6Range,"*60"))</f>
        <v/>
      </c>
      <c r="O33" s="39" t="str">
        <f>IF(COUNTIF(Year7Range,"*60")=0,"",COUNTIF(Year7Range,"*60"))</f>
        <v/>
      </c>
      <c r="P33" s="39" t="str">
        <f>IF(COUNTIF(Year8Range,"*60")=0,"",COUNTIF(Year8Range,"*60"))</f>
        <v/>
      </c>
      <c r="Q33" s="39" t="str">
        <f>IF(COUNTIF(Year9Range,"*60")=0,"",COUNTIF(Year9Range,"*60"))</f>
        <v/>
      </c>
      <c r="R33" s="39" t="str">
        <f>IF(COUNTIF(Year10Range,"*60")=0,"",COUNTIF(Year10Range,"*60"))</f>
        <v/>
      </c>
      <c r="Y33" s="38">
        <f>COUNTIF(Year1Expected,"*60")</f>
        <v>0</v>
      </c>
      <c r="Z33" s="38" t="str">
        <f>IF(COUNTIF(Year2Expected,"*60")=0,"",COUNTIF(Year2Expected,"*60"))</f>
        <v/>
      </c>
      <c r="AA33" s="38" t="str">
        <f>IF(COUNTIF(Year3Expected,"*60")=0,"",COUNTIF(Year3Expected,"*60"))</f>
        <v/>
      </c>
      <c r="AB33" s="38" t="str">
        <f>IF(COUNTIF(Year4Expected,"*60")=0,"",COUNTIF(Year4Expected,"*60"))</f>
        <v/>
      </c>
      <c r="AC33" s="38" t="str">
        <f>IF(COUNTIF(Year5Expected,"*60")=0,"",COUNTIF(Year5Expected,"*60"))</f>
        <v/>
      </c>
      <c r="AD33" s="38" t="str">
        <f>IF(COUNTIF(Year6Expected,"*60")=0,"",COUNTIF(Year6Expected,"*60"))</f>
        <v/>
      </c>
      <c r="AE33" s="38" t="str">
        <f>IF(COUNTIF(Year7Expected,"*60")=0,"",COUNTIF(Year7Expected,"*60"))</f>
        <v/>
      </c>
      <c r="AF33" s="38" t="str">
        <f>IF(COUNTIF(Year8Expected,"*60")=0,"",COUNTIF(Year8Expected,"*60"))</f>
        <v/>
      </c>
      <c r="AG33" s="38" t="str">
        <f>IF(COUNTIF(Year9Expected,"*60")=0,"",COUNTIF(Year9Expected,"*60"))</f>
        <v/>
      </c>
      <c r="AH33" s="38" t="str">
        <f>IF(COUNTIF(Year10Expected,"*60")=0,"",COUNTIF(Year10Expected,"*60"))</f>
        <v/>
      </c>
      <c r="BI33" s="29" t="s">
        <v>178</v>
      </c>
      <c r="BJ33" s="159">
        <f t="shared" ref="BJ33:BT33" si="11">COUNTIF(BJ3:BJ30,0)</f>
        <v>0</v>
      </c>
      <c r="BK33" s="159">
        <f t="shared" si="11"/>
        <v>0</v>
      </c>
      <c r="BL33" s="159">
        <f t="shared" si="11"/>
        <v>0</v>
      </c>
      <c r="BM33" s="159">
        <f t="shared" si="11"/>
        <v>0</v>
      </c>
      <c r="BN33" s="159">
        <f t="shared" si="11"/>
        <v>0</v>
      </c>
      <c r="BO33" s="159">
        <f t="shared" si="11"/>
        <v>0</v>
      </c>
      <c r="BP33" s="159">
        <f t="shared" si="11"/>
        <v>0</v>
      </c>
      <c r="BQ33" s="159">
        <f t="shared" si="11"/>
        <v>0</v>
      </c>
      <c r="BR33" s="159">
        <f t="shared" si="11"/>
        <v>0</v>
      </c>
      <c r="BS33" s="159">
        <f t="shared" si="11"/>
        <v>0</v>
      </c>
      <c r="BT33" s="159">
        <f t="shared" si="11"/>
        <v>0</v>
      </c>
      <c r="BU33" s="29" t="s">
        <v>178</v>
      </c>
      <c r="BV33" s="160">
        <f t="shared" ref="BV33:CE33" si="12">COUNTIF(BV3:BV30,0)</f>
        <v>0</v>
      </c>
      <c r="BW33" s="160">
        <f t="shared" si="12"/>
        <v>0</v>
      </c>
      <c r="BX33" s="160">
        <f t="shared" si="12"/>
        <v>0</v>
      </c>
      <c r="BY33" s="160">
        <f t="shared" si="12"/>
        <v>0</v>
      </c>
      <c r="BZ33" s="160">
        <f t="shared" si="12"/>
        <v>0</v>
      </c>
      <c r="CA33" s="160">
        <f t="shared" si="12"/>
        <v>0</v>
      </c>
      <c r="CB33" s="160">
        <f t="shared" si="12"/>
        <v>0</v>
      </c>
      <c r="CC33" s="160">
        <f t="shared" si="12"/>
        <v>0</v>
      </c>
      <c r="CD33" s="160">
        <f t="shared" si="12"/>
        <v>0</v>
      </c>
      <c r="CE33" s="160">
        <f t="shared" si="12"/>
        <v>0</v>
      </c>
    </row>
    <row r="34" spans="1:92" ht="13.5" customHeight="1" thickBot="1">
      <c r="B34" s="309" t="s">
        <v>179</v>
      </c>
      <c r="C34" s="310"/>
      <c r="D34" s="310"/>
      <c r="E34" s="310"/>
      <c r="F34" s="311"/>
      <c r="G34" s="193"/>
      <c r="H34" s="40" t="str">
        <f t="shared" ref="H34:R34" si="13">IF(ISERROR(AVERAGE(BJ24:BJ30,BJ9:BJ23, BJ3:BJ8)),"",AVERAGE(BJ24:BJ30,BJ9:BJ23, BJ3:BJ8))</f>
        <v/>
      </c>
      <c r="I34" s="40" t="str">
        <f t="shared" si="13"/>
        <v/>
      </c>
      <c r="J34" s="40" t="str">
        <f t="shared" si="13"/>
        <v/>
      </c>
      <c r="K34" s="40" t="str">
        <f>IF(ISERROR(AVERAGE(BM24:BM30,BM9:BM23, BM3:BM8)),"",AVERAGE(BM24:BM30,BM9:BM23, BM3:BM8))</f>
        <v/>
      </c>
      <c r="L34" s="40" t="str">
        <f t="shared" si="13"/>
        <v/>
      </c>
      <c r="M34" s="40" t="str">
        <f t="shared" si="13"/>
        <v/>
      </c>
      <c r="N34" s="40" t="str">
        <f t="shared" si="13"/>
        <v/>
      </c>
      <c r="O34" s="40" t="str">
        <f t="shared" si="13"/>
        <v/>
      </c>
      <c r="P34" s="40" t="str">
        <f t="shared" si="13"/>
        <v/>
      </c>
      <c r="Q34" s="40" t="str">
        <f t="shared" si="13"/>
        <v/>
      </c>
      <c r="R34" s="40" t="str">
        <f t="shared" si="13"/>
        <v/>
      </c>
      <c r="Y34" s="40" t="str">
        <f t="shared" ref="Y34:AH34" si="14">IF(ISERROR(AVERAGE(BV24:BV30,BV9:BV23, BV3:BV8)),"",AVERAGE(BV24:BV30,BV9:BV23, BV3:BV8))</f>
        <v/>
      </c>
      <c r="Z34" s="40" t="str">
        <f t="shared" si="14"/>
        <v/>
      </c>
      <c r="AA34" s="40" t="str">
        <f t="shared" si="14"/>
        <v/>
      </c>
      <c r="AB34" s="40" t="str">
        <f t="shared" si="14"/>
        <v/>
      </c>
      <c r="AC34" s="40" t="str">
        <f t="shared" si="14"/>
        <v/>
      </c>
      <c r="AD34" s="40" t="str">
        <f t="shared" si="14"/>
        <v/>
      </c>
      <c r="AE34" s="40" t="str">
        <f t="shared" si="14"/>
        <v/>
      </c>
      <c r="AF34" s="40" t="str">
        <f t="shared" si="14"/>
        <v/>
      </c>
      <c r="AG34" s="40" t="str">
        <f t="shared" si="14"/>
        <v/>
      </c>
      <c r="AH34" s="40" t="str">
        <f t="shared" si="14"/>
        <v/>
      </c>
      <c r="AI34" s="1"/>
      <c r="AJ34" s="1"/>
      <c r="BB34" s="41"/>
      <c r="BC34" s="41"/>
      <c r="BD34" s="41"/>
      <c r="BE34" s="41"/>
      <c r="BG34" s="8"/>
      <c r="BH34" s="8"/>
      <c r="BI34" s="29" t="s">
        <v>180</v>
      </c>
      <c r="BJ34" s="42" t="str">
        <f>IF(ISERROR(AVERAGE(BJ24:BJ30,BJ9:BJ23,BJ3:BJ8)),"",(AVERAGE(BJ24:BJ30,BJ9:BJ23,BJ3:BJ8)))</f>
        <v/>
      </c>
      <c r="BK34" s="42" t="str">
        <f t="shared" ref="BK34:BT34" si="15">IF(ISERROR(AVERAGE(BK24:BK30,BK9:BK23,BK3:BK8)),"",(AVERAGE(BK24:BK30,BK9:BK23,BK3:BK8)))</f>
        <v/>
      </c>
      <c r="BL34" s="42" t="str">
        <f t="shared" si="15"/>
        <v/>
      </c>
      <c r="BM34" s="42" t="str">
        <f t="shared" si="15"/>
        <v/>
      </c>
      <c r="BN34" s="42" t="str">
        <f t="shared" si="15"/>
        <v/>
      </c>
      <c r="BO34" s="42" t="str">
        <f t="shared" si="15"/>
        <v/>
      </c>
      <c r="BP34" s="42" t="str">
        <f t="shared" si="15"/>
        <v/>
      </c>
      <c r="BQ34" s="42" t="str">
        <f t="shared" si="15"/>
        <v/>
      </c>
      <c r="BR34" s="42" t="str">
        <f t="shared" si="15"/>
        <v/>
      </c>
      <c r="BS34" s="42" t="str">
        <f t="shared" si="15"/>
        <v/>
      </c>
      <c r="BT34" s="42" t="str">
        <f t="shared" si="15"/>
        <v/>
      </c>
      <c r="BU34" s="29" t="s">
        <v>180</v>
      </c>
      <c r="BV34" s="42" t="str">
        <f t="shared" ref="BV34:CE34" si="16">IF(ISERROR(AVERAGE(BV24:BV30,BV9:BV23,BV3:BV8)),"",(AVERAGE(BV24:BV30,BV9:BV23,BV3:BV8)))</f>
        <v/>
      </c>
      <c r="BW34" s="42" t="str">
        <f t="shared" si="16"/>
        <v/>
      </c>
      <c r="BX34" s="42" t="str">
        <f t="shared" si="16"/>
        <v/>
      </c>
      <c r="BY34" s="42" t="str">
        <f t="shared" si="16"/>
        <v/>
      </c>
      <c r="BZ34" s="42" t="str">
        <f t="shared" si="16"/>
        <v/>
      </c>
      <c r="CA34" s="42" t="str">
        <f t="shared" si="16"/>
        <v/>
      </c>
      <c r="CB34" s="42" t="str">
        <f t="shared" si="16"/>
        <v/>
      </c>
      <c r="CC34" s="42" t="str">
        <f t="shared" si="16"/>
        <v/>
      </c>
      <c r="CD34" s="42" t="str">
        <f t="shared" si="16"/>
        <v/>
      </c>
      <c r="CE34" s="42" t="str">
        <f t="shared" si="16"/>
        <v/>
      </c>
      <c r="CF34" s="1"/>
      <c r="CH34" s="1"/>
      <c r="CJ34" s="1"/>
      <c r="CL34" s="1"/>
      <c r="CN34" s="1"/>
    </row>
    <row r="35" spans="1:92" ht="13.5" customHeight="1" thickBot="1">
      <c r="B35" s="43"/>
      <c r="C35" s="43"/>
      <c r="D35" s="44"/>
      <c r="E35" s="44"/>
      <c r="F35" s="44"/>
      <c r="G35" s="44"/>
      <c r="H35" s="44"/>
      <c r="I35" s="44"/>
      <c r="J35" s="44"/>
      <c r="K35" s="44"/>
      <c r="L35" s="44"/>
      <c r="M35" s="44"/>
      <c r="N35" s="44"/>
      <c r="O35" s="44"/>
      <c r="P35" s="44"/>
      <c r="AA35" s="44"/>
      <c r="AD35" s="44"/>
      <c r="AE35" s="44"/>
      <c r="AF35" s="44"/>
      <c r="AG35" s="44"/>
      <c r="AH35" s="44"/>
      <c r="AI35" s="44"/>
      <c r="AJ35" s="44"/>
      <c r="AX35" s="45" t="s">
        <v>110</v>
      </c>
      <c r="AY35" s="46" t="s">
        <v>114</v>
      </c>
      <c r="AZ35" s="47" t="s">
        <v>117</v>
      </c>
      <c r="BA35" s="1" t="s">
        <v>181</v>
      </c>
      <c r="BI35" s="29" t="s">
        <v>182</v>
      </c>
      <c r="BJ35" s="48" t="str">
        <f>IF(ISERROR(AVERAGE(BJ3:BJ8)),"",(AVERAGE(BJ3:BJ8)))</f>
        <v/>
      </c>
      <c r="BK35" s="48" t="str">
        <f t="shared" ref="BK35:BT35" si="17">IF(ISERROR(AVERAGE(BK3:BK8)),"",(AVERAGE(BK3:BK8)))</f>
        <v/>
      </c>
      <c r="BL35" s="48" t="str">
        <f t="shared" si="17"/>
        <v/>
      </c>
      <c r="BM35" s="48" t="str">
        <f t="shared" si="17"/>
        <v/>
      </c>
      <c r="BN35" s="48" t="str">
        <f t="shared" si="17"/>
        <v/>
      </c>
      <c r="BO35" s="48" t="str">
        <f t="shared" si="17"/>
        <v/>
      </c>
      <c r="BP35" s="48" t="str">
        <f t="shared" si="17"/>
        <v/>
      </c>
      <c r="BQ35" s="48" t="str">
        <f t="shared" si="17"/>
        <v/>
      </c>
      <c r="BR35" s="48" t="str">
        <f t="shared" si="17"/>
        <v/>
      </c>
      <c r="BS35" s="48" t="str">
        <f t="shared" si="17"/>
        <v/>
      </c>
      <c r="BT35" s="48" t="str">
        <f t="shared" si="17"/>
        <v/>
      </c>
      <c r="BU35" s="29" t="s">
        <v>182</v>
      </c>
      <c r="BV35" s="48" t="str">
        <f t="shared" ref="BV35:CE35" si="18">IF(ISERROR(AVERAGE(BV3:BV8)),"",(AVERAGE(BV3:BV8)))</f>
        <v/>
      </c>
      <c r="BW35" s="48" t="str">
        <f t="shared" si="18"/>
        <v/>
      </c>
      <c r="BX35" s="48" t="str">
        <f t="shared" si="18"/>
        <v/>
      </c>
      <c r="BY35" s="48" t="str">
        <f t="shared" si="18"/>
        <v/>
      </c>
      <c r="BZ35" s="48" t="str">
        <f t="shared" si="18"/>
        <v/>
      </c>
      <c r="CA35" s="48" t="str">
        <f t="shared" si="18"/>
        <v/>
      </c>
      <c r="CB35" s="48" t="str">
        <f t="shared" si="18"/>
        <v/>
      </c>
      <c r="CC35" s="48" t="str">
        <f t="shared" si="18"/>
        <v/>
      </c>
      <c r="CD35" s="48" t="str">
        <f t="shared" si="18"/>
        <v/>
      </c>
      <c r="CE35" s="48" t="str">
        <f t="shared" si="18"/>
        <v/>
      </c>
      <c r="CF35" s="44"/>
      <c r="CH35" s="44"/>
      <c r="CJ35" s="44"/>
      <c r="CL35" s="44"/>
      <c r="CN35" s="44"/>
    </row>
    <row r="36" spans="1:92" ht="15.75" customHeight="1" thickBot="1">
      <c r="B36" s="312" t="s">
        <v>183</v>
      </c>
      <c r="C36" s="312"/>
      <c r="M36" s="44"/>
      <c r="N36" s="44"/>
      <c r="O36" s="44"/>
      <c r="P36" s="44"/>
      <c r="AA36" s="44"/>
      <c r="AD36" s="44"/>
      <c r="AE36" s="44"/>
      <c r="AF36" s="44"/>
      <c r="AG36" s="44"/>
      <c r="AH36" s="44"/>
      <c r="AI36" s="44"/>
      <c r="AJ36" s="44"/>
      <c r="AW36" s="49" t="s">
        <v>184</v>
      </c>
      <c r="AX36" s="50">
        <f>COUNTIF(AY3:AY8,BF4)</f>
        <v>0</v>
      </c>
      <c r="AY36" s="50">
        <f>VALUE(COUNTIF(AY3:AY8,BF5))</f>
        <v>0</v>
      </c>
      <c r="AZ36" s="50">
        <f>VALUE(COUNTIF(AY3:AY8,0))</f>
        <v>0</v>
      </c>
      <c r="BA36" s="50" t="e">
        <f>AVERAGEIF(AY3:AY8,"&gt;=0")</f>
        <v>#DIV/0!</v>
      </c>
      <c r="BI36" s="29" t="s">
        <v>185</v>
      </c>
      <c r="BJ36" s="51" t="str">
        <f>IF(ISERROR(AVERAGE(BJ9:BJ23)),"",(AVERAGE(BJ9:BJ23)))</f>
        <v/>
      </c>
      <c r="BK36" s="51" t="str">
        <f>IF(ISERROR(AVERAGE(BK9:BK23)),"",(AVERAGE(BK9:BK23)))</f>
        <v/>
      </c>
      <c r="BL36" s="51" t="str">
        <f>IF(ISERROR(AVERAGE(BL9:BL23)),"",(AVERAGE(BL9:BL23)))</f>
        <v/>
      </c>
      <c r="BM36" s="51" t="str">
        <f>IF(ISERROR(AVERAGE(BM9:BM23)),"",(AVERAGE(BM9:BM23)))</f>
        <v/>
      </c>
      <c r="BN36" s="51" t="str">
        <f t="shared" ref="BN36:BT36" si="19">IF(ISERROR(AVERAGE(BN9:BN23)),"",(AVERAGE(BN9:BN23)))</f>
        <v/>
      </c>
      <c r="BO36" s="51" t="str">
        <f t="shared" si="19"/>
        <v/>
      </c>
      <c r="BP36" s="51" t="str">
        <f t="shared" si="19"/>
        <v/>
      </c>
      <c r="BQ36" s="51" t="str">
        <f t="shared" si="19"/>
        <v/>
      </c>
      <c r="BR36" s="51" t="str">
        <f t="shared" si="19"/>
        <v/>
      </c>
      <c r="BS36" s="51" t="str">
        <f t="shared" si="19"/>
        <v/>
      </c>
      <c r="BT36" s="51" t="str">
        <f t="shared" si="19"/>
        <v/>
      </c>
      <c r="BU36" s="29" t="s">
        <v>185</v>
      </c>
      <c r="BV36" s="51" t="str">
        <f>IF(ISERROR(AVERAGE(BV9:BV23)),"",(AVERAGE(BV9:BV23)))</f>
        <v/>
      </c>
      <c r="BW36" s="51" t="str">
        <f t="shared" ref="BW36:CE36" si="20">IF(ISERROR(AVERAGE(BW9:BW23)),"",(AVERAGE(BW9:BW23)))</f>
        <v/>
      </c>
      <c r="BX36" s="51" t="str">
        <f t="shared" si="20"/>
        <v/>
      </c>
      <c r="BY36" s="51" t="str">
        <f t="shared" si="20"/>
        <v/>
      </c>
      <c r="BZ36" s="51" t="str">
        <f t="shared" si="20"/>
        <v/>
      </c>
      <c r="CA36" s="51" t="str">
        <f t="shared" si="20"/>
        <v/>
      </c>
      <c r="CB36" s="51" t="str">
        <f t="shared" si="20"/>
        <v/>
      </c>
      <c r="CC36" s="51" t="str">
        <f t="shared" si="20"/>
        <v/>
      </c>
      <c r="CD36" s="51" t="str">
        <f t="shared" si="20"/>
        <v/>
      </c>
      <c r="CE36" s="51" t="str">
        <f t="shared" si="20"/>
        <v/>
      </c>
      <c r="CF36" s="44"/>
      <c r="CH36" s="44"/>
      <c r="CJ36" s="44"/>
      <c r="CL36" s="44"/>
      <c r="CN36" s="44"/>
    </row>
    <row r="37" spans="1:92" ht="13.5" customHeight="1" thickBot="1">
      <c r="B37" s="312"/>
      <c r="C37" s="312"/>
      <c r="D37" s="52"/>
      <c r="E37" s="52"/>
      <c r="F37" s="8"/>
      <c r="G37" s="8"/>
      <c r="AW37" s="49" t="s">
        <v>186</v>
      </c>
      <c r="AX37" s="50">
        <f>COUNTIF(AY9:AY23,BF4)</f>
        <v>0</v>
      </c>
      <c r="AY37" s="50">
        <f>VALUE(COUNTIF(AY9:AY23,BF5))</f>
        <v>0</v>
      </c>
      <c r="AZ37" s="50">
        <f>VALUE(COUNTIF(AY9:AY23,0))</f>
        <v>0</v>
      </c>
      <c r="BA37" s="50" t="e">
        <f>AVERAGEIF(AY9:AY23,"&gt;=0")</f>
        <v>#DIV/0!</v>
      </c>
      <c r="BI37" s="29" t="s">
        <v>187</v>
      </c>
      <c r="BJ37" s="53" t="str">
        <f>IF(ISERROR(AVERAGE(BJ24:BJ30)),"",(AVERAGE(BJ24:BJ30)))</f>
        <v/>
      </c>
      <c r="BK37" s="53" t="str">
        <f t="shared" ref="BK37:BT37" si="21">IF(ISERROR(AVERAGE(BK24:BK30)),"",(AVERAGE(BK24:BK30)))</f>
        <v/>
      </c>
      <c r="BL37" s="53" t="str">
        <f t="shared" si="21"/>
        <v/>
      </c>
      <c r="BM37" s="53" t="str">
        <f t="shared" si="21"/>
        <v/>
      </c>
      <c r="BN37" s="53" t="str">
        <f t="shared" si="21"/>
        <v/>
      </c>
      <c r="BO37" s="53" t="str">
        <f t="shared" si="21"/>
        <v/>
      </c>
      <c r="BP37" s="53" t="str">
        <f t="shared" si="21"/>
        <v/>
      </c>
      <c r="BQ37" s="53" t="str">
        <f t="shared" si="21"/>
        <v/>
      </c>
      <c r="BR37" s="53" t="str">
        <f t="shared" si="21"/>
        <v/>
      </c>
      <c r="BS37" s="53" t="str">
        <f t="shared" si="21"/>
        <v/>
      </c>
      <c r="BT37" s="53" t="str">
        <f t="shared" si="21"/>
        <v/>
      </c>
      <c r="BU37" s="29" t="s">
        <v>187</v>
      </c>
      <c r="BV37" s="53" t="str">
        <f t="shared" ref="BV37:CE37" si="22">IF(ISERROR(AVERAGE(BV24:BV30)),"",(AVERAGE(BV24:BV30)))</f>
        <v/>
      </c>
      <c r="BW37" s="53" t="str">
        <f t="shared" si="22"/>
        <v/>
      </c>
      <c r="BX37" s="53" t="str">
        <f t="shared" si="22"/>
        <v/>
      </c>
      <c r="BY37" s="53" t="str">
        <f t="shared" si="22"/>
        <v/>
      </c>
      <c r="BZ37" s="53" t="str">
        <f t="shared" si="22"/>
        <v/>
      </c>
      <c r="CA37" s="53" t="str">
        <f t="shared" si="22"/>
        <v/>
      </c>
      <c r="CB37" s="53" t="str">
        <f t="shared" si="22"/>
        <v/>
      </c>
      <c r="CC37" s="53" t="str">
        <f t="shared" si="22"/>
        <v/>
      </c>
      <c r="CD37" s="53" t="str">
        <f t="shared" si="22"/>
        <v/>
      </c>
      <c r="CE37" s="53" t="str">
        <f t="shared" si="22"/>
        <v/>
      </c>
    </row>
    <row r="38" spans="1:92" ht="23.1" customHeight="1">
      <c r="B38" s="278" t="s">
        <v>188</v>
      </c>
      <c r="C38" s="279"/>
      <c r="D38" s="279"/>
      <c r="E38" s="279"/>
      <c r="F38" s="279"/>
      <c r="G38" s="279"/>
      <c r="H38" s="279"/>
      <c r="I38" s="279"/>
      <c r="J38" s="279"/>
      <c r="K38" s="280"/>
      <c r="AW38" s="49" t="s">
        <v>189</v>
      </c>
      <c r="AX38" s="50">
        <f>COUNTIF(AY24:AY30,BF4)</f>
        <v>0</v>
      </c>
      <c r="AY38" s="50">
        <f>COUNTIF(AY24:AY30,BF5)</f>
        <v>0</v>
      </c>
      <c r="AZ38" s="50">
        <f>VALUE(COUNTIF(AY24:AY30,0))</f>
        <v>0</v>
      </c>
      <c r="BA38" s="50" t="e">
        <f>AVERAGEIF(AY24:AY30,"&gt;=0")</f>
        <v>#DIV/0!</v>
      </c>
      <c r="BG38" s="8"/>
      <c r="BH38" s="8"/>
      <c r="BI38" s="8"/>
      <c r="BJ38" s="8"/>
      <c r="BK38" s="8"/>
      <c r="BO38" s="1"/>
      <c r="BP38" s="1"/>
      <c r="BQ38" s="1"/>
      <c r="BR38" s="1"/>
      <c r="BS38" s="1"/>
      <c r="BT38" s="1"/>
      <c r="CB38" s="1"/>
    </row>
    <row r="39" spans="1:92" ht="21" customHeight="1">
      <c r="A39" s="8"/>
      <c r="B39" s="281" t="s">
        <v>9</v>
      </c>
      <c r="C39" s="282"/>
      <c r="D39" s="283"/>
      <c r="E39" s="284" t="s">
        <v>10</v>
      </c>
      <c r="F39" s="285"/>
      <c r="G39" s="285"/>
      <c r="H39" s="286"/>
      <c r="I39" s="284" t="s">
        <v>11</v>
      </c>
      <c r="J39" s="285"/>
      <c r="K39" s="286"/>
      <c r="AW39" s="1" t="s">
        <v>190</v>
      </c>
      <c r="AX39" s="50">
        <f>VALUE(SUM(AX36:AX38))</f>
        <v>0</v>
      </c>
      <c r="AY39" s="50">
        <f>VALUE(SUM(AY36:AY38))</f>
        <v>0</v>
      </c>
      <c r="AZ39" s="50">
        <f>VALUE(SUM(AZ36:AZ38))</f>
        <v>0</v>
      </c>
      <c r="BA39" s="50" t="e">
        <f>AVERAGEIF(AY3:AY30,"&gt;=0")</f>
        <v>#DIV/0!</v>
      </c>
    </row>
    <row r="40" spans="1:92" ht="22.35" customHeight="1">
      <c r="A40" s="8"/>
      <c r="B40" s="287"/>
      <c r="C40" s="288"/>
      <c r="D40" s="289"/>
      <c r="E40" s="342"/>
      <c r="F40" s="343"/>
      <c r="G40" s="343"/>
      <c r="H40" s="344"/>
      <c r="I40" s="290"/>
      <c r="J40" s="343"/>
      <c r="K40" s="344"/>
      <c r="AW40" s="49" t="s">
        <v>191</v>
      </c>
      <c r="BA40" s="50" t="str">
        <f>IF(ISERROR(AVERAGE(AY24:AY30,AY9:AY23,AY3:AY8)),"",(AVERAGE(AY24:AY30,AY9:AY23,AY3:AY8)))</f>
        <v/>
      </c>
      <c r="BK40" s="8"/>
      <c r="CB40" s="1"/>
    </row>
    <row r="41" spans="1:92">
      <c r="A41" s="8"/>
      <c r="B41" s="8"/>
      <c r="C41" s="8"/>
      <c r="D41" s="8"/>
      <c r="E41" s="8"/>
      <c r="F41" s="8"/>
      <c r="G41" s="8"/>
      <c r="AK41" s="49"/>
      <c r="AX41" s="45" t="s">
        <v>110</v>
      </c>
      <c r="AY41" s="46" t="s">
        <v>114</v>
      </c>
      <c r="AZ41" s="47" t="s">
        <v>117</v>
      </c>
      <c r="BA41" s="1" t="s">
        <v>181</v>
      </c>
      <c r="BK41" s="8"/>
      <c r="CB41" s="1"/>
    </row>
    <row r="42" spans="1:92" ht="19.350000000000001" customHeight="1">
      <c r="B42" s="135" t="s">
        <v>192</v>
      </c>
      <c r="C42" s="54"/>
      <c r="D42" s="55"/>
      <c r="E42" s="55"/>
      <c r="F42" s="55"/>
      <c r="G42" s="55"/>
      <c r="H42" s="55"/>
      <c r="AW42" s="49" t="s">
        <v>193</v>
      </c>
      <c r="AX42" s="50">
        <f>COUNTIF(BA3:BA8,BF4)</f>
        <v>0</v>
      </c>
      <c r="AY42" s="50">
        <f>COUNTIF(BA3:BA8,BF5)</f>
        <v>0</v>
      </c>
      <c r="AZ42" s="50">
        <f>COUNTIF(BA3:BA8,0)</f>
        <v>0</v>
      </c>
      <c r="BA42" s="50" t="e">
        <f>AVERAGEIF(AY9:AY14,"&gt;=0")</f>
        <v>#DIV/0!</v>
      </c>
      <c r="BK42" s="8"/>
      <c r="CB42" s="1"/>
    </row>
    <row r="43" spans="1:92" ht="16.899999999999999" thickBot="1">
      <c r="B43" s="94" t="s">
        <v>194</v>
      </c>
      <c r="C43" s="94"/>
      <c r="D43" s="56" t="str">
        <f>_xlfn.IFNA(AX31,"")</f>
        <v/>
      </c>
      <c r="E43" s="56"/>
      <c r="F43" s="55"/>
      <c r="G43" s="57"/>
      <c r="H43" s="57"/>
      <c r="AW43" s="49" t="s">
        <v>195</v>
      </c>
      <c r="AX43" s="50">
        <f>COUNTIF(BA9:BA23,BF4)</f>
        <v>0</v>
      </c>
      <c r="AY43" s="50">
        <f>COUNTIF(BA9:BA23,BF5)</f>
        <v>0</v>
      </c>
      <c r="AZ43" s="50">
        <f>COUNTIF(BA9:BA23,0)</f>
        <v>0</v>
      </c>
      <c r="BA43" s="50" t="e">
        <f>AVERAGEIF(BA9:BA23,"&gt;=0")</f>
        <v>#DIV/0!</v>
      </c>
      <c r="BK43" s="8"/>
      <c r="CB43" s="1"/>
    </row>
    <row r="44" spans="1:92" ht="16.149999999999999">
      <c r="B44" s="58"/>
      <c r="C44" s="59"/>
      <c r="D44" s="130" t="s">
        <v>196</v>
      </c>
      <c r="E44" s="131"/>
      <c r="F44" s="132" t="s">
        <v>197</v>
      </c>
      <c r="G44" s="133"/>
      <c r="H44" s="132" t="s">
        <v>198</v>
      </c>
      <c r="I44" s="133"/>
      <c r="J44" s="132" t="s">
        <v>199</v>
      </c>
      <c r="K44" s="134"/>
      <c r="AW44" s="49" t="s">
        <v>200</v>
      </c>
      <c r="AX44" s="50">
        <f>COUNTIF(BA24:BA30,BF4)</f>
        <v>0</v>
      </c>
      <c r="AY44" s="50">
        <f>COUNTIF(BA24:BA30,BF5)</f>
        <v>0</v>
      </c>
      <c r="AZ44" s="50">
        <f>COUNTIF(BA24:BA30,0)</f>
        <v>0</v>
      </c>
      <c r="BA44" s="50" t="e">
        <f>AVERAGEIF(BA24:BA30,"&gt;=0")</f>
        <v>#DIV/0!</v>
      </c>
      <c r="BK44" s="8"/>
      <c r="CB44" s="1"/>
    </row>
    <row r="45" spans="1:92" ht="16.149999999999999">
      <c r="B45" s="92" t="s">
        <v>201</v>
      </c>
      <c r="C45" s="93"/>
      <c r="D45" s="105"/>
      <c r="E45" s="106"/>
      <c r="F45" s="109" t="s">
        <v>202</v>
      </c>
      <c r="G45" s="111"/>
      <c r="H45" s="109" t="s">
        <v>202</v>
      </c>
      <c r="I45" s="111"/>
      <c r="J45" s="109" t="s">
        <v>202</v>
      </c>
      <c r="K45" s="110"/>
      <c r="AW45" s="1" t="s">
        <v>203</v>
      </c>
      <c r="AX45" s="50">
        <f>SUM(AX42:AX44)</f>
        <v>0</v>
      </c>
      <c r="AY45" s="50">
        <f>SUM(AY42:AY44)</f>
        <v>0</v>
      </c>
      <c r="AZ45" s="50">
        <f>SUM(AZ42:AZ44)</f>
        <v>0</v>
      </c>
      <c r="BA45" s="50"/>
      <c r="BK45" s="8"/>
      <c r="CB45" s="1"/>
    </row>
    <row r="46" spans="1:92" ht="16.149999999999999">
      <c r="B46" s="103" t="str">
        <f>BE4</f>
        <v>≥80</v>
      </c>
      <c r="C46" s="104"/>
      <c r="D46" s="107" t="e">
        <f>IF(AX39=0,NA(),AX39)</f>
        <v>#N/A</v>
      </c>
      <c r="E46" s="107"/>
      <c r="F46" s="107" t="e">
        <f>IF(AX36=0,NA(),AX36)</f>
        <v>#N/A</v>
      </c>
      <c r="G46" s="107"/>
      <c r="H46" s="107" t="e">
        <f>IF(AX37=0,NA(),AX37)</f>
        <v>#N/A</v>
      </c>
      <c r="I46" s="107"/>
      <c r="J46" s="107" t="e">
        <f>IF(AX38=0,NA(),AX38)</f>
        <v>#N/A</v>
      </c>
      <c r="K46" s="107"/>
      <c r="AW46" s="49" t="s">
        <v>204</v>
      </c>
      <c r="AX46" s="50"/>
      <c r="AY46" s="50"/>
      <c r="AZ46" s="50"/>
      <c r="BA46" s="50" t="str">
        <f>IF(ISERROR(AVERAGE(BA24:BA30,BA9:BA23,BA3:BA8)),"",(AVERAGE(BA24:BA30,BA9:BA23,BA3:BA8)))</f>
        <v/>
      </c>
      <c r="BK46" s="8"/>
      <c r="CB46" s="1"/>
    </row>
    <row r="47" spans="1:92" ht="16.149999999999999">
      <c r="B47" s="101" t="str">
        <f>BE5</f>
        <v>60-79</v>
      </c>
      <c r="C47" s="102"/>
      <c r="D47" s="107" t="e">
        <f>IF(AY39=0,NA(),AY39)</f>
        <v>#N/A</v>
      </c>
      <c r="E47" s="107"/>
      <c r="F47" s="107" t="e">
        <f>IF(AY36=0,NA(),AY36)</f>
        <v>#N/A</v>
      </c>
      <c r="G47" s="107"/>
      <c r="H47" s="107" t="e">
        <f>IF(AY37=0,NA(),AY37)</f>
        <v>#N/A</v>
      </c>
      <c r="I47" s="107"/>
      <c r="J47" s="107" t="e">
        <f>IF(AY38=0,NA(),AY38)</f>
        <v>#N/A</v>
      </c>
      <c r="K47" s="107"/>
      <c r="AQ47" s="8"/>
      <c r="BK47" s="8"/>
      <c r="CB47" s="1"/>
    </row>
    <row r="48" spans="1:92" ht="16.149999999999999">
      <c r="B48" s="99" t="str">
        <f>BE6</f>
        <v>&lt;60</v>
      </c>
      <c r="C48" s="100"/>
      <c r="D48" s="107" t="e">
        <f>IF(AZ39=0,NA(),AZ39)</f>
        <v>#N/A</v>
      </c>
      <c r="E48" s="107"/>
      <c r="F48" s="107" t="e">
        <f>IF(AZ36=0,NA(),AZ36)</f>
        <v>#N/A</v>
      </c>
      <c r="G48" s="107"/>
      <c r="H48" s="107" t="e">
        <f>IF(AZ37=0,NA(),AZ37)</f>
        <v>#N/A</v>
      </c>
      <c r="I48" s="107"/>
      <c r="J48" s="107" t="e">
        <f>IF(AZ38=0,NA(),AZ38)</f>
        <v>#N/A</v>
      </c>
      <c r="K48" s="107"/>
      <c r="AQ48" s="8"/>
      <c r="BK48" s="8"/>
      <c r="CB48" s="1"/>
    </row>
    <row r="49" spans="2:91" s="8" customFormat="1" ht="16.899999999999999" thickBot="1">
      <c r="B49" s="97" t="s">
        <v>241</v>
      </c>
      <c r="C49" s="98"/>
      <c r="D49" s="95" t="str">
        <f>IFERROR(BA39,"n/a")</f>
        <v>n/a</v>
      </c>
      <c r="E49" s="96"/>
      <c r="F49" s="95" t="str">
        <f>IFERROR(BA36,"n/a")</f>
        <v>n/a</v>
      </c>
      <c r="G49" s="96"/>
      <c r="H49" s="95" t="str">
        <f>IFERROR(BA37,"n/a")</f>
        <v>n/a</v>
      </c>
      <c r="I49" s="96"/>
      <c r="J49" s="95" t="str">
        <f>IFERROR(BA38,"n/a")</f>
        <v>n/a</v>
      </c>
      <c r="K49" s="108"/>
      <c r="Q49" s="1"/>
      <c r="R49" s="1"/>
      <c r="S49" s="1"/>
      <c r="T49" s="1"/>
      <c r="U49" s="1"/>
      <c r="V49" s="1"/>
      <c r="W49" s="1"/>
      <c r="X49" s="1"/>
      <c r="Y49" s="1"/>
      <c r="Z49" s="1"/>
      <c r="AB49" s="1"/>
      <c r="AC49" s="1"/>
      <c r="AK49" s="1"/>
      <c r="AL49" s="1"/>
      <c r="AM49" s="1"/>
      <c r="AN49" s="1"/>
      <c r="AO49" s="1"/>
      <c r="AP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44"/>
      <c r="C50" s="44"/>
      <c r="D50" s="1"/>
      <c r="E50" s="1"/>
      <c r="F50" s="1"/>
      <c r="G50" s="1"/>
      <c r="L50" s="44"/>
      <c r="Q50" s="1"/>
      <c r="R50" s="1"/>
      <c r="S50" s="1"/>
      <c r="T50" s="1"/>
      <c r="U50" s="1"/>
      <c r="V50" s="1"/>
      <c r="W50" s="1"/>
      <c r="X50" s="1"/>
      <c r="Y50" s="1"/>
      <c r="Z50" s="1"/>
      <c r="AB50" s="1"/>
      <c r="AC50" s="1"/>
      <c r="AK50" s="1"/>
      <c r="AL50" s="1"/>
      <c r="AM50" s="1"/>
      <c r="AN50" s="1"/>
      <c r="AO50" s="1"/>
      <c r="AP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1"/>
      <c r="Z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D55" s="1"/>
      <c r="E55" s="1"/>
      <c r="F55" s="1"/>
      <c r="G55" s="1"/>
      <c r="Q55" s="1"/>
      <c r="R55" s="1"/>
      <c r="S55" s="1"/>
      <c r="T55" s="1"/>
      <c r="U55" s="1"/>
      <c r="V55" s="1"/>
      <c r="W55" s="1"/>
      <c r="X55" s="1"/>
      <c r="Y55" s="49"/>
      <c r="Z55" s="1"/>
      <c r="AA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D56" s="1"/>
      <c r="E56" s="1"/>
      <c r="F56" s="1"/>
      <c r="G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D57" s="1"/>
      <c r="E57" s="1"/>
      <c r="F57" s="1"/>
      <c r="G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c r="B58" s="1"/>
      <c r="C58" s="1"/>
      <c r="F58" s="1"/>
      <c r="G58" s="1"/>
      <c r="H58" s="1"/>
      <c r="I58" s="1"/>
      <c r="J58" s="1"/>
      <c r="K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I59" s="1"/>
      <c r="J59" s="1"/>
      <c r="K59" s="1"/>
      <c r="L59" s="1"/>
      <c r="M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I60" s="1"/>
      <c r="J60" s="1"/>
      <c r="K60" s="1"/>
      <c r="L60" s="1"/>
      <c r="M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ht="18.600000000000001">
      <c r="B61" s="1"/>
      <c r="C61" s="1"/>
      <c r="F61" s="60"/>
      <c r="G61" s="60"/>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B64" s="1"/>
      <c r="CG64" s="1"/>
      <c r="CI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B65" s="1"/>
      <c r="CG65" s="1"/>
      <c r="CI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CB66" s="1"/>
      <c r="CG66" s="1"/>
      <c r="CI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49"/>
      <c r="AV70" s="49"/>
      <c r="AW70" s="49"/>
      <c r="AX70" s="1"/>
      <c r="AY70" s="1"/>
      <c r="AZ70" s="1"/>
      <c r="BA70" s="1"/>
      <c r="BB70" s="1"/>
      <c r="BC70" s="1"/>
      <c r="BD70" s="61"/>
      <c r="BE70" s="1"/>
      <c r="BF70" s="1"/>
      <c r="BG70" s="1"/>
      <c r="BH70" s="1"/>
      <c r="BI70" s="1"/>
      <c r="BJ70" s="1"/>
      <c r="BK70" s="1"/>
      <c r="CK70" s="1"/>
      <c r="CM70" s="1"/>
    </row>
    <row r="71" spans="2:91" s="8" customFormat="1">
      <c r="B71" s="1"/>
      <c r="C71" s="1"/>
      <c r="F71" s="1"/>
      <c r="G71" s="1"/>
      <c r="H71" s="1"/>
      <c r="Q71" s="1"/>
      <c r="R71" s="1"/>
      <c r="S71" s="1"/>
      <c r="T71" s="1"/>
      <c r="U71" s="1"/>
      <c r="V71" s="1"/>
      <c r="W71" s="1"/>
      <c r="X71" s="1"/>
      <c r="Y71" s="1"/>
      <c r="Z71" s="1"/>
      <c r="AB71" s="1"/>
      <c r="AC71" s="1"/>
      <c r="AK71" s="1"/>
      <c r="AL71" s="1"/>
      <c r="AM71" s="1"/>
      <c r="AN71" s="1"/>
      <c r="AO71" s="1"/>
      <c r="AP71" s="1"/>
      <c r="AR71" s="1"/>
      <c r="AS71" s="1"/>
      <c r="AT71" s="1"/>
      <c r="AU71" s="50"/>
      <c r="AV71" s="1"/>
      <c r="AW71" s="1"/>
      <c r="AX71" s="1"/>
      <c r="AY71" s="1"/>
      <c r="AZ71" s="61"/>
      <c r="BA71" s="61"/>
      <c r="BB71" s="61"/>
      <c r="BC71" s="61"/>
      <c r="BD71" s="61"/>
      <c r="BE71" s="1"/>
      <c r="BF71" s="1"/>
      <c r="BG71" s="1"/>
      <c r="BH71" s="1"/>
      <c r="BI71" s="1"/>
      <c r="BJ71" s="1"/>
      <c r="BK71" s="1"/>
      <c r="CK71" s="1"/>
      <c r="CM71" s="1"/>
    </row>
    <row r="72" spans="2:91" s="8" customFormat="1">
      <c r="B72" s="1"/>
      <c r="C72" s="1"/>
      <c r="F72" s="1"/>
      <c r="G72" s="1"/>
      <c r="H72" s="1"/>
      <c r="Q72" s="1"/>
      <c r="R72" s="1"/>
      <c r="S72" s="1"/>
      <c r="T72" s="1"/>
      <c r="U72" s="1"/>
      <c r="V72" s="1"/>
      <c r="W72" s="1"/>
      <c r="X72" s="1"/>
      <c r="Y72" s="1"/>
      <c r="Z72" s="1"/>
      <c r="AB72" s="1"/>
      <c r="AC72" s="1"/>
      <c r="AK72" s="1"/>
      <c r="AL72" s="1"/>
      <c r="AM72" s="1"/>
      <c r="AN72" s="1"/>
      <c r="AO72" s="1"/>
      <c r="AP72" s="1"/>
      <c r="AR72" s="1"/>
      <c r="AS72" s="1"/>
      <c r="AT72" s="1"/>
      <c r="AU72" s="50"/>
      <c r="AV72" s="1"/>
      <c r="AW72" s="1"/>
      <c r="AX72" s="1"/>
      <c r="AY72" s="1"/>
      <c r="AZ72" s="1"/>
      <c r="BA72" s="1"/>
      <c r="BB72" s="1"/>
      <c r="BC72" s="1"/>
      <c r="BD72" s="1"/>
      <c r="BE72" s="1"/>
      <c r="BF72" s="1"/>
      <c r="BG72" s="1"/>
      <c r="BH72" s="1"/>
      <c r="BI72" s="1"/>
      <c r="BJ72" s="1"/>
      <c r="BK72" s="1"/>
      <c r="CK72" s="1"/>
      <c r="CM72" s="1"/>
    </row>
    <row r="73" spans="2:91" s="8" customFormat="1">
      <c r="B73" s="1"/>
      <c r="C73" s="1"/>
      <c r="F73" s="1"/>
      <c r="G73" s="1"/>
      <c r="H73" s="1"/>
      <c r="Q73" s="1"/>
      <c r="R73" s="1"/>
      <c r="S73" s="1"/>
      <c r="T73" s="1"/>
      <c r="U73" s="1"/>
      <c r="V73" s="1"/>
      <c r="W73" s="1"/>
      <c r="X73" s="1"/>
      <c r="Y73" s="1"/>
      <c r="Z73" s="1"/>
      <c r="AB73" s="1"/>
      <c r="AC73" s="1"/>
      <c r="AK73" s="1"/>
      <c r="AL73" s="1"/>
      <c r="AM73" s="1"/>
      <c r="AN73" s="1"/>
      <c r="AO73" s="1"/>
      <c r="AP73" s="1"/>
      <c r="AR73" s="1"/>
      <c r="AS73" s="1"/>
      <c r="AT73" s="1"/>
      <c r="AU73" s="50"/>
      <c r="AV73" s="1"/>
      <c r="AW73" s="1"/>
      <c r="AX73" s="1"/>
      <c r="AY73" s="1"/>
      <c r="AZ73" s="1"/>
      <c r="BA73" s="1"/>
      <c r="BB73" s="1"/>
      <c r="BC73" s="1"/>
      <c r="BD73" s="1"/>
      <c r="BE73" s="1"/>
      <c r="BF73" s="1"/>
      <c r="BG73" s="1"/>
      <c r="BH73" s="1"/>
      <c r="BI73" s="1"/>
      <c r="BJ73" s="1"/>
      <c r="BK73" s="1"/>
      <c r="CK73" s="1"/>
      <c r="CM73" s="1"/>
    </row>
    <row r="74" spans="2:91" s="8" customFormat="1" ht="19.149999999999999" thickBot="1">
      <c r="B74" s="135" t="s">
        <v>206</v>
      </c>
      <c r="C74" s="54"/>
      <c r="D74" s="55"/>
      <c r="E74" s="55"/>
      <c r="F74" s="55"/>
      <c r="G74" s="55"/>
      <c r="H74" s="55"/>
      <c r="I74" s="55"/>
      <c r="J74" s="55"/>
      <c r="Q74" s="1"/>
      <c r="R74" s="1"/>
      <c r="S74" s="1"/>
      <c r="T74" s="1"/>
      <c r="U74" s="1"/>
      <c r="V74" s="1"/>
      <c r="W74" s="1"/>
      <c r="X74" s="1"/>
      <c r="Y74" s="1"/>
      <c r="Z74" s="1"/>
      <c r="AA74" s="1"/>
      <c r="AB74" s="1"/>
      <c r="AC74" s="1"/>
      <c r="AK74" s="1"/>
      <c r="AL74" s="1"/>
      <c r="AM74" s="1"/>
      <c r="AN74" s="1"/>
      <c r="AO74" s="1"/>
      <c r="AP74" s="1"/>
      <c r="AR74" s="1"/>
      <c r="AS74" s="1"/>
      <c r="AT74" s="1"/>
      <c r="AU74" s="50"/>
      <c r="AV74" s="1"/>
      <c r="AW74" s="1"/>
      <c r="AX74" s="1"/>
      <c r="AY74" s="1"/>
      <c r="AZ74" s="1"/>
      <c r="BA74" s="1"/>
      <c r="BB74" s="1"/>
      <c r="BC74" s="1"/>
      <c r="BD74" s="1"/>
      <c r="BE74" s="1"/>
      <c r="BF74" s="1"/>
      <c r="BG74" s="1"/>
      <c r="BH74" s="1"/>
      <c r="BI74" s="1"/>
      <c r="BJ74" s="1"/>
      <c r="BK74" s="1"/>
      <c r="CG74" s="1"/>
      <c r="CI74" s="1"/>
      <c r="CK74" s="1"/>
      <c r="CM74" s="1"/>
    </row>
    <row r="75" spans="2:91" s="8" customFormat="1" ht="16.149999999999999">
      <c r="B75" s="62"/>
      <c r="C75" s="63"/>
      <c r="D75" s="63"/>
      <c r="E75" s="114" t="s">
        <v>207</v>
      </c>
      <c r="F75" s="63"/>
      <c r="G75" s="64" t="s">
        <v>205</v>
      </c>
      <c r="H75" s="64"/>
      <c r="I75" s="64"/>
      <c r="J75" s="64"/>
      <c r="K75" s="65"/>
      <c r="Q75" s="1"/>
      <c r="R75" s="1"/>
      <c r="S75" s="1"/>
      <c r="T75" s="1"/>
      <c r="U75" s="1"/>
      <c r="V75" s="1"/>
      <c r="W75" s="1"/>
      <c r="X75" s="1"/>
      <c r="Y75" s="1"/>
      <c r="Z75" s="1"/>
      <c r="AA75" s="1"/>
      <c r="AB75" s="1"/>
      <c r="AC75" s="1"/>
      <c r="AK75" s="1"/>
      <c r="AL75" s="1"/>
      <c r="AM75" s="1"/>
      <c r="AN75" s="1"/>
      <c r="AO75" s="1"/>
      <c r="AP75" s="1"/>
      <c r="AR75" s="1"/>
      <c r="AS75" s="1"/>
      <c r="AT75" s="1"/>
      <c r="AU75" s="50"/>
      <c r="AV75" s="1"/>
      <c r="AW75" s="1"/>
      <c r="AX75" s="1"/>
      <c r="AY75" s="1"/>
      <c r="AZ75" s="1"/>
      <c r="BA75" s="1"/>
      <c r="BB75" s="1"/>
      <c r="BC75" s="1"/>
      <c r="BD75" s="1"/>
      <c r="CG75" s="1"/>
      <c r="CI75" s="1"/>
      <c r="CK75" s="1"/>
      <c r="CM75" s="1"/>
    </row>
    <row r="76" spans="2:91" s="8" customFormat="1" ht="16.149999999999999">
      <c r="B76" s="66"/>
      <c r="C76" s="125"/>
      <c r="D76" s="67"/>
      <c r="E76" s="68"/>
      <c r="F76" s="68" t="s">
        <v>208</v>
      </c>
      <c r="G76" s="68" t="s">
        <v>209</v>
      </c>
      <c r="H76" s="68" t="s">
        <v>210</v>
      </c>
      <c r="I76" s="68" t="s">
        <v>211</v>
      </c>
      <c r="J76" s="68" t="s">
        <v>212</v>
      </c>
      <c r="K76" s="69" t="s">
        <v>213</v>
      </c>
      <c r="Q76" s="1"/>
      <c r="R76" s="1"/>
      <c r="S76" s="1"/>
      <c r="T76" s="1"/>
      <c r="U76" s="1"/>
      <c r="V76" s="1"/>
      <c r="W76" s="1"/>
      <c r="X76" s="1"/>
      <c r="Y76" s="1"/>
      <c r="Z76" s="1"/>
      <c r="AA76" s="1"/>
      <c r="AB76" s="1"/>
      <c r="AC76" s="1"/>
      <c r="AK76" s="1"/>
      <c r="AL76" s="1"/>
      <c r="AM76" s="1"/>
      <c r="AN76" s="1"/>
      <c r="AO76" s="1"/>
      <c r="AP76" s="1"/>
      <c r="AR76" s="1"/>
      <c r="AS76" s="1"/>
      <c r="AT76" s="1"/>
      <c r="AU76" s="50"/>
      <c r="AV76" s="1"/>
      <c r="AW76" s="1"/>
      <c r="AX76" s="1"/>
      <c r="AY76" s="1"/>
      <c r="AZ76" s="1"/>
      <c r="BA76" s="1"/>
      <c r="BB76" s="1"/>
      <c r="BC76" s="1"/>
      <c r="BD76" s="1"/>
      <c r="CG76" s="1"/>
      <c r="CI76" s="1"/>
      <c r="CK76" s="1"/>
      <c r="CM76" s="1"/>
    </row>
    <row r="77" spans="2:91" s="8" customFormat="1" ht="17.649999999999999" customHeight="1">
      <c r="B77" s="115" t="s">
        <v>214</v>
      </c>
      <c r="C77" s="124"/>
      <c r="D77" s="116"/>
      <c r="E77" s="70" t="s">
        <v>215</v>
      </c>
      <c r="F77" s="70" t="str">
        <f>_xlfn.IFNA(S89,"")</f>
        <v/>
      </c>
      <c r="G77" s="70" t="str">
        <f>_xlfn.IFNA(S90,"")</f>
        <v/>
      </c>
      <c r="H77" s="70" t="str">
        <f>_xlfn.IFNA(S91,"")</f>
        <v/>
      </c>
      <c r="I77" s="70" t="str">
        <f>_xlfn.IFNA(S92,"")</f>
        <v/>
      </c>
      <c r="J77" s="70" t="str">
        <f>_xlfn.IFNA(S93,"")</f>
        <v/>
      </c>
      <c r="K77" s="70" t="str">
        <f>_xlfn.IFNA(S94,"")</f>
        <v/>
      </c>
      <c r="Q77" s="1"/>
      <c r="R77" s="1"/>
      <c r="S77" s="1"/>
      <c r="T77" s="1"/>
      <c r="U77" s="1"/>
      <c r="V77" s="1"/>
      <c r="W77" s="1"/>
      <c r="X77" s="1"/>
      <c r="Y77" s="1"/>
      <c r="Z77" s="1"/>
      <c r="AA77" s="1"/>
      <c r="AB77" s="1"/>
      <c r="AC77" s="1"/>
      <c r="AK77" s="1"/>
      <c r="AL77" s="1"/>
      <c r="AM77" s="1"/>
      <c r="AN77" s="1"/>
      <c r="AO77" s="1"/>
      <c r="AP77" s="1"/>
      <c r="AQ77" s="1"/>
      <c r="AR77" s="1"/>
      <c r="AT77" s="1"/>
      <c r="CG77" s="1"/>
      <c r="CI77" s="1"/>
      <c r="CK77" s="1"/>
      <c r="CM77" s="1"/>
    </row>
    <row r="78" spans="2:91" s="8" customFormat="1" ht="17.649999999999999" customHeight="1">
      <c r="B78" s="117"/>
      <c r="C78" s="126"/>
      <c r="D78" s="118"/>
      <c r="E78" s="71" t="s">
        <v>216</v>
      </c>
      <c r="F78" s="71"/>
      <c r="G78" s="72" t="str">
        <f>_xlfn.IFNA(R90,"")</f>
        <v/>
      </c>
      <c r="H78" s="72" t="str">
        <f>_xlfn.IFNA(R91,"")</f>
        <v/>
      </c>
      <c r="I78" s="72" t="str">
        <f>_xlfn.IFNA(R92,"")</f>
        <v/>
      </c>
      <c r="J78" s="72" t="str">
        <f>_xlfn.IFNA(R93,"")</f>
        <v/>
      </c>
      <c r="K78" s="72" t="str">
        <f>_xlfn.IFNA(R94,"")</f>
        <v/>
      </c>
      <c r="Q78" s="1"/>
      <c r="R78" s="1"/>
      <c r="S78" s="1"/>
      <c r="T78" s="1"/>
      <c r="U78" s="1"/>
      <c r="V78" s="1"/>
      <c r="W78" s="1"/>
      <c r="X78" s="1"/>
      <c r="Y78" s="1"/>
      <c r="Z78" s="1"/>
      <c r="AA78" s="1"/>
      <c r="AB78" s="1"/>
      <c r="AC78" s="1"/>
      <c r="AK78" s="1"/>
      <c r="AL78" s="1"/>
      <c r="AO78" s="1"/>
      <c r="AP78" s="1"/>
      <c r="AQ78" s="1"/>
      <c r="AR78" s="1"/>
      <c r="AS78" s="1"/>
      <c r="AT78" s="1"/>
      <c r="CG78" s="1"/>
      <c r="CI78" s="1"/>
      <c r="CK78" s="1"/>
      <c r="CM78" s="1"/>
    </row>
    <row r="79" spans="2:91" s="8" customFormat="1" ht="17.649999999999999" customHeight="1">
      <c r="B79" s="115" t="s">
        <v>217</v>
      </c>
      <c r="C79" s="124"/>
      <c r="D79" s="116"/>
      <c r="E79" s="70" t="s">
        <v>215</v>
      </c>
      <c r="F79" s="70" t="str">
        <f>_xlfn.IFNA(U89,"")</f>
        <v/>
      </c>
      <c r="G79" s="70" t="str">
        <f>_xlfn.IFNA(U90,"")</f>
        <v/>
      </c>
      <c r="H79" s="70" t="str">
        <f>_xlfn.IFNA(U91,"")</f>
        <v/>
      </c>
      <c r="I79" s="70" t="str">
        <f>_xlfn.IFNA(U92,"")</f>
        <v/>
      </c>
      <c r="J79" s="70" t="str">
        <f>_xlfn.IFNA(U93,"")</f>
        <v/>
      </c>
      <c r="K79" s="70" t="str">
        <f>_xlfn.IFNA(U94,"")</f>
        <v/>
      </c>
      <c r="Q79" s="1"/>
      <c r="R79" s="1"/>
      <c r="S79" s="1"/>
      <c r="T79" s="1"/>
      <c r="U79" s="1"/>
      <c r="V79" s="1"/>
      <c r="W79" s="1"/>
      <c r="X79" s="1"/>
      <c r="Y79" s="1"/>
      <c r="Z79" s="1"/>
      <c r="AA79" s="1"/>
      <c r="AB79" s="1"/>
      <c r="AC79" s="1"/>
      <c r="AK79" s="1"/>
      <c r="AL79" s="1"/>
      <c r="AO79" s="1"/>
      <c r="AP79" s="1"/>
      <c r="AQ79" s="1"/>
      <c r="AR79" s="1"/>
      <c r="AS79" s="1"/>
      <c r="AT79" s="1"/>
      <c r="CG79" s="1"/>
      <c r="CI79" s="1"/>
      <c r="CK79" s="1"/>
      <c r="CM79" s="1"/>
    </row>
    <row r="80" spans="2:91" s="8" customFormat="1" ht="17.649999999999999" customHeight="1">
      <c r="B80" s="117"/>
      <c r="C80" s="126"/>
      <c r="D80" s="118"/>
      <c r="E80" s="71" t="s">
        <v>216</v>
      </c>
      <c r="F80" s="71"/>
      <c r="G80" s="72" t="str">
        <f>_xlfn.IFNA(T90,"")</f>
        <v/>
      </c>
      <c r="H80" s="72" t="str">
        <f>_xlfn.IFNA(T91,"")</f>
        <v/>
      </c>
      <c r="I80" s="72" t="str">
        <f>_xlfn.IFNA(T92,"")</f>
        <v/>
      </c>
      <c r="J80" s="72" t="str">
        <f>_xlfn.IFNA(T93,"")</f>
        <v/>
      </c>
      <c r="K80" s="72" t="str">
        <f>_xlfn.IFNA(T94,"")</f>
        <v/>
      </c>
      <c r="Q80" s="1"/>
      <c r="R80" s="1"/>
      <c r="S80" s="1"/>
      <c r="T80" s="1"/>
      <c r="U80" s="1"/>
      <c r="V80" s="1"/>
      <c r="W80" s="1"/>
      <c r="X80" s="1"/>
      <c r="Y80" s="1"/>
      <c r="Z80" s="1"/>
      <c r="AA80" s="1"/>
      <c r="AB80" s="1"/>
      <c r="AC80" s="1"/>
      <c r="AK80" s="1"/>
      <c r="AL80" s="1"/>
      <c r="AO80" s="1"/>
      <c r="AP80" s="1"/>
      <c r="AQ80" s="1"/>
      <c r="AR80" s="1"/>
      <c r="AS80" s="1"/>
      <c r="AT80" s="1"/>
      <c r="AU80" s="1"/>
      <c r="AV80" s="1"/>
      <c r="AW80" s="1"/>
      <c r="AX80" s="1"/>
      <c r="AY80" s="1"/>
      <c r="AZ80" s="1"/>
      <c r="BA80" s="1"/>
      <c r="BB80" s="1"/>
      <c r="BC80" s="1"/>
      <c r="BD80" s="1"/>
      <c r="BE80" s="1"/>
      <c r="BF80" s="1"/>
      <c r="BG80" s="1"/>
      <c r="BH80" s="1"/>
      <c r="BI80" s="1"/>
      <c r="BJ80" s="1"/>
      <c r="BK80" s="1"/>
      <c r="CG80" s="1"/>
      <c r="CI80" s="1"/>
      <c r="CK80" s="1"/>
      <c r="CM80" s="1"/>
    </row>
    <row r="81" spans="2:43" ht="17.649999999999999" customHeight="1">
      <c r="B81" s="115" t="s">
        <v>218</v>
      </c>
      <c r="C81" s="124"/>
      <c r="D81" s="116"/>
      <c r="E81" s="70" t="s">
        <v>215</v>
      </c>
      <c r="F81" s="70" t="str">
        <f>_xlfn.IFNA(W89,"")</f>
        <v/>
      </c>
      <c r="G81" s="70" t="str">
        <f>_xlfn.IFNA(W90,"")</f>
        <v/>
      </c>
      <c r="H81" s="70" t="str">
        <f>_xlfn.IFNA(W91,"")</f>
        <v/>
      </c>
      <c r="I81" s="70" t="str">
        <f>_xlfn.IFNA(W92,"")</f>
        <v/>
      </c>
      <c r="J81" s="70" t="str">
        <f>_xlfn.IFNA(W93,"")</f>
        <v/>
      </c>
      <c r="K81" s="70" t="str">
        <f>_xlfn.IFNA(W94,"")</f>
        <v/>
      </c>
      <c r="AA81" s="1"/>
      <c r="AM81" s="8"/>
      <c r="AN81" s="8"/>
    </row>
    <row r="82" spans="2:43" ht="17.649999999999999" customHeight="1">
      <c r="B82" s="117"/>
      <c r="C82" s="124"/>
      <c r="D82" s="123"/>
      <c r="E82" s="71" t="s">
        <v>216</v>
      </c>
      <c r="F82" s="71"/>
      <c r="G82" s="72" t="str">
        <f>_xlfn.IFNA(V90,"")</f>
        <v/>
      </c>
      <c r="H82" s="72" t="str">
        <f>_xlfn.IFNA(V91,"")</f>
        <v/>
      </c>
      <c r="I82" s="72" t="str">
        <f>_xlfn.IFNA(V92,"")</f>
        <v/>
      </c>
      <c r="J82" s="72" t="str">
        <f>_xlfn.IFNA(V93,"")</f>
        <v/>
      </c>
      <c r="K82" s="72" t="str">
        <f>_xlfn.IFNA(V94,"")</f>
        <v/>
      </c>
      <c r="AA82" s="1"/>
      <c r="AM82" s="8"/>
      <c r="AN82" s="8"/>
    </row>
    <row r="83" spans="2:43" ht="17.649999999999999" customHeight="1">
      <c r="B83" s="112" t="s">
        <v>219</v>
      </c>
      <c r="C83" s="127"/>
      <c r="D83" s="129"/>
      <c r="E83" s="70" t="s">
        <v>215</v>
      </c>
      <c r="F83" s="70" t="str">
        <f>_xlfn.IFNA(Q89,"")</f>
        <v/>
      </c>
      <c r="G83" s="70" t="str">
        <f>_xlfn.IFNA(Q90,"")</f>
        <v/>
      </c>
      <c r="H83" s="70" t="str">
        <f>_xlfn.IFNA(Q91,"")</f>
        <v/>
      </c>
      <c r="I83" s="70" t="str">
        <f>_xlfn.IFNA(Q92,"")</f>
        <v/>
      </c>
      <c r="J83" s="70" t="str">
        <f>_xlfn.IFNA(Q93,"")</f>
        <v/>
      </c>
      <c r="K83" s="70" t="str">
        <f>_xlfn.IFNA(Q94,"")</f>
        <v/>
      </c>
      <c r="AA83" s="1"/>
      <c r="AM83" s="8"/>
      <c r="AN83" s="8"/>
    </row>
    <row r="84" spans="2:43" ht="17.649999999999999" customHeight="1">
      <c r="B84" s="113"/>
      <c r="C84" s="128"/>
      <c r="D84" s="127"/>
      <c r="E84" s="71" t="s">
        <v>216</v>
      </c>
      <c r="F84" s="71"/>
      <c r="G84" s="73" t="str">
        <f>_xlfn.IFNA(P90,"")</f>
        <v/>
      </c>
      <c r="H84" s="73" t="str">
        <f>_xlfn.IFNA(P91,"")</f>
        <v/>
      </c>
      <c r="I84" s="73" t="str">
        <f>_xlfn.IFNA(P92,"")</f>
        <v/>
      </c>
      <c r="J84" s="73" t="str">
        <f>_xlfn.IFNA(P93,"")</f>
        <v/>
      </c>
      <c r="K84" s="73" t="str">
        <f>_xlfn.IFNA(P94,"")</f>
        <v/>
      </c>
      <c r="AA84" s="1"/>
      <c r="AM84" s="8"/>
      <c r="AN84" s="8"/>
      <c r="AO84" s="8"/>
      <c r="AP84" s="8"/>
      <c r="AQ84" s="8"/>
    </row>
    <row r="85" spans="2:43">
      <c r="AA85" s="1"/>
      <c r="AM85" s="8"/>
      <c r="AN85" s="8"/>
      <c r="AO85" s="8"/>
      <c r="AP85" s="8"/>
      <c r="AQ85" s="8"/>
    </row>
    <row r="86" spans="2:43">
      <c r="AA86" s="1"/>
      <c r="AM86" s="8"/>
      <c r="AN86" s="8"/>
      <c r="AO86" s="8"/>
      <c r="AP86" s="8"/>
      <c r="AQ86" s="8"/>
    </row>
    <row r="87" spans="2:43">
      <c r="O87" s="74" t="s">
        <v>220</v>
      </c>
      <c r="P87" s="5"/>
      <c r="Q87" s="5"/>
      <c r="R87" s="5"/>
      <c r="S87" s="5"/>
      <c r="T87" s="5"/>
      <c r="U87" s="6"/>
      <c r="V87" s="5"/>
      <c r="W87" s="5"/>
      <c r="AA87" s="1"/>
    </row>
    <row r="88" spans="2:43">
      <c r="O88" s="75" t="s">
        <v>80</v>
      </c>
      <c r="P88" s="75" t="s">
        <v>221</v>
      </c>
      <c r="Q88" s="75" t="s">
        <v>222</v>
      </c>
      <c r="R88" s="75" t="s">
        <v>223</v>
      </c>
      <c r="S88" s="75" t="s">
        <v>224</v>
      </c>
      <c r="T88" s="75" t="s">
        <v>225</v>
      </c>
      <c r="U88" s="76" t="s">
        <v>226</v>
      </c>
      <c r="V88" s="75" t="s">
        <v>227</v>
      </c>
      <c r="W88" s="75" t="s">
        <v>228</v>
      </c>
    </row>
    <row r="89" spans="2:43">
      <c r="O89" s="75" t="s">
        <v>83</v>
      </c>
      <c r="P89" s="77"/>
      <c r="Q89" s="78" t="e">
        <f>IF(BJ34="",NA(),BJ34)</f>
        <v>#N/A</v>
      </c>
      <c r="R89" s="79"/>
      <c r="S89" s="78" t="e">
        <f>IF(BJ35="",NA(),BJ35)</f>
        <v>#N/A</v>
      </c>
      <c r="T89" s="79"/>
      <c r="U89" s="78" t="e">
        <f>IF(BJ36="",NA(),BJ36)</f>
        <v>#N/A</v>
      </c>
      <c r="V89" s="79"/>
      <c r="W89" s="78" t="e">
        <f>IF(BJ37="",NA(),BJ37)</f>
        <v>#N/A</v>
      </c>
    </row>
    <row r="90" spans="2:43">
      <c r="O90" s="75" t="s">
        <v>84</v>
      </c>
      <c r="P90" s="80" t="e">
        <f>IF(BV34="",NA(),BV34)</f>
        <v>#N/A</v>
      </c>
      <c r="Q90" s="78" t="e">
        <f>IF(BK34="",NA(),BK34)</f>
        <v>#N/A</v>
      </c>
      <c r="R90" s="80" t="e">
        <f>IF(BV35="",NA(),BV35)</f>
        <v>#N/A</v>
      </c>
      <c r="S90" s="78" t="e">
        <f>IF(BK35="",NA(),BK35)</f>
        <v>#N/A</v>
      </c>
      <c r="T90" s="80" t="e">
        <f>IF(BV36="",NA(),BV36)</f>
        <v>#N/A</v>
      </c>
      <c r="U90" s="78" t="e">
        <f>IF(BK36="",NA(),BK36)</f>
        <v>#N/A</v>
      </c>
      <c r="V90" s="80" t="e">
        <f>IF(BV37="",NA(),BV37)</f>
        <v>#N/A</v>
      </c>
      <c r="W90" s="78" t="e">
        <f>IF(BK37="",NA(),BK37)</f>
        <v>#N/A</v>
      </c>
    </row>
    <row r="91" spans="2:43">
      <c r="O91" s="75" t="s">
        <v>85</v>
      </c>
      <c r="P91" s="80" t="e">
        <f>IF(BW34="",NA(),BW34)</f>
        <v>#N/A</v>
      </c>
      <c r="Q91" s="78" t="e">
        <f>IF(BL34="",NA(),BL34)</f>
        <v>#N/A</v>
      </c>
      <c r="R91" s="80" t="e">
        <f>IF(BW35="",NA(),BW35)</f>
        <v>#N/A</v>
      </c>
      <c r="S91" s="78" t="e">
        <f>IF(BL35="",NA(),BL35)</f>
        <v>#N/A</v>
      </c>
      <c r="T91" s="80" t="e">
        <f>IF(BW36="",NA(),BW36)</f>
        <v>#N/A</v>
      </c>
      <c r="U91" s="78" t="e">
        <f>IF(BL36="",NA(),BL36)</f>
        <v>#N/A</v>
      </c>
      <c r="V91" s="80" t="e">
        <f>IF(BW37="",NA(),BW37)</f>
        <v>#N/A</v>
      </c>
      <c r="W91" s="78" t="e">
        <f>IF(BL37="",NA(),BL37)</f>
        <v>#N/A</v>
      </c>
    </row>
    <row r="92" spans="2:43">
      <c r="O92" s="75" t="s">
        <v>86</v>
      </c>
      <c r="P92" s="80" t="e">
        <f>IF(BX34="",NA(),BX34)</f>
        <v>#N/A</v>
      </c>
      <c r="Q92" s="78" t="e">
        <f>IF(BM34="",NA(),BM34)</f>
        <v>#N/A</v>
      </c>
      <c r="R92" s="81" t="e">
        <f>IF(BX35="",NA(),BX35)</f>
        <v>#N/A</v>
      </c>
      <c r="S92" s="78" t="e">
        <f>IF(BM35="",NA(),BM35)</f>
        <v>#N/A</v>
      </c>
      <c r="T92" s="81" t="e">
        <f>IF(BX36="",NA(),BX36)</f>
        <v>#N/A</v>
      </c>
      <c r="U92" s="78" t="e">
        <f>IF(BM36="",NA(),BM36)</f>
        <v>#N/A</v>
      </c>
      <c r="V92" s="81" t="e">
        <f>IF(BX37="",NA(),BX37)</f>
        <v>#N/A</v>
      </c>
      <c r="W92" s="78" t="e">
        <f>IF(BM37="",NA(),BM37)</f>
        <v>#N/A</v>
      </c>
    </row>
    <row r="93" spans="2:43">
      <c r="O93" s="75" t="s">
        <v>87</v>
      </c>
      <c r="P93" s="80" t="e">
        <f>IF(BY34="",NA(),BY34)</f>
        <v>#N/A</v>
      </c>
      <c r="Q93" s="78" t="e">
        <f>IF(BN34="",NA(),BN34)</f>
        <v>#N/A</v>
      </c>
      <c r="R93" s="81" t="e">
        <f>IF(BY35="",NA(),BY35)</f>
        <v>#N/A</v>
      </c>
      <c r="S93" s="78" t="e">
        <f>IF(BN35="",NA(),BN35)</f>
        <v>#N/A</v>
      </c>
      <c r="T93" s="81" t="e">
        <f>IF(BY36="",NA(),BY36)</f>
        <v>#N/A</v>
      </c>
      <c r="U93" s="78" t="e">
        <f>IF(BN36="",NA(),BN36)</f>
        <v>#N/A</v>
      </c>
      <c r="V93" s="81" t="e">
        <f>IF(BY37="",NA(),BY37)</f>
        <v>#N/A</v>
      </c>
      <c r="W93" s="78" t="e">
        <f>IF(BN37="",NA(),BN37)</f>
        <v>#N/A</v>
      </c>
    </row>
    <row r="94" spans="2:43">
      <c r="O94" s="75" t="s">
        <v>88</v>
      </c>
      <c r="P94" s="80" t="e">
        <f>IF(BZ34="",NA(),BZ34)</f>
        <v>#N/A</v>
      </c>
      <c r="Q94" s="78" t="e">
        <f>IF(BO34="",NA(),BO34)</f>
        <v>#N/A</v>
      </c>
      <c r="R94" s="81" t="e">
        <f>IF(BZ35="",NA(),BZ35)</f>
        <v>#N/A</v>
      </c>
      <c r="S94" s="78" t="e">
        <f>IF(BO35="",NA(),BO35)</f>
        <v>#N/A</v>
      </c>
      <c r="T94" s="81" t="e">
        <f>IF(BZ36="",NA(),BZ36)</f>
        <v>#N/A</v>
      </c>
      <c r="U94" s="78" t="e">
        <f>IF(BO36="",NA(),BO36)</f>
        <v>#N/A</v>
      </c>
      <c r="V94" s="81" t="e">
        <f>IF(BZ37="",NA(),BZ37)</f>
        <v>#N/A</v>
      </c>
      <c r="W94" s="78" t="e">
        <f>IF(BO37="",NA(),BO37)</f>
        <v>#N/A</v>
      </c>
    </row>
    <row r="95" spans="2:43">
      <c r="O95" s="75" t="s">
        <v>89</v>
      </c>
      <c r="P95" s="80" t="e">
        <f>IF(CA34="",NA(),CA34)</f>
        <v>#N/A</v>
      </c>
      <c r="Q95" s="78" t="e">
        <f>IF(BP34="",NA(),BP34)</f>
        <v>#N/A</v>
      </c>
      <c r="R95" s="81" t="e">
        <f>IF(CA35="",NA(),CA35)</f>
        <v>#N/A</v>
      </c>
      <c r="S95" s="78" t="e">
        <f>IF(BP35="",NA(),BP35)</f>
        <v>#N/A</v>
      </c>
      <c r="T95" s="81" t="e">
        <f>IF(CA36="",NA(),CA36)</f>
        <v>#N/A</v>
      </c>
      <c r="U95" s="78" t="e">
        <f>IF(BP36="",NA(),BP36)</f>
        <v>#N/A</v>
      </c>
      <c r="V95" s="81" t="e">
        <f>IF(CA37="",NA(),CA37)</f>
        <v>#N/A</v>
      </c>
      <c r="W95" s="78" t="e">
        <f>IF(BP37="",NA(),BP37)</f>
        <v>#N/A</v>
      </c>
    </row>
    <row r="96" spans="2:43">
      <c r="O96" s="75" t="s">
        <v>90</v>
      </c>
      <c r="P96" s="80" t="e">
        <f>IF(CB34="",NA(),CB34)</f>
        <v>#N/A</v>
      </c>
      <c r="Q96" s="78" t="e">
        <f>IF(BQ34="",NA(),BQ34)</f>
        <v>#N/A</v>
      </c>
      <c r="R96" s="81" t="e">
        <f>IF(CB35="",NA(),CB35)</f>
        <v>#N/A</v>
      </c>
      <c r="S96" s="78" t="e">
        <f>IF(BQ35="",NA(),BQ35)</f>
        <v>#N/A</v>
      </c>
      <c r="T96" s="81" t="e">
        <f>IF(CB36="",NA(),CB36)</f>
        <v>#N/A</v>
      </c>
      <c r="U96" s="78" t="e">
        <f>IF(BQ36="",NA(),BQ36)</f>
        <v>#N/A</v>
      </c>
      <c r="V96" s="81" t="e">
        <f>IF(CB37="",NA(),CB37)</f>
        <v>#N/A</v>
      </c>
      <c r="W96" s="78" t="e">
        <f>IF(BQ37="",NA(),BQ37)</f>
        <v>#N/A</v>
      </c>
    </row>
    <row r="97" spans="2:91" s="8" customFormat="1">
      <c r="B97" s="1"/>
      <c r="C97" s="1"/>
      <c r="D97" s="1"/>
      <c r="E97" s="1"/>
      <c r="F97" s="1"/>
      <c r="G97" s="1"/>
      <c r="O97" s="75" t="s">
        <v>91</v>
      </c>
      <c r="P97" s="80" t="e">
        <f>IF(CC34="",NA(),CC34)</f>
        <v>#N/A</v>
      </c>
      <c r="Q97" s="78" t="e">
        <f>IF(BR34="",NA(),BR34)</f>
        <v>#N/A</v>
      </c>
      <c r="R97" s="81" t="e">
        <f>IF(CC35="",NA(),CC35)</f>
        <v>#N/A</v>
      </c>
      <c r="S97" s="78" t="e">
        <f>IF(BR35="",NA(),BR35)</f>
        <v>#N/A</v>
      </c>
      <c r="T97" s="81" t="e">
        <f>IF(CC36="",NA(),CC36)</f>
        <v>#N/A</v>
      </c>
      <c r="U97" s="78" t="e">
        <f>IF(BR36="",NA(),BR36)</f>
        <v>#N/A</v>
      </c>
      <c r="V97" s="81" t="e">
        <f>IF(CC37="",NA(),CC37)</f>
        <v>#N/A</v>
      </c>
      <c r="W97" s="78" t="e">
        <f>IF(BR37="",NA(),BR37)</f>
        <v>#N/A</v>
      </c>
      <c r="X97" s="1"/>
      <c r="Y97" s="1"/>
      <c r="Z97" s="1"/>
      <c r="AB97" s="1"/>
      <c r="AC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CG97" s="1"/>
      <c r="CI97" s="1"/>
      <c r="CK97" s="1"/>
      <c r="CM97" s="1"/>
    </row>
    <row r="98" spans="2:91" s="8" customFormat="1">
      <c r="B98" s="1"/>
      <c r="C98" s="1"/>
      <c r="D98" s="1"/>
      <c r="E98" s="1"/>
      <c r="F98" s="1"/>
      <c r="G98" s="1"/>
      <c r="O98" s="75" t="s">
        <v>92</v>
      </c>
      <c r="P98" s="80" t="e">
        <f>IF(CD34="",NA(),CD34)</f>
        <v>#N/A</v>
      </c>
      <c r="Q98" s="78" t="e">
        <f>IF(BS34="",NA(),BS34)</f>
        <v>#N/A</v>
      </c>
      <c r="R98" s="81" t="e">
        <f>IF(CD35="",NA(),CD35)</f>
        <v>#N/A</v>
      </c>
      <c r="S98" s="78" t="e">
        <f>IF(BS35="",NA(),BS35)</f>
        <v>#N/A</v>
      </c>
      <c r="T98" s="81" t="e">
        <f>IF(CD36="",NA(),CD36)</f>
        <v>#N/A</v>
      </c>
      <c r="U98" s="78" t="e">
        <f>IF(BS36="",NA(),BS36)</f>
        <v>#N/A</v>
      </c>
      <c r="V98" s="81" t="e">
        <f>IF(CD37="",NA(),CD37)</f>
        <v>#N/A</v>
      </c>
      <c r="W98" s="78" t="e">
        <f>IF(BS37="",NA(),BS37)</f>
        <v>#N/A</v>
      </c>
      <c r="X98" s="1"/>
      <c r="Y98" s="1"/>
      <c r="Z98" s="1"/>
      <c r="AB98" s="1"/>
      <c r="AC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CG98" s="1"/>
      <c r="CI98" s="1"/>
      <c r="CK98" s="1"/>
      <c r="CM98" s="1"/>
    </row>
    <row r="99" spans="2:91" s="8" customFormat="1">
      <c r="B99" s="1"/>
      <c r="C99" s="1"/>
      <c r="D99" s="1"/>
      <c r="E99" s="1"/>
      <c r="F99" s="1"/>
      <c r="G99" s="1"/>
      <c r="O99" s="75" t="s">
        <v>93</v>
      </c>
      <c r="P99" s="80" t="e">
        <f>IF(CE34="",NA(),BWK34)</f>
        <v>#N/A</v>
      </c>
      <c r="Q99" s="78" t="e">
        <f>IF(BT34="",NA(),BT34)</f>
        <v>#N/A</v>
      </c>
      <c r="R99" s="81" t="e">
        <f>IF(CE35="",NA(),CE35)</f>
        <v>#N/A</v>
      </c>
      <c r="S99" s="78" t="e">
        <f>IF(BT35="",NA(),BT35)</f>
        <v>#N/A</v>
      </c>
      <c r="T99" s="81" t="e">
        <f>IF(CE36="",NA(),CE36)</f>
        <v>#N/A</v>
      </c>
      <c r="U99" s="78" t="e">
        <f>IF(BT36="",NA(),BT36)</f>
        <v>#N/A</v>
      </c>
      <c r="V99" s="81" t="e">
        <f>IF(CE37="",NA(),CE37)</f>
        <v>#N/A</v>
      </c>
      <c r="W99" s="78" t="e">
        <f>IF(BT37="",NA(),BT37)</f>
        <v>#N/A</v>
      </c>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s="8" customFormat="1" ht="15" customHeight="1">
      <c r="B107" s="1"/>
      <c r="C107" s="1"/>
      <c r="D107" s="1"/>
      <c r="E107" s="1"/>
      <c r="F107" s="1"/>
      <c r="G107" s="1"/>
      <c r="Q107" s="1"/>
      <c r="R107" s="1"/>
      <c r="S107" s="1"/>
      <c r="T107" s="1"/>
      <c r="U107" s="1"/>
      <c r="V107" s="1"/>
      <c r="W107" s="1"/>
      <c r="X107" s="1"/>
      <c r="Y107" s="1"/>
      <c r="Z107" s="1"/>
      <c r="AB107" s="1"/>
      <c r="AC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CG107" s="1"/>
      <c r="CI107" s="1"/>
      <c r="CK107" s="1"/>
      <c r="CM107" s="1"/>
    </row>
    <row r="108" spans="2:91" s="8" customFormat="1" ht="15.6" customHeigh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CG108" s="1"/>
      <c r="CI108" s="1"/>
      <c r="CK108" s="1"/>
      <c r="CM108" s="1"/>
    </row>
    <row r="109" spans="2:91" s="8" customFormat="1" ht="15.6" customHeight="1">
      <c r="B109" s="1"/>
      <c r="C109" s="1"/>
      <c r="D109" s="1"/>
      <c r="E109" s="1"/>
      <c r="F109" s="1"/>
      <c r="G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CG109" s="1"/>
      <c r="CI109" s="1"/>
      <c r="CK109" s="1"/>
      <c r="CM109" s="1"/>
    </row>
    <row r="111" spans="2:91" s="8" customFormat="1">
      <c r="B111" s="1"/>
      <c r="C111" s="1"/>
      <c r="D111" s="1"/>
      <c r="E111" s="1"/>
      <c r="F111" s="1"/>
      <c r="G111" s="1"/>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9.149999999999999" thickBot="1">
      <c r="B112" s="60" t="s">
        <v>231</v>
      </c>
      <c r="C112" s="60"/>
      <c r="D112" s="1"/>
      <c r="E112" s="1"/>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62.85" customHeight="1" thickBot="1">
      <c r="B113" s="82" t="s">
        <v>40</v>
      </c>
      <c r="C113" s="274" t="s">
        <v>41</v>
      </c>
      <c r="D113" s="275"/>
      <c r="E113" s="276" t="s">
        <v>42</v>
      </c>
      <c r="F113" s="277"/>
      <c r="G113" s="275"/>
      <c r="H113" s="82" t="s">
        <v>232</v>
      </c>
      <c r="I113" s="82" t="s">
        <v>233</v>
      </c>
      <c r="J113" s="82" t="s">
        <v>79</v>
      </c>
      <c r="K113" s="82" t="s">
        <v>234</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6.899999999999999" thickBot="1">
      <c r="B114" s="302">
        <v>1</v>
      </c>
      <c r="C114" s="305" t="s">
        <v>104</v>
      </c>
      <c r="D114" s="306"/>
      <c r="E114" s="200" t="s">
        <v>105</v>
      </c>
      <c r="F114" s="83"/>
      <c r="G114" s="119"/>
      <c r="H114" s="85" t="str">
        <f t="shared" ref="H114:H141" si="23">AZ3</f>
        <v>---</v>
      </c>
      <c r="I114" s="85" t="str">
        <f t="shared" ref="I114:I141" si="24">AX3</f>
        <v>---</v>
      </c>
      <c r="J114" s="85" t="str">
        <f t="shared" ref="J114:J141" si="25">BB3</f>
        <v>---</v>
      </c>
      <c r="K114" s="85" t="str">
        <f>RIGHT(BC3,7)</f>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303"/>
      <c r="C115" s="305"/>
      <c r="D115" s="306"/>
      <c r="E115" s="201" t="s">
        <v>108</v>
      </c>
      <c r="F115" s="83"/>
      <c r="G115" s="84"/>
      <c r="H115" s="85" t="str">
        <f t="shared" si="23"/>
        <v>---</v>
      </c>
      <c r="I115" s="85" t="str">
        <f t="shared" si="24"/>
        <v>---</v>
      </c>
      <c r="J115" s="85" t="str">
        <f t="shared" si="25"/>
        <v>---</v>
      </c>
      <c r="K115" s="85" t="str">
        <f>RIGHT(BC4,7)</f>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303"/>
      <c r="C116" s="305" t="s">
        <v>111</v>
      </c>
      <c r="D116" s="306"/>
      <c r="E116" s="200" t="s">
        <v>112</v>
      </c>
      <c r="F116" s="83"/>
      <c r="G116" s="84"/>
      <c r="H116" s="85" t="str">
        <f t="shared" si="23"/>
        <v>---</v>
      </c>
      <c r="I116" s="85" t="str">
        <f t="shared" si="24"/>
        <v>---</v>
      </c>
      <c r="J116" s="85" t="str">
        <f t="shared" si="25"/>
        <v>---</v>
      </c>
      <c r="K116" s="85" t="str">
        <f t="shared" ref="K116:K141" si="26">RIGHT(BC5,7)</f>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303"/>
      <c r="C117" s="305"/>
      <c r="D117" s="306"/>
      <c r="E117" s="200" t="s">
        <v>115</v>
      </c>
      <c r="F117" s="83"/>
      <c r="G117" s="84"/>
      <c r="H117" s="85" t="str">
        <f t="shared" si="23"/>
        <v>---</v>
      </c>
      <c r="I117" s="85" t="str">
        <f t="shared" si="24"/>
        <v>---</v>
      </c>
      <c r="J117" s="85" t="str">
        <f t="shared" si="25"/>
        <v>---</v>
      </c>
      <c r="K117" s="85" t="str">
        <f t="shared" si="26"/>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303"/>
      <c r="C118" s="305"/>
      <c r="D118" s="306"/>
      <c r="E118" s="200" t="s">
        <v>118</v>
      </c>
      <c r="F118" s="83"/>
      <c r="G118" s="84"/>
      <c r="H118" s="85" t="str">
        <f t="shared" si="23"/>
        <v>---</v>
      </c>
      <c r="I118" s="85" t="str">
        <f t="shared" si="24"/>
        <v>---</v>
      </c>
      <c r="J118" s="85" t="str">
        <f t="shared" si="25"/>
        <v>---</v>
      </c>
      <c r="K118" s="85" t="str">
        <f t="shared" si="26"/>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304"/>
      <c r="C119" s="305"/>
      <c r="D119" s="306"/>
      <c r="E119" s="200" t="s">
        <v>120</v>
      </c>
      <c r="F119" s="83"/>
      <c r="G119" s="84"/>
      <c r="H119" s="85" t="str">
        <f t="shared" si="23"/>
        <v>---</v>
      </c>
      <c r="I119" s="85" t="str">
        <f t="shared" si="24"/>
        <v>---</v>
      </c>
      <c r="J119" s="85" t="str">
        <f t="shared" si="25"/>
        <v>---</v>
      </c>
      <c r="K119" s="85" t="str">
        <f t="shared" si="26"/>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302">
        <v>2</v>
      </c>
      <c r="C120" s="305" t="s">
        <v>122</v>
      </c>
      <c r="D120" s="306"/>
      <c r="E120" s="200" t="s">
        <v>123</v>
      </c>
      <c r="F120" s="83"/>
      <c r="G120" s="84"/>
      <c r="H120" s="85" t="str">
        <f t="shared" si="23"/>
        <v>---</v>
      </c>
      <c r="I120" s="85" t="str">
        <f t="shared" si="24"/>
        <v>---</v>
      </c>
      <c r="J120" s="85" t="str">
        <f t="shared" si="25"/>
        <v>---</v>
      </c>
      <c r="K120" s="85" t="str">
        <f t="shared" si="26"/>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5.6" customHeight="1" thickBot="1">
      <c r="B121" s="303"/>
      <c r="C121" s="305"/>
      <c r="D121" s="306"/>
      <c r="E121" s="200" t="s">
        <v>125</v>
      </c>
      <c r="F121" s="83"/>
      <c r="G121" s="84"/>
      <c r="H121" s="85" t="str">
        <f t="shared" si="23"/>
        <v>---</v>
      </c>
      <c r="I121" s="85" t="str">
        <f t="shared" si="24"/>
        <v>---</v>
      </c>
      <c r="J121" s="85" t="str">
        <f t="shared" si="25"/>
        <v>---</v>
      </c>
      <c r="K121" s="85" t="str">
        <f t="shared" si="26"/>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303"/>
      <c r="C122" s="305"/>
      <c r="D122" s="306"/>
      <c r="E122" s="200" t="s">
        <v>127</v>
      </c>
      <c r="F122" s="83"/>
      <c r="G122" s="84"/>
      <c r="H122" s="85" t="str">
        <f t="shared" si="23"/>
        <v>---</v>
      </c>
      <c r="I122" s="85" t="str">
        <f t="shared" si="24"/>
        <v>---</v>
      </c>
      <c r="J122" s="85" t="str">
        <f t="shared" si="25"/>
        <v>---</v>
      </c>
      <c r="K122" s="85" t="str">
        <f t="shared" si="26"/>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303"/>
      <c r="C123" s="305" t="s">
        <v>129</v>
      </c>
      <c r="D123" s="306"/>
      <c r="E123" s="200" t="s">
        <v>130</v>
      </c>
      <c r="F123" s="83"/>
      <c r="G123" s="84"/>
      <c r="H123" s="85" t="str">
        <f t="shared" si="23"/>
        <v>---</v>
      </c>
      <c r="I123" s="85" t="str">
        <f t="shared" si="24"/>
        <v>---</v>
      </c>
      <c r="J123" s="85" t="str">
        <f t="shared" si="25"/>
        <v>---</v>
      </c>
      <c r="K123" s="85" t="str">
        <f t="shared" si="26"/>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303"/>
      <c r="C124" s="305"/>
      <c r="D124" s="306"/>
      <c r="E124" s="200" t="s">
        <v>132</v>
      </c>
      <c r="F124" s="83"/>
      <c r="G124" s="84"/>
      <c r="H124" s="85" t="str">
        <f t="shared" si="23"/>
        <v>---</v>
      </c>
      <c r="I124" s="85" t="str">
        <f t="shared" si="24"/>
        <v>---</v>
      </c>
      <c r="J124" s="85" t="str">
        <f t="shared" si="25"/>
        <v>---</v>
      </c>
      <c r="K124" s="85" t="str">
        <f t="shared" si="26"/>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303"/>
      <c r="C125" s="305"/>
      <c r="D125" s="306"/>
      <c r="E125" s="200" t="s">
        <v>134</v>
      </c>
      <c r="F125" s="83"/>
      <c r="G125" s="84"/>
      <c r="H125" s="85" t="str">
        <f t="shared" si="23"/>
        <v>---</v>
      </c>
      <c r="I125" s="85" t="str">
        <f t="shared" si="24"/>
        <v>---</v>
      </c>
      <c r="J125" s="85" t="str">
        <f t="shared" si="25"/>
        <v>---</v>
      </c>
      <c r="K125" s="85" t="str">
        <f t="shared" si="26"/>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303"/>
      <c r="C126" s="331" t="s">
        <v>242</v>
      </c>
      <c r="D126" s="332"/>
      <c r="E126" s="200" t="s">
        <v>137</v>
      </c>
      <c r="F126" s="83"/>
      <c r="G126" s="84"/>
      <c r="H126" s="85" t="str">
        <f t="shared" si="23"/>
        <v>---</v>
      </c>
      <c r="I126" s="85" t="str">
        <f t="shared" si="24"/>
        <v>---</v>
      </c>
      <c r="J126" s="85" t="str">
        <f t="shared" si="25"/>
        <v>---</v>
      </c>
      <c r="K126" s="85" t="str">
        <f t="shared" si="26"/>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6.899999999999999" thickBot="1">
      <c r="B127" s="303"/>
      <c r="C127" s="333"/>
      <c r="D127" s="334"/>
      <c r="E127" s="200" t="s">
        <v>139</v>
      </c>
      <c r="F127" s="83"/>
      <c r="G127" s="84"/>
      <c r="H127" s="85" t="str">
        <f t="shared" si="23"/>
        <v>---</v>
      </c>
      <c r="I127" s="85" t="str">
        <f t="shared" si="24"/>
        <v>---</v>
      </c>
      <c r="J127" s="85" t="str">
        <f t="shared" si="25"/>
        <v>---</v>
      </c>
      <c r="K127" s="85" t="str">
        <f t="shared" si="26"/>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303"/>
      <c r="C128" s="335"/>
      <c r="D128" s="336"/>
      <c r="E128" s="200" t="s">
        <v>141</v>
      </c>
      <c r="F128" s="83"/>
      <c r="G128" s="84"/>
      <c r="H128" s="85" t="str">
        <f t="shared" si="23"/>
        <v>---</v>
      </c>
      <c r="I128" s="85" t="str">
        <f t="shared" si="24"/>
        <v>---</v>
      </c>
      <c r="J128" s="85" t="str">
        <f t="shared" si="25"/>
        <v>---</v>
      </c>
      <c r="K128" s="85" t="str">
        <f t="shared" si="26"/>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303"/>
      <c r="C129" s="305" t="s">
        <v>143</v>
      </c>
      <c r="D129" s="306"/>
      <c r="E129" s="200" t="s">
        <v>144</v>
      </c>
      <c r="F129" s="83"/>
      <c r="G129" s="84"/>
      <c r="H129" s="85" t="str">
        <f t="shared" si="23"/>
        <v>---</v>
      </c>
      <c r="I129" s="85" t="str">
        <f t="shared" si="24"/>
        <v>---</v>
      </c>
      <c r="J129" s="85" t="str">
        <f t="shared" si="25"/>
        <v>---</v>
      </c>
      <c r="K129" s="85" t="str">
        <f t="shared" si="26"/>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303"/>
      <c r="C130" s="305"/>
      <c r="D130" s="306"/>
      <c r="E130" s="200" t="s">
        <v>146</v>
      </c>
      <c r="F130" s="83"/>
      <c r="G130" s="84"/>
      <c r="H130" s="85" t="str">
        <f t="shared" si="23"/>
        <v>---</v>
      </c>
      <c r="I130" s="85" t="str">
        <f t="shared" si="24"/>
        <v>---</v>
      </c>
      <c r="J130" s="85" t="str">
        <f t="shared" si="25"/>
        <v>---</v>
      </c>
      <c r="K130" s="85" t="str">
        <f t="shared" si="26"/>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303"/>
      <c r="C131" s="305"/>
      <c r="D131" s="306"/>
      <c r="E131" s="200" t="s">
        <v>148</v>
      </c>
      <c r="F131" s="83"/>
      <c r="G131" s="84"/>
      <c r="H131" s="85" t="str">
        <f t="shared" si="23"/>
        <v>---</v>
      </c>
      <c r="I131" s="85" t="str">
        <f t="shared" si="24"/>
        <v>---</v>
      </c>
      <c r="J131" s="85" t="str">
        <f t="shared" si="25"/>
        <v>---</v>
      </c>
      <c r="K131" s="85" t="str">
        <f t="shared" si="26"/>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303"/>
      <c r="C132" s="305" t="s">
        <v>150</v>
      </c>
      <c r="D132" s="306"/>
      <c r="E132" s="200" t="s">
        <v>151</v>
      </c>
      <c r="F132" s="83"/>
      <c r="G132" s="84"/>
      <c r="H132" s="85" t="str">
        <f t="shared" si="23"/>
        <v>---</v>
      </c>
      <c r="I132" s="85" t="str">
        <f t="shared" si="24"/>
        <v>---</v>
      </c>
      <c r="J132" s="85" t="str">
        <f t="shared" si="25"/>
        <v>---</v>
      </c>
      <c r="K132" s="85" t="str">
        <f t="shared" si="26"/>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303"/>
      <c r="C133" s="305"/>
      <c r="D133" s="306"/>
      <c r="E133" s="200" t="s">
        <v>153</v>
      </c>
      <c r="F133" s="83"/>
      <c r="G133" s="84"/>
      <c r="H133" s="85" t="str">
        <f t="shared" si="23"/>
        <v>---</v>
      </c>
      <c r="I133" s="85" t="str">
        <f t="shared" si="24"/>
        <v>---</v>
      </c>
      <c r="J133" s="85" t="str">
        <f t="shared" si="25"/>
        <v>---</v>
      </c>
      <c r="K133" s="85" t="str">
        <f t="shared" si="26"/>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304"/>
      <c r="C134" s="305"/>
      <c r="D134" s="306"/>
      <c r="E134" s="200" t="s">
        <v>155</v>
      </c>
      <c r="F134" s="83"/>
      <c r="G134" s="84"/>
      <c r="H134" s="85" t="str">
        <f t="shared" si="23"/>
        <v>---</v>
      </c>
      <c r="I134" s="85" t="str">
        <f t="shared" si="24"/>
        <v>---</v>
      </c>
      <c r="J134" s="85" t="str">
        <f t="shared" si="25"/>
        <v>---</v>
      </c>
      <c r="K134" s="85" t="str">
        <f t="shared" si="26"/>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302">
        <v>3</v>
      </c>
      <c r="C135" s="307" t="s">
        <v>157</v>
      </c>
      <c r="D135" s="308"/>
      <c r="E135" s="200" t="s">
        <v>158</v>
      </c>
      <c r="F135" s="83"/>
      <c r="G135" s="84"/>
      <c r="H135" s="85" t="str">
        <f t="shared" si="23"/>
        <v>---</v>
      </c>
      <c r="I135" s="85" t="str">
        <f t="shared" si="24"/>
        <v>---</v>
      </c>
      <c r="J135" s="85" t="str">
        <f t="shared" si="25"/>
        <v>---</v>
      </c>
      <c r="K135" s="85" t="str">
        <f t="shared" si="26"/>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5.6" customHeight="1" thickBot="1">
      <c r="B136" s="303"/>
      <c r="C136" s="307"/>
      <c r="D136" s="308"/>
      <c r="E136" s="200" t="s">
        <v>160</v>
      </c>
      <c r="F136" s="83"/>
      <c r="G136" s="84"/>
      <c r="H136" s="85" t="str">
        <f t="shared" si="23"/>
        <v>---</v>
      </c>
      <c r="I136" s="85" t="str">
        <f t="shared" si="24"/>
        <v>---</v>
      </c>
      <c r="J136" s="85" t="str">
        <f t="shared" si="25"/>
        <v>---</v>
      </c>
      <c r="K136" s="85" t="str">
        <f t="shared" si="26"/>
        <v>---</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5.6" customHeight="1" thickBot="1">
      <c r="B137" s="303"/>
      <c r="C137" s="307"/>
      <c r="D137" s="308"/>
      <c r="E137" s="200" t="s">
        <v>162</v>
      </c>
      <c r="F137" s="83"/>
      <c r="G137" s="84"/>
      <c r="H137" s="85" t="str">
        <f t="shared" si="23"/>
        <v>---</v>
      </c>
      <c r="I137" s="85" t="str">
        <f t="shared" si="24"/>
        <v>---</v>
      </c>
      <c r="J137" s="85" t="str">
        <f t="shared" si="25"/>
        <v>---</v>
      </c>
      <c r="K137" s="85" t="str">
        <f t="shared" si="26"/>
        <v>---</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5.6" customHeight="1" thickBot="1">
      <c r="B138" s="303"/>
      <c r="C138" s="307" t="s">
        <v>164</v>
      </c>
      <c r="D138" s="308"/>
      <c r="E138" s="200" t="s">
        <v>165</v>
      </c>
      <c r="F138" s="83"/>
      <c r="G138" s="84"/>
      <c r="H138" s="85" t="str">
        <f t="shared" si="23"/>
        <v>---</v>
      </c>
      <c r="I138" s="85" t="str">
        <f t="shared" si="24"/>
        <v>---</v>
      </c>
      <c r="J138" s="85" t="str">
        <f t="shared" si="25"/>
        <v>---</v>
      </c>
      <c r="K138" s="85" t="str">
        <f t="shared" si="26"/>
        <v>---</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5.6" customHeight="1" thickBot="1">
      <c r="B139" s="303"/>
      <c r="C139" s="307"/>
      <c r="D139" s="308"/>
      <c r="E139" s="200" t="s">
        <v>167</v>
      </c>
      <c r="F139" s="83"/>
      <c r="G139" s="84"/>
      <c r="H139" s="85" t="str">
        <f t="shared" si="23"/>
        <v>---</v>
      </c>
      <c r="I139" s="85" t="str">
        <f t="shared" si="24"/>
        <v>---</v>
      </c>
      <c r="J139" s="85" t="str">
        <f t="shared" si="25"/>
        <v>---</v>
      </c>
      <c r="K139" s="85" t="str">
        <f t="shared" si="26"/>
        <v>---</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ht="15.6" customHeight="1" thickBot="1">
      <c r="B140" s="303"/>
      <c r="C140" s="307"/>
      <c r="D140" s="308"/>
      <c r="E140" s="200" t="s">
        <v>169</v>
      </c>
      <c r="F140" s="83"/>
      <c r="G140" s="84"/>
      <c r="H140" s="85" t="str">
        <f t="shared" si="23"/>
        <v>---</v>
      </c>
      <c r="I140" s="85" t="str">
        <f t="shared" si="24"/>
        <v>---</v>
      </c>
      <c r="J140" s="85" t="str">
        <f t="shared" si="25"/>
        <v>---</v>
      </c>
      <c r="K140" s="85" t="str">
        <f t="shared" si="26"/>
        <v>---</v>
      </c>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5.6" customHeight="1" thickBot="1">
      <c r="B141" s="304"/>
      <c r="C141" s="307"/>
      <c r="D141" s="308"/>
      <c r="E141" s="200" t="s">
        <v>171</v>
      </c>
      <c r="F141" s="83"/>
      <c r="G141" s="86"/>
      <c r="H141" s="85" t="str">
        <f t="shared" si="23"/>
        <v>---</v>
      </c>
      <c r="I141" s="85" t="str">
        <f t="shared" si="24"/>
        <v>---</v>
      </c>
      <c r="J141" s="85" t="str">
        <f t="shared" si="25"/>
        <v>---</v>
      </c>
      <c r="K141" s="85" t="str">
        <f t="shared" si="26"/>
        <v>---</v>
      </c>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ht="16.149999999999999" customHeight="1" thickBot="1">
      <c r="B142" s="271" t="s">
        <v>173</v>
      </c>
      <c r="C142" s="272"/>
      <c r="D142" s="272"/>
      <c r="E142" s="272"/>
      <c r="F142" s="272"/>
      <c r="G142" s="273"/>
      <c r="H142" s="87">
        <f>AX45</f>
        <v>0</v>
      </c>
      <c r="I142" s="87">
        <f>AX39</f>
        <v>0</v>
      </c>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ht="16.149999999999999" customHeight="1" thickBot="1">
      <c r="B143" s="271" t="s">
        <v>236</v>
      </c>
      <c r="C143" s="272"/>
      <c r="D143" s="272"/>
      <c r="E143" s="272"/>
      <c r="F143" s="272"/>
      <c r="G143" s="273"/>
      <c r="H143" s="87">
        <f>AY45</f>
        <v>0</v>
      </c>
      <c r="I143" s="87">
        <f>AY39</f>
        <v>0</v>
      </c>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ht="16.149999999999999" customHeight="1" thickBot="1">
      <c r="B144" s="271" t="s">
        <v>237</v>
      </c>
      <c r="C144" s="272"/>
      <c r="D144" s="272"/>
      <c r="E144" s="272"/>
      <c r="F144" s="272"/>
      <c r="G144" s="273"/>
      <c r="H144" s="87">
        <f>AZ45</f>
        <v>0</v>
      </c>
      <c r="I144" s="87">
        <f>AZ39</f>
        <v>0</v>
      </c>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ht="16.899999999999999" thickBot="1">
      <c r="B145" s="88"/>
      <c r="C145" s="120"/>
      <c r="D145" s="121" t="s">
        <v>238</v>
      </c>
      <c r="E145" s="122"/>
      <c r="F145" s="89"/>
      <c r="G145" s="90"/>
      <c r="H145" s="91" t="str">
        <f>BA46</f>
        <v/>
      </c>
      <c r="I145" s="91" t="str">
        <f>BA40</f>
        <v/>
      </c>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1"/>
      <c r="C146" s="1"/>
      <c r="D146" s="1"/>
      <c r="E146" s="1"/>
      <c r="F146" s="1"/>
      <c r="G146" s="1"/>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ht="13.35" customHeight="1">
      <c r="B147" s="293" t="s">
        <v>239</v>
      </c>
      <c r="C147" s="294"/>
      <c r="D147" s="294"/>
      <c r="E147" s="294"/>
      <c r="F147" s="294"/>
      <c r="G147" s="294"/>
      <c r="H147" s="294"/>
      <c r="I147" s="294"/>
      <c r="J147" s="294"/>
      <c r="K147" s="295"/>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296"/>
      <c r="C148" s="297"/>
      <c r="D148" s="297"/>
      <c r="E148" s="297"/>
      <c r="F148" s="297"/>
      <c r="G148" s="297"/>
      <c r="H148" s="297"/>
      <c r="I148" s="297"/>
      <c r="J148" s="297"/>
      <c r="K148" s="298"/>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296"/>
      <c r="C149" s="297"/>
      <c r="D149" s="297"/>
      <c r="E149" s="297"/>
      <c r="F149" s="297"/>
      <c r="G149" s="297"/>
      <c r="H149" s="297"/>
      <c r="I149" s="297"/>
      <c r="J149" s="297"/>
      <c r="K149" s="298"/>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296"/>
      <c r="C150" s="297"/>
      <c r="D150" s="297"/>
      <c r="E150" s="297"/>
      <c r="F150" s="297"/>
      <c r="G150" s="297"/>
      <c r="H150" s="297"/>
      <c r="I150" s="297"/>
      <c r="J150" s="297"/>
      <c r="K150" s="298"/>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296"/>
      <c r="C151" s="297"/>
      <c r="D151" s="297"/>
      <c r="E151" s="297"/>
      <c r="F151" s="297"/>
      <c r="G151" s="297"/>
      <c r="H151" s="297"/>
      <c r="I151" s="297"/>
      <c r="J151" s="297"/>
      <c r="K151" s="298"/>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296"/>
      <c r="C152" s="297"/>
      <c r="D152" s="297"/>
      <c r="E152" s="297"/>
      <c r="F152" s="297"/>
      <c r="G152" s="297"/>
      <c r="H152" s="297"/>
      <c r="I152" s="297"/>
      <c r="J152" s="297"/>
      <c r="K152" s="298"/>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296"/>
      <c r="C153" s="297"/>
      <c r="D153" s="297"/>
      <c r="E153" s="297"/>
      <c r="F153" s="297"/>
      <c r="G153" s="297"/>
      <c r="H153" s="297"/>
      <c r="I153" s="297"/>
      <c r="J153" s="297"/>
      <c r="K153" s="298"/>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296"/>
      <c r="C154" s="297"/>
      <c r="D154" s="297"/>
      <c r="E154" s="297"/>
      <c r="F154" s="297"/>
      <c r="G154" s="297"/>
      <c r="H154" s="297"/>
      <c r="I154" s="297"/>
      <c r="J154" s="297"/>
      <c r="K154" s="298"/>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296"/>
      <c r="C155" s="297"/>
      <c r="D155" s="297"/>
      <c r="E155" s="297"/>
      <c r="F155" s="297"/>
      <c r="G155" s="297"/>
      <c r="H155" s="297"/>
      <c r="I155" s="297"/>
      <c r="J155" s="297"/>
      <c r="K155" s="298"/>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296"/>
      <c r="C156" s="297"/>
      <c r="D156" s="297"/>
      <c r="E156" s="297"/>
      <c r="F156" s="297"/>
      <c r="G156" s="297"/>
      <c r="H156" s="297"/>
      <c r="I156" s="297"/>
      <c r="J156" s="297"/>
      <c r="K156" s="298"/>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296"/>
      <c r="C157" s="297"/>
      <c r="D157" s="297"/>
      <c r="E157" s="297"/>
      <c r="F157" s="297"/>
      <c r="G157" s="297"/>
      <c r="H157" s="297"/>
      <c r="I157" s="297"/>
      <c r="J157" s="297"/>
      <c r="K157" s="298"/>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296"/>
      <c r="C158" s="297"/>
      <c r="D158" s="297"/>
      <c r="E158" s="297"/>
      <c r="F158" s="297"/>
      <c r="G158" s="297"/>
      <c r="H158" s="297"/>
      <c r="I158" s="297"/>
      <c r="J158" s="297"/>
      <c r="K158" s="298"/>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296"/>
      <c r="C159" s="297"/>
      <c r="D159" s="297"/>
      <c r="E159" s="297"/>
      <c r="F159" s="297"/>
      <c r="G159" s="297"/>
      <c r="H159" s="297"/>
      <c r="I159" s="297"/>
      <c r="J159" s="297"/>
      <c r="K159" s="298"/>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296"/>
      <c r="C160" s="297"/>
      <c r="D160" s="297"/>
      <c r="E160" s="297"/>
      <c r="F160" s="297"/>
      <c r="G160" s="297"/>
      <c r="H160" s="297"/>
      <c r="I160" s="297"/>
      <c r="J160" s="297"/>
      <c r="K160" s="298"/>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ht="25.15" customHeight="1">
      <c r="B161" s="299"/>
      <c r="C161" s="300"/>
      <c r="D161" s="300"/>
      <c r="E161" s="300"/>
      <c r="F161" s="300"/>
      <c r="G161" s="300"/>
      <c r="H161" s="300"/>
      <c r="I161" s="300"/>
      <c r="J161" s="300"/>
      <c r="K161" s="30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B171" s="1"/>
      <c r="C171" s="1"/>
      <c r="D171" s="1"/>
      <c r="E171" s="1"/>
      <c r="F171" s="1"/>
      <c r="G171" s="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B172" s="1"/>
      <c r="C172" s="1"/>
      <c r="D172" s="1"/>
      <c r="E172" s="1"/>
      <c r="F172" s="1"/>
      <c r="G172" s="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B173" s="1"/>
      <c r="C173" s="1"/>
      <c r="D173" s="1"/>
      <c r="E173" s="1"/>
      <c r="F173" s="1"/>
      <c r="G173" s="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row r="174" spans="2:91" s="8" customFormat="1">
      <c r="B174" s="1"/>
      <c r="C174" s="1"/>
      <c r="D174" s="1"/>
      <c r="E174" s="1"/>
      <c r="F174" s="1"/>
      <c r="G174" s="1"/>
      <c r="Q174" s="1"/>
      <c r="R174" s="1"/>
      <c r="S174" s="1"/>
      <c r="T174" s="1"/>
      <c r="U174" s="1"/>
      <c r="V174" s="1"/>
      <c r="W174" s="1"/>
      <c r="X174" s="1"/>
      <c r="Y174" s="1"/>
      <c r="Z174" s="1"/>
      <c r="AB174" s="1"/>
      <c r="AC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G174" s="1"/>
      <c r="CI174" s="1"/>
      <c r="CK174" s="1"/>
      <c r="CM174" s="1"/>
    </row>
    <row r="175" spans="2:91" s="8" customFormat="1">
      <c r="B175" s="1"/>
      <c r="C175" s="1"/>
      <c r="D175" s="1"/>
      <c r="E175" s="1"/>
      <c r="F175" s="1"/>
      <c r="G175" s="1"/>
      <c r="Q175" s="1"/>
      <c r="R175" s="1"/>
      <c r="S175" s="1"/>
      <c r="T175" s="1"/>
      <c r="U175" s="1"/>
      <c r="V175" s="1"/>
      <c r="W175" s="1"/>
      <c r="X175" s="1"/>
      <c r="Y175" s="1"/>
      <c r="Z175" s="1"/>
      <c r="AB175" s="1"/>
      <c r="AC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G175" s="1"/>
      <c r="CI175" s="1"/>
      <c r="CK175" s="1"/>
      <c r="CM175" s="1"/>
    </row>
    <row r="176" spans="2:91" s="8" customFormat="1">
      <c r="B176" s="1"/>
      <c r="C176" s="1"/>
      <c r="D176" s="1"/>
      <c r="E176" s="1"/>
      <c r="F176" s="1"/>
      <c r="G176" s="1"/>
      <c r="Q176" s="1"/>
      <c r="R176" s="1"/>
      <c r="S176" s="1"/>
      <c r="T176" s="1"/>
      <c r="U176" s="1"/>
      <c r="V176" s="1"/>
      <c r="W176" s="1"/>
      <c r="X176" s="1"/>
      <c r="Y176" s="1"/>
      <c r="Z176" s="1"/>
      <c r="AB176" s="1"/>
      <c r="AC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G176" s="1"/>
      <c r="CI176" s="1"/>
      <c r="CK176" s="1"/>
      <c r="CM176" s="1"/>
    </row>
    <row r="177" spans="17:91" s="8" customFormat="1">
      <c r="Q177" s="1"/>
      <c r="R177" s="1"/>
      <c r="S177" s="1"/>
      <c r="T177" s="1"/>
      <c r="U177" s="1"/>
      <c r="V177" s="1"/>
      <c r="W177" s="1"/>
      <c r="X177" s="1"/>
      <c r="Y177" s="1"/>
      <c r="Z177" s="1"/>
      <c r="AB177" s="1"/>
      <c r="AC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G177" s="1"/>
      <c r="CI177" s="1"/>
      <c r="CK177" s="1"/>
      <c r="CM177" s="1"/>
    </row>
    <row r="178" spans="17:91" s="8" customFormat="1">
      <c r="Q178" s="1"/>
      <c r="R178" s="1"/>
      <c r="S178" s="1"/>
      <c r="T178" s="1"/>
      <c r="U178" s="1"/>
      <c r="V178" s="1"/>
      <c r="W178" s="1"/>
      <c r="X178" s="1"/>
      <c r="Y178" s="1"/>
      <c r="Z178" s="1"/>
      <c r="AB178" s="1"/>
      <c r="AC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G178" s="1"/>
      <c r="CI178" s="1"/>
      <c r="CK178" s="1"/>
      <c r="CM178" s="1"/>
    </row>
    <row r="179" spans="17:91" s="8" customFormat="1">
      <c r="Q179" s="1"/>
      <c r="R179" s="1"/>
      <c r="S179" s="1"/>
      <c r="T179" s="1"/>
      <c r="U179" s="1"/>
      <c r="V179" s="1"/>
      <c r="W179" s="1"/>
      <c r="X179" s="1"/>
      <c r="Y179" s="1"/>
      <c r="Z179" s="1"/>
      <c r="AB179" s="1"/>
      <c r="AC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G179" s="1"/>
      <c r="CI179" s="1"/>
      <c r="CK179" s="1"/>
      <c r="CM179" s="1"/>
    </row>
  </sheetData>
  <protectedRanges>
    <protectedRange sqref="AR116:AT143 BV3:CE30 BL40:BV61 BR81:BR110 Y3:AH30" name="Expected"/>
    <protectedRange sqref="H3:K30" name="Year4Range"/>
    <protectedRange sqref="L3:R30 X3:X30" name="Year5Range"/>
  </protectedRanges>
  <mergeCells count="44">
    <mergeCell ref="B135:B141"/>
    <mergeCell ref="C135:D137"/>
    <mergeCell ref="C138:D141"/>
    <mergeCell ref="B147:K161"/>
    <mergeCell ref="B120:B134"/>
    <mergeCell ref="C120:D122"/>
    <mergeCell ref="C123:D125"/>
    <mergeCell ref="C126:D128"/>
    <mergeCell ref="C129:D131"/>
    <mergeCell ref="C132:D134"/>
    <mergeCell ref="B142:G142"/>
    <mergeCell ref="B143:G143"/>
    <mergeCell ref="B144:G144"/>
    <mergeCell ref="B114:B119"/>
    <mergeCell ref="C114:D115"/>
    <mergeCell ref="C116:D119"/>
    <mergeCell ref="B33:G33"/>
    <mergeCell ref="B34:F34"/>
    <mergeCell ref="B36:C37"/>
    <mergeCell ref="B38:K38"/>
    <mergeCell ref="B39:D39"/>
    <mergeCell ref="E39:H39"/>
    <mergeCell ref="I39:K39"/>
    <mergeCell ref="B40:D40"/>
    <mergeCell ref="E40:H40"/>
    <mergeCell ref="I40:K40"/>
    <mergeCell ref="C113:D113"/>
    <mergeCell ref="E113:G113"/>
    <mergeCell ref="B32:G32"/>
    <mergeCell ref="C2:D2"/>
    <mergeCell ref="E2:G2"/>
    <mergeCell ref="B3:B8"/>
    <mergeCell ref="C3:D4"/>
    <mergeCell ref="C5:D8"/>
    <mergeCell ref="B9:B23"/>
    <mergeCell ref="C9:D11"/>
    <mergeCell ref="C12:D14"/>
    <mergeCell ref="C15:D17"/>
    <mergeCell ref="C18:D20"/>
    <mergeCell ref="C21:D23"/>
    <mergeCell ref="B24:B30"/>
    <mergeCell ref="C24:D26"/>
    <mergeCell ref="C27:D30"/>
    <mergeCell ref="B31:G31"/>
  </mergeCells>
  <conditionalFormatting sqref="BJ3:BT30 BV3:CE30 AK3:AT30 AV3:AV30 L4:L24 H25:L30 H3:K24">
    <cfRule type="containsText" dxfId="199" priority="34" operator="containsText" text="*80">
      <formula>NOT(ISERROR(SEARCH("*80",H3)))</formula>
    </cfRule>
    <cfRule type="containsText" dxfId="198" priority="35" operator="containsText" text="60-79">
      <formula>NOT(ISERROR(SEARCH("60-79",H3)))</formula>
    </cfRule>
    <cfRule type="containsText" dxfId="197" priority="36" operator="containsText" text="&lt;60">
      <formula>NOT(ISERROR(SEARCH("&lt;60",H3)))</formula>
    </cfRule>
  </conditionalFormatting>
  <conditionalFormatting sqref="M4:M30">
    <cfRule type="containsText" dxfId="196" priority="31" operator="containsText" text="*80">
      <formula>NOT(ISERROR(SEARCH("*80",M4)))</formula>
    </cfRule>
    <cfRule type="containsText" dxfId="195" priority="32" operator="containsText" text="60-79">
      <formula>NOT(ISERROR(SEARCH("60-79",M4)))</formula>
    </cfRule>
    <cfRule type="containsText" dxfId="194" priority="33" operator="containsText" text="&lt;60">
      <formula>NOT(ISERROR(SEARCH("&lt;60",M4)))</formula>
    </cfRule>
  </conditionalFormatting>
  <conditionalFormatting sqref="N4:N30">
    <cfRule type="containsText" dxfId="193" priority="28" operator="containsText" text="*80">
      <formula>NOT(ISERROR(SEARCH("*80",N4)))</formula>
    </cfRule>
    <cfRule type="containsText" dxfId="192" priority="29" operator="containsText" text="60-79">
      <formula>NOT(ISERROR(SEARCH("60-79",N4)))</formula>
    </cfRule>
    <cfRule type="containsText" dxfId="191" priority="30" operator="containsText" text="&lt;60">
      <formula>NOT(ISERROR(SEARCH("&lt;60",N4)))</formula>
    </cfRule>
  </conditionalFormatting>
  <conditionalFormatting sqref="O4:O30">
    <cfRule type="containsText" dxfId="190" priority="25" operator="containsText" text="*80">
      <formula>NOT(ISERROR(SEARCH("*80",O4)))</formula>
    </cfRule>
    <cfRule type="containsText" dxfId="189" priority="26" operator="containsText" text="60-79">
      <formula>NOT(ISERROR(SEARCH("60-79",O4)))</formula>
    </cfRule>
    <cfRule type="containsText" dxfId="188" priority="27" operator="containsText" text="&lt;60">
      <formula>NOT(ISERROR(SEARCH("&lt;60",O4)))</formula>
    </cfRule>
  </conditionalFormatting>
  <conditionalFormatting sqref="P4:P30">
    <cfRule type="containsText" dxfId="187" priority="22" operator="containsText" text="*80">
      <formula>NOT(ISERROR(SEARCH("*80",P4)))</formula>
    </cfRule>
    <cfRule type="containsText" dxfId="186" priority="23" operator="containsText" text="60-79">
      <formula>NOT(ISERROR(SEARCH("60-79",P4)))</formula>
    </cfRule>
    <cfRule type="containsText" dxfId="185" priority="24" operator="containsText" text="&lt;60">
      <formula>NOT(ISERROR(SEARCH("&lt;60",P4)))</formula>
    </cfRule>
  </conditionalFormatting>
  <conditionalFormatting sqref="Q4:Q30">
    <cfRule type="containsText" dxfId="184" priority="19" operator="containsText" text="*80">
      <formula>NOT(ISERROR(SEARCH("*80",Q4)))</formula>
    </cfRule>
    <cfRule type="containsText" dxfId="183" priority="20" operator="containsText" text="60-79">
      <formula>NOT(ISERROR(SEARCH("60-79",Q4)))</formula>
    </cfRule>
    <cfRule type="containsText" dxfId="182" priority="21" operator="containsText" text="&lt;60">
      <formula>NOT(ISERROR(SEARCH("&lt;60",Q4)))</formula>
    </cfRule>
  </conditionalFormatting>
  <conditionalFormatting sqref="L3:Q3 R3:R30">
    <cfRule type="containsText" dxfId="181" priority="16" operator="containsText" text="*80">
      <formula>NOT(ISERROR(SEARCH("*80",L3)))</formula>
    </cfRule>
    <cfRule type="containsText" dxfId="180" priority="17" operator="containsText" text="60-79">
      <formula>NOT(ISERROR(SEARCH("60-79",L3)))</formula>
    </cfRule>
    <cfRule type="containsText" dxfId="179" priority="18" operator="containsText" text="&lt;60">
      <formula>NOT(ISERROR(SEARCH("&lt;60",L3)))</formula>
    </cfRule>
  </conditionalFormatting>
  <conditionalFormatting sqref="AD3:AH30">
    <cfRule type="containsText" dxfId="178" priority="13" operator="containsText" text="*80">
      <formula>NOT(ISERROR(SEARCH("*80",AD3)))</formula>
    </cfRule>
    <cfRule type="containsText" dxfId="177" priority="14" operator="containsText" text="60-79">
      <formula>NOT(ISERROR(SEARCH("60-79",AD3)))</formula>
    </cfRule>
    <cfRule type="containsText" dxfId="176" priority="15" operator="containsText" text="&lt;60">
      <formula>NOT(ISERROR(SEARCH("&lt;60",AD3)))</formula>
    </cfRule>
  </conditionalFormatting>
  <conditionalFormatting sqref="H142:H145 I114:K141">
    <cfRule type="containsText" dxfId="175" priority="10" operator="containsText" text="80">
      <formula>NOT(ISERROR(SEARCH("80",H114)))</formula>
    </cfRule>
    <cfRule type="containsText" dxfId="174" priority="11" operator="containsText" text="60-79">
      <formula>NOT(ISERROR(SEARCH("60-79",H114)))</formula>
    </cfRule>
    <cfRule type="containsText" dxfId="173" priority="12" operator="containsText" text="&lt;60">
      <formula>NOT(ISERROR(SEARCH("&lt;60",H114)))</formula>
    </cfRule>
  </conditionalFormatting>
  <conditionalFormatting sqref="I114:I141">
    <cfRule type="containsText" dxfId="172" priority="9" operator="containsText" text="error">
      <formula>NOT(ISERROR(SEARCH("error",I114)))</formula>
    </cfRule>
  </conditionalFormatting>
  <conditionalFormatting sqref="H114:H141">
    <cfRule type="containsText" dxfId="171" priority="6" operator="containsText" text="80">
      <formula>NOT(ISERROR(SEARCH("80",H114)))</formula>
    </cfRule>
    <cfRule type="containsText" dxfId="170" priority="7" operator="containsText" text="60-79">
      <formula>NOT(ISERROR(SEARCH("60-79",H114)))</formula>
    </cfRule>
    <cfRule type="containsText" dxfId="169" priority="8" operator="containsText" text="&lt;60">
      <formula>NOT(ISERROR(SEARCH("&lt;60",H114)))</formula>
    </cfRule>
  </conditionalFormatting>
  <conditionalFormatting sqref="H114:H141">
    <cfRule type="containsText" dxfId="168" priority="5" operator="containsText" text="error">
      <formula>NOT(ISERROR(SEARCH("error",H114)))</formula>
    </cfRule>
  </conditionalFormatting>
  <conditionalFormatting sqref="Y3:AC30">
    <cfRule type="containsText" dxfId="167" priority="2" operator="containsText" text="*80">
      <formula>NOT(ISERROR(SEARCH("*80",Y3)))</formula>
    </cfRule>
    <cfRule type="containsText" dxfId="166" priority="3" operator="containsText" text="60-79">
      <formula>NOT(ISERROR(SEARCH("60-79",Y3)))</formula>
    </cfRule>
    <cfRule type="containsText" dxfId="165" priority="4" operator="containsText" text="&lt;60">
      <formula>NOT(ISERROR(SEARCH("&lt;60",Y3)))</formula>
    </cfRule>
  </conditionalFormatting>
  <conditionalFormatting sqref="H46:H48 J46:J48 D46:D48 F46:F48">
    <cfRule type="containsErrors" dxfId="164" priority="1">
      <formula>ISERROR(D46)</formula>
    </cfRule>
  </conditionalFormatting>
  <dataValidations count="2">
    <dataValidation allowBlank="1" showInputMessage="1" showErrorMessage="1" errorTitle="Error in entry" error="Please use list items only." sqref="AU116:BE143 AK3:AT33 BL40:BV61 BJ38:BT38 BJ31:BT34 BV31:CE34" xr:uid="{A314AE47-3129-4A7C-B0B8-2F8D49B7FBE3}"/>
    <dataValidation type="list" allowBlank="1" showInputMessage="1" showErrorMessage="1" errorTitle="Error in entry" error="Please use list items only." sqref="Y3:AH30 H3:R30" xr:uid="{FFDB0CD5-2214-4CA1-9817-F13E9315A866}">
      <formula1>ValidDepts</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11" max="12" man="1"/>
  </rowBreak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90750-6A05-4843-B6B9-2BDFCF44C940}">
  <sheetPr>
    <pageSetUpPr fitToPage="1"/>
  </sheetPr>
  <dimension ref="A1:CN179"/>
  <sheetViews>
    <sheetView showGridLines="0" zoomScale="80" zoomScaleNormal="80" zoomScaleSheetLayoutView="80" zoomScalePageLayoutView="25" workbookViewId="0">
      <selection activeCell="C138" sqref="C138:D141"/>
    </sheetView>
  </sheetViews>
  <sheetFormatPr defaultColWidth="0" defaultRowHeight="13.9"/>
  <cols>
    <col min="1" max="1" width="1.42578125" style="1" customWidth="1"/>
    <col min="2" max="7" width="10.5703125" style="1" customWidth="1"/>
    <col min="8" max="13" width="10.5703125" style="8" customWidth="1"/>
    <col min="14" max="16" width="10.5703125" style="8" hidden="1" customWidth="1"/>
    <col min="17" max="23" width="10.5703125" style="1" hidden="1" customWidth="1"/>
    <col min="24" max="24" width="3" style="1" customWidth="1"/>
    <col min="25" max="26" width="10.5703125" style="1" customWidth="1"/>
    <col min="27" max="27" width="10.5703125" style="8" customWidth="1"/>
    <col min="28" max="28" width="10.5703125" style="1" customWidth="1"/>
    <col min="29" max="29" width="11.5703125" style="1" customWidth="1"/>
    <col min="30" max="34" width="10.5703125" style="8" hidden="1" customWidth="1"/>
    <col min="35" max="35" width="2.7109375" style="8" customWidth="1"/>
    <col min="36" max="36" width="5.42578125" style="8" hidden="1" customWidth="1"/>
    <col min="37" max="37" width="12.42578125" style="1" hidden="1" customWidth="1"/>
    <col min="38" max="38" width="9.28515625" style="1" hidden="1" customWidth="1"/>
    <col min="39" max="39" width="15.28515625" style="1" hidden="1" customWidth="1"/>
    <col min="40" max="40" width="10" style="1" hidden="1" customWidth="1"/>
    <col min="41" max="41" width="13.42578125" style="1" hidden="1" customWidth="1"/>
    <col min="42" max="42" width="15.5703125" style="1" hidden="1" customWidth="1"/>
    <col min="43" max="43" width="13.7109375" style="1" hidden="1" customWidth="1"/>
    <col min="44" max="44" width="12.5703125" style="1" hidden="1" customWidth="1"/>
    <col min="45" max="49" width="8.7109375" style="1" hidden="1" customWidth="1"/>
    <col min="50" max="50" width="16.5703125" style="1" hidden="1" customWidth="1"/>
    <col min="51" max="51" width="8.7109375" style="1" hidden="1" customWidth="1"/>
    <col min="52" max="53" width="11.5703125" style="1" hidden="1" customWidth="1"/>
    <col min="54" max="63" width="8.7109375" style="1" hidden="1" customWidth="1"/>
    <col min="64" max="64" width="13" style="8" hidden="1" customWidth="1"/>
    <col min="65" max="65" width="11.42578125" style="8" hidden="1" customWidth="1"/>
    <col min="66" max="68" width="8.5703125" style="8" hidden="1" customWidth="1"/>
    <col min="69" max="71" width="13" style="8" hidden="1" customWidth="1"/>
    <col min="72" max="72" width="11.7109375" style="8" hidden="1" customWidth="1"/>
    <col min="73" max="73" width="7.42578125" style="8" hidden="1" customWidth="1"/>
    <col min="74" max="74" width="13.28515625" style="8" hidden="1" customWidth="1"/>
    <col min="75" max="82" width="7.42578125" style="8" hidden="1" customWidth="1"/>
    <col min="83" max="84" width="6.7109375" style="8" hidden="1" customWidth="1"/>
    <col min="85" max="85" width="8.7109375" style="1" hidden="1" customWidth="1"/>
    <col min="86" max="86" width="11.42578125" style="8" hidden="1" customWidth="1"/>
    <col min="87" max="87" width="8.7109375" style="1" hidden="1" customWidth="1"/>
    <col min="88" max="88" width="8.5703125" style="8" hidden="1" customWidth="1"/>
    <col min="89" max="89" width="8.7109375" style="1" hidden="1" customWidth="1"/>
    <col min="90" max="90" width="8.5703125" style="8" hidden="1" customWidth="1"/>
    <col min="91" max="91" width="8.7109375" style="1" hidden="1" customWidth="1"/>
    <col min="92" max="92" width="8.5703125" style="8" hidden="1" customWidth="1"/>
    <col min="93" max="16384" width="8.7109375" style="1" hidden="1"/>
  </cols>
  <sheetData>
    <row r="1" spans="2:92" ht="7.35" customHeight="1" thickBot="1">
      <c r="H1" s="2"/>
      <c r="I1" s="3"/>
      <c r="J1" s="3"/>
      <c r="K1" s="3"/>
      <c r="L1" s="3"/>
      <c r="M1" s="4"/>
      <c r="N1" s="4"/>
      <c r="O1" s="4"/>
      <c r="P1" s="4"/>
      <c r="AA1" s="3"/>
      <c r="AD1" s="3"/>
      <c r="AE1" s="3"/>
      <c r="AF1" s="3"/>
      <c r="AG1" s="3"/>
      <c r="AH1" s="3"/>
      <c r="AI1" s="3"/>
      <c r="AJ1" s="3"/>
      <c r="AW1" s="5" t="s">
        <v>36</v>
      </c>
      <c r="AX1" s="5"/>
      <c r="BE1" s="1" t="s">
        <v>37</v>
      </c>
      <c r="BJ1" s="5" t="s">
        <v>38</v>
      </c>
      <c r="BK1" s="5"/>
      <c r="BL1" s="6"/>
      <c r="BM1" s="7"/>
      <c r="BN1" s="3"/>
      <c r="BO1" s="3"/>
      <c r="BP1" s="3"/>
      <c r="BT1" s="4"/>
      <c r="BU1" s="4"/>
      <c r="BV1" s="9" t="s">
        <v>39</v>
      </c>
      <c r="BW1" s="10"/>
      <c r="BX1" s="10"/>
      <c r="BY1" s="10"/>
      <c r="BZ1" s="11"/>
      <c r="CH1" s="3"/>
      <c r="CJ1" s="3"/>
      <c r="CL1" s="3"/>
      <c r="CN1" s="3"/>
    </row>
    <row r="2" spans="2:92" ht="41.65" customHeight="1" thickBot="1">
      <c r="B2" s="12" t="s">
        <v>40</v>
      </c>
      <c r="C2" s="313" t="s">
        <v>41</v>
      </c>
      <c r="D2" s="314"/>
      <c r="E2" s="315" t="s">
        <v>42</v>
      </c>
      <c r="F2" s="316"/>
      <c r="G2" s="314"/>
      <c r="H2" s="146" t="s">
        <v>43</v>
      </c>
      <c r="I2" s="139" t="s">
        <v>44</v>
      </c>
      <c r="J2" s="141" t="s">
        <v>45</v>
      </c>
      <c r="K2" s="147" t="s">
        <v>46</v>
      </c>
      <c r="L2" s="142" t="s">
        <v>47</v>
      </c>
      <c r="M2" s="13" t="s">
        <v>48</v>
      </c>
      <c r="N2" s="13" t="s">
        <v>49</v>
      </c>
      <c r="O2" s="13" t="s">
        <v>50</v>
      </c>
      <c r="P2" s="13" t="s">
        <v>51</v>
      </c>
      <c r="Q2" s="13" t="s">
        <v>52</v>
      </c>
      <c r="R2" s="14" t="s">
        <v>53</v>
      </c>
      <c r="Y2" s="140" t="s">
        <v>54</v>
      </c>
      <c r="Z2" s="144" t="s">
        <v>55</v>
      </c>
      <c r="AA2" s="148" t="s">
        <v>56</v>
      </c>
      <c r="AB2" s="143" t="s">
        <v>57</v>
      </c>
      <c r="AC2" s="145" t="s">
        <v>58</v>
      </c>
      <c r="AD2" s="15" t="s">
        <v>59</v>
      </c>
      <c r="AE2" s="15" t="s">
        <v>60</v>
      </c>
      <c r="AF2" s="15" t="s">
        <v>61</v>
      </c>
      <c r="AG2" s="15" t="s">
        <v>62</v>
      </c>
      <c r="AH2" s="15" t="s">
        <v>63</v>
      </c>
      <c r="AK2" s="16" t="s">
        <v>64</v>
      </c>
      <c r="AL2" s="16" t="s">
        <v>65</v>
      </c>
      <c r="AM2" s="16" t="s">
        <v>66</v>
      </c>
      <c r="AN2" s="16" t="s">
        <v>67</v>
      </c>
      <c r="AO2" s="16" t="s">
        <v>68</v>
      </c>
      <c r="AP2" s="16" t="s">
        <v>69</v>
      </c>
      <c r="AQ2" s="16" t="s">
        <v>70</v>
      </c>
      <c r="AR2" s="16" t="s">
        <v>71</v>
      </c>
      <c r="AS2" s="16" t="s">
        <v>72</v>
      </c>
      <c r="AT2" s="16" t="s">
        <v>73</v>
      </c>
      <c r="AW2" s="17" t="s">
        <v>74</v>
      </c>
      <c r="AX2" s="17" t="s">
        <v>75</v>
      </c>
      <c r="AY2" s="17" t="s">
        <v>76</v>
      </c>
      <c r="AZ2" s="17" t="s">
        <v>77</v>
      </c>
      <c r="BA2" s="17" t="s">
        <v>78</v>
      </c>
      <c r="BB2" s="17" t="s">
        <v>79</v>
      </c>
      <c r="BC2" s="17" t="s">
        <v>80</v>
      </c>
      <c r="BE2" s="1" t="s">
        <v>81</v>
      </c>
      <c r="BF2" s="1" t="s">
        <v>82</v>
      </c>
      <c r="BJ2" s="18" t="s">
        <v>83</v>
      </c>
      <c r="BK2" s="18" t="s">
        <v>84</v>
      </c>
      <c r="BL2" s="18" t="s">
        <v>85</v>
      </c>
      <c r="BM2" s="18" t="s">
        <v>86</v>
      </c>
      <c r="BN2" s="18" t="s">
        <v>87</v>
      </c>
      <c r="BO2" s="18" t="s">
        <v>88</v>
      </c>
      <c r="BP2" s="18" t="s">
        <v>89</v>
      </c>
      <c r="BQ2" s="18" t="s">
        <v>90</v>
      </c>
      <c r="BR2" s="18" t="s">
        <v>91</v>
      </c>
      <c r="BS2" s="18" t="s">
        <v>92</v>
      </c>
      <c r="BT2" s="18" t="s">
        <v>93</v>
      </c>
      <c r="BV2" s="19" t="s">
        <v>94</v>
      </c>
      <c r="BW2" s="19" t="s">
        <v>95</v>
      </c>
      <c r="BX2" s="19" t="s">
        <v>96</v>
      </c>
      <c r="BY2" s="19" t="s">
        <v>97</v>
      </c>
      <c r="BZ2" s="19" t="s">
        <v>98</v>
      </c>
      <c r="CA2" s="19" t="s">
        <v>99</v>
      </c>
      <c r="CB2" s="19" t="s">
        <v>100</v>
      </c>
      <c r="CC2" s="19" t="s">
        <v>101</v>
      </c>
      <c r="CD2" s="19" t="s">
        <v>102</v>
      </c>
      <c r="CE2" s="19" t="s">
        <v>103</v>
      </c>
    </row>
    <row r="3" spans="2:92" ht="13.5" customHeight="1" thickBot="1">
      <c r="B3" s="320">
        <v>1</v>
      </c>
      <c r="C3" s="291" t="s">
        <v>104</v>
      </c>
      <c r="D3" s="292"/>
      <c r="E3" s="20" t="s">
        <v>105</v>
      </c>
      <c r="F3" s="21"/>
      <c r="G3" s="22"/>
      <c r="H3" s="161" t="s">
        <v>106</v>
      </c>
      <c r="I3" s="25" t="s">
        <v>106</v>
      </c>
      <c r="J3" s="25" t="s">
        <v>106</v>
      </c>
      <c r="K3" s="25" t="s">
        <v>106</v>
      </c>
      <c r="L3" s="24" t="s">
        <v>106</v>
      </c>
      <c r="M3" s="24" t="s">
        <v>106</v>
      </c>
      <c r="N3" s="24" t="s">
        <v>106</v>
      </c>
      <c r="O3" s="24" t="s">
        <v>106</v>
      </c>
      <c r="P3" s="24" t="s">
        <v>106</v>
      </c>
      <c r="Q3" s="24" t="s">
        <v>106</v>
      </c>
      <c r="R3" s="26" t="s">
        <v>106</v>
      </c>
      <c r="Y3" s="25" t="s">
        <v>106</v>
      </c>
      <c r="Z3" s="25" t="s">
        <v>106</v>
      </c>
      <c r="AA3" s="25" t="s">
        <v>106</v>
      </c>
      <c r="AB3" s="25" t="s">
        <v>106</v>
      </c>
      <c r="AC3" s="161" t="s">
        <v>106</v>
      </c>
      <c r="AD3" s="23" t="s">
        <v>106</v>
      </c>
      <c r="AE3" s="23" t="s">
        <v>106</v>
      </c>
      <c r="AF3" s="23" t="s">
        <v>106</v>
      </c>
      <c r="AG3" s="23" t="s">
        <v>106</v>
      </c>
      <c r="AH3" s="23" t="s">
        <v>106</v>
      </c>
      <c r="AK3" s="27" t="str">
        <f t="shared" ref="AK3:AT28"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107</v>
      </c>
      <c r="AX3" s="30" t="str">
        <f t="shared" ref="AX3:AX30" si="1">_xlfn.IFNA(LOOKUP(2,1/(H3:R3&lt;&gt;"---"),H3:R3),"---")</f>
        <v>---</v>
      </c>
      <c r="AY3" s="50" t="e">
        <f>VALUE(IF(AX3="---","",VLOOKUP(AX3,List1678234[],2,FALSE)))</f>
        <v>#VALUE!</v>
      </c>
      <c r="AZ3" s="1" t="str">
        <f t="shared" ref="AZ3:AZ30" si="2">_xlfn.IFNA(LOOKUP(2,1/(H3:Q3&lt;&gt;"---"),X3:AF3),"---")</f>
        <v>---</v>
      </c>
      <c r="BA3" s="1" t="e">
        <f>VALUE(IF(AZ3="---","",VLOOKUP(AZ3,List1678234[],2,FALSE)))</f>
        <v>#VALUE!</v>
      </c>
      <c r="BB3" s="1" t="str">
        <f t="shared" ref="BB3:BB30" si="3">_xlfn.IFNA(LOOKUP(2,1/(AK3:AT3&lt;&gt;""),AK3:AT3),"---")</f>
        <v>---</v>
      </c>
      <c r="BC3" s="1" t="str">
        <f t="shared" ref="BC3:BC30" si="4">_xlfn.IFNA(LOOKUP(2,1/(H3:R3&lt;&gt;"---"),H$2:R$2),"---")</f>
        <v>---</v>
      </c>
      <c r="BE3" s="31" t="s">
        <v>106</v>
      </c>
      <c r="BI3" s="29" t="s">
        <v>107</v>
      </c>
      <c r="BJ3" s="158" t="str">
        <f>IF(H3="---","",VLOOKUP(H3,List1678234[],2,FALSE))</f>
        <v/>
      </c>
      <c r="BK3" s="158" t="str">
        <f>IF(I3="---","",VLOOKUP(I3,List1678234[],2,FALSE))</f>
        <v/>
      </c>
      <c r="BL3" s="158" t="str">
        <f>IF(J3="---","",VLOOKUP(J3,List1678234[],2,FALSE))</f>
        <v/>
      </c>
      <c r="BM3" s="158" t="str">
        <f>IF(K3="---","",VLOOKUP(K3,List1678234[],2,FALSE))</f>
        <v/>
      </c>
      <c r="BN3" s="158" t="str">
        <f>IF(L3="---","",VLOOKUP(L3,List1678234[],2,FALSE))</f>
        <v/>
      </c>
      <c r="BO3" s="158" t="str">
        <f>IF(M3="---","",VLOOKUP(M3,List1678234[],2,FALSE))</f>
        <v/>
      </c>
      <c r="BP3" s="158" t="str">
        <f>IF(N3="---","",VLOOKUP(N3,List1678234[],2,FALSE))</f>
        <v/>
      </c>
      <c r="BQ3" s="158" t="str">
        <f>IF(O3="---","",VLOOKUP(O3,List1678234[],2,FALSE))</f>
        <v/>
      </c>
      <c r="BR3" s="158" t="str">
        <f>IF(P3="---","",VLOOKUP(P3,List1678234[],2,FALSE))</f>
        <v/>
      </c>
      <c r="BS3" s="158" t="str">
        <f>IF(Q3="---","",VLOOKUP(Q3,List1678234[],2,FALSE))</f>
        <v/>
      </c>
      <c r="BT3" s="158" t="str">
        <f>IF(R3="---","",VLOOKUP(R3,List1678234[],2,FALSE))</f>
        <v/>
      </c>
      <c r="BU3" s="29" t="s">
        <v>107</v>
      </c>
      <c r="BV3" s="158" t="str">
        <f>IF(Y3="---","",VLOOKUP(Y3,List1678234[],2,FALSE))</f>
        <v/>
      </c>
      <c r="BW3" s="158" t="str">
        <f>IF(Z3="---","",VLOOKUP(Z3,List1678234[],2,FALSE))</f>
        <v/>
      </c>
      <c r="BX3" s="158" t="str">
        <f>IF(AA3="---","",VLOOKUP(AA3,List1678234[],2,FALSE))</f>
        <v/>
      </c>
      <c r="BY3" s="158" t="str">
        <f>IF(AB3="---","",VLOOKUP(AB3,List1678234[],2,FALSE))</f>
        <v/>
      </c>
      <c r="BZ3" s="158" t="str">
        <f>IF(AC3="---","",VLOOKUP(AC3,List1678234[],2,FALSE))</f>
        <v/>
      </c>
      <c r="CA3" s="158" t="str">
        <f>IF(AD3="---","",VLOOKUP(AD3,List1678234[],2,FALSE))</f>
        <v/>
      </c>
      <c r="CB3" s="158" t="str">
        <f>IF(AE3="---","",VLOOKUP(AE3,List1678234[],2,FALSE))</f>
        <v/>
      </c>
      <c r="CC3" s="158" t="str">
        <f>IF(AF3="---","",VLOOKUP(AF3,List1678234[],2,FALSE))</f>
        <v/>
      </c>
      <c r="CD3" s="158" t="str">
        <f>IF(AG3="---","",VLOOKUP(AG3,List1678234[],2,FALSE))</f>
        <v/>
      </c>
      <c r="CE3" s="158" t="str">
        <f>IF(AH3="---","",VLOOKUP(AH3,List1678234[],2,FALSE))</f>
        <v/>
      </c>
    </row>
    <row r="4" spans="2:92" ht="13.5" customHeight="1" thickBot="1">
      <c r="B4" s="321"/>
      <c r="C4" s="291"/>
      <c r="D4" s="292"/>
      <c r="E4" s="199" t="s">
        <v>108</v>
      </c>
      <c r="F4" s="21"/>
      <c r="G4" s="22"/>
      <c r="H4" s="25" t="s">
        <v>106</v>
      </c>
      <c r="I4" s="25" t="s">
        <v>106</v>
      </c>
      <c r="J4" s="25" t="s">
        <v>106</v>
      </c>
      <c r="K4" s="25" t="s">
        <v>106</v>
      </c>
      <c r="L4" s="25" t="s">
        <v>106</v>
      </c>
      <c r="M4" s="25" t="s">
        <v>106</v>
      </c>
      <c r="N4" s="25" t="s">
        <v>106</v>
      </c>
      <c r="O4" s="25" t="s">
        <v>106</v>
      </c>
      <c r="P4" s="25" t="s">
        <v>106</v>
      </c>
      <c r="Q4" s="25" t="s">
        <v>106</v>
      </c>
      <c r="R4" s="32" t="s">
        <v>106</v>
      </c>
      <c r="Y4" s="25" t="s">
        <v>106</v>
      </c>
      <c r="Z4" s="25" t="s">
        <v>106</v>
      </c>
      <c r="AA4" s="25" t="s">
        <v>106</v>
      </c>
      <c r="AB4" s="25" t="s">
        <v>106</v>
      </c>
      <c r="AC4" s="32" t="s">
        <v>106</v>
      </c>
      <c r="AD4" s="23" t="s">
        <v>106</v>
      </c>
      <c r="AE4" s="23" t="s">
        <v>106</v>
      </c>
      <c r="AF4" s="23" t="s">
        <v>106</v>
      </c>
      <c r="AG4" s="23" t="s">
        <v>106</v>
      </c>
      <c r="AH4" s="23" t="s">
        <v>106</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109</v>
      </c>
      <c r="AX4" s="30" t="str">
        <f t="shared" si="1"/>
        <v>---</v>
      </c>
      <c r="AY4" s="50" t="e">
        <f>VALUE(IF(AX4="---","",VLOOKUP(AX4,List1678234[],2,FALSE)))</f>
        <v>#VALUE!</v>
      </c>
      <c r="AZ4" s="1" t="str">
        <f t="shared" si="2"/>
        <v>---</v>
      </c>
      <c r="BA4" s="1" t="e">
        <f>VALUE(IF(AZ4="---","",VLOOKUP(AZ4,List1678234[],2,FALSE)))</f>
        <v>#VALUE!</v>
      </c>
      <c r="BB4" s="1" t="str">
        <f t="shared" si="3"/>
        <v>---</v>
      </c>
      <c r="BC4" s="1" t="str">
        <f t="shared" si="4"/>
        <v>---</v>
      </c>
      <c r="BE4" s="33" t="s">
        <v>110</v>
      </c>
      <c r="BF4" s="1">
        <v>1</v>
      </c>
      <c r="BI4" s="29" t="s">
        <v>109</v>
      </c>
      <c r="BJ4" s="158" t="str">
        <f>IF(H4="---","",VLOOKUP(H4,List1678234[],2,FALSE))</f>
        <v/>
      </c>
      <c r="BK4" s="158" t="str">
        <f>IF(I4="---","",VLOOKUP(I4,List1678234[],2,FALSE))</f>
        <v/>
      </c>
      <c r="BL4" s="158" t="str">
        <f>IF(J4="---","",VLOOKUP(J4,List1678234[],2,FALSE))</f>
        <v/>
      </c>
      <c r="BM4" s="158" t="str">
        <f>IF(K4="---","",VLOOKUP(K4,List1678234[],2,FALSE))</f>
        <v/>
      </c>
      <c r="BN4" s="158" t="str">
        <f>IF(L4="---","",VLOOKUP(L4,List1678234[],2,FALSE))</f>
        <v/>
      </c>
      <c r="BO4" s="158" t="str">
        <f>IF(M4="---","",VLOOKUP(M4,List1678234[],2,FALSE))</f>
        <v/>
      </c>
      <c r="BP4" s="158" t="str">
        <f>IF(N4="---","",VLOOKUP(N4,List1678234[],2,FALSE))</f>
        <v/>
      </c>
      <c r="BQ4" s="158" t="str">
        <f>IF(O4="---","",VLOOKUP(O4,List1678234[],2,FALSE))</f>
        <v/>
      </c>
      <c r="BR4" s="158" t="str">
        <f>IF(P4="---","",VLOOKUP(P4,List1678234[],2,FALSE))</f>
        <v/>
      </c>
      <c r="BS4" s="158" t="str">
        <f>IF(Q4="---","",VLOOKUP(Q4,List1678234[],2,FALSE))</f>
        <v/>
      </c>
      <c r="BT4" s="158" t="str">
        <f>IF(R4="---","",VLOOKUP(R4,List1678234[],2,FALSE))</f>
        <v/>
      </c>
      <c r="BU4" s="29" t="s">
        <v>109</v>
      </c>
      <c r="BV4" s="158" t="str">
        <f>IF(Y4="---","",VLOOKUP(Y4,List1678234[],2,FALSE))</f>
        <v/>
      </c>
      <c r="BW4" s="158" t="str">
        <f>IF(Z4="---","",VLOOKUP(Z4,List1678234[],2,FALSE))</f>
        <v/>
      </c>
      <c r="BX4" s="158" t="str">
        <f>IF(AA4="---","",VLOOKUP(AA4,List1678234[],2,FALSE))</f>
        <v/>
      </c>
      <c r="BY4" s="158" t="str">
        <f>IF(AB4="---","",VLOOKUP(AB4,List1678234[],2,FALSE))</f>
        <v/>
      </c>
      <c r="BZ4" s="158" t="str">
        <f>IF(AC4="---","",VLOOKUP(AC4,List1678234[],2,FALSE))</f>
        <v/>
      </c>
      <c r="CA4" s="158" t="str">
        <f>IF(AD4="---","",VLOOKUP(AD4,List1678234[],2,FALSE))</f>
        <v/>
      </c>
      <c r="CB4" s="158" t="str">
        <f>IF(AE4="---","",VLOOKUP(AE4,List1678234[],2,FALSE))</f>
        <v/>
      </c>
      <c r="CC4" s="158" t="str">
        <f>IF(AF4="---","",VLOOKUP(AF4,List1678234[],2,FALSE))</f>
        <v/>
      </c>
      <c r="CD4" s="158" t="str">
        <f>IF(AG4="---","",VLOOKUP(AG4,List1678234[],2,FALSE))</f>
        <v/>
      </c>
      <c r="CE4" s="158" t="str">
        <f>IF(AH4="---","",VLOOKUP(AH4,List1678234[],2,FALSE))</f>
        <v/>
      </c>
    </row>
    <row r="5" spans="2:92" ht="13.5" customHeight="1" thickBot="1">
      <c r="B5" s="321"/>
      <c r="C5" s="291" t="s">
        <v>111</v>
      </c>
      <c r="D5" s="292"/>
      <c r="E5" s="20" t="s">
        <v>112</v>
      </c>
      <c r="F5" s="21"/>
      <c r="G5" s="22"/>
      <c r="H5" s="25" t="s">
        <v>106</v>
      </c>
      <c r="I5" s="25" t="s">
        <v>106</v>
      </c>
      <c r="J5" s="25" t="s">
        <v>106</v>
      </c>
      <c r="K5" s="25" t="s">
        <v>106</v>
      </c>
      <c r="L5" s="25" t="s">
        <v>106</v>
      </c>
      <c r="M5" s="25" t="s">
        <v>106</v>
      </c>
      <c r="N5" s="25" t="s">
        <v>106</v>
      </c>
      <c r="O5" s="25" t="s">
        <v>106</v>
      </c>
      <c r="P5" s="25" t="s">
        <v>106</v>
      </c>
      <c r="Q5" s="25" t="s">
        <v>106</v>
      </c>
      <c r="R5" s="32" t="s">
        <v>106</v>
      </c>
      <c r="Y5" s="25" t="s">
        <v>106</v>
      </c>
      <c r="Z5" s="25" t="s">
        <v>106</v>
      </c>
      <c r="AA5" s="25" t="s">
        <v>106</v>
      </c>
      <c r="AB5" s="25" t="s">
        <v>106</v>
      </c>
      <c r="AC5" s="32" t="s">
        <v>106</v>
      </c>
      <c r="AD5" s="23" t="s">
        <v>106</v>
      </c>
      <c r="AE5" s="23" t="s">
        <v>106</v>
      </c>
      <c r="AF5" s="23" t="s">
        <v>106</v>
      </c>
      <c r="AG5" s="23" t="s">
        <v>106</v>
      </c>
      <c r="AH5" s="23" t="s">
        <v>106</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113</v>
      </c>
      <c r="AX5" s="30" t="str">
        <f t="shared" si="1"/>
        <v>---</v>
      </c>
      <c r="AY5" s="50" t="e">
        <f>VALUE(IF(AX5="---","",VLOOKUP(AX5,List1678234[],2,FALSE)))</f>
        <v>#VALUE!</v>
      </c>
      <c r="AZ5" s="1" t="str">
        <f t="shared" si="2"/>
        <v>---</v>
      </c>
      <c r="BA5" s="1" t="e">
        <f>VALUE(IF(AZ5="---","",VLOOKUP(AZ5,List1678234[],2,FALSE)))</f>
        <v>#VALUE!</v>
      </c>
      <c r="BB5" s="1" t="str">
        <f t="shared" si="3"/>
        <v>---</v>
      </c>
      <c r="BC5" s="1" t="str">
        <f t="shared" si="4"/>
        <v>---</v>
      </c>
      <c r="BE5" s="34" t="s">
        <v>114</v>
      </c>
      <c r="BF5" s="1">
        <v>0.5</v>
      </c>
      <c r="BI5" s="29" t="s">
        <v>113</v>
      </c>
      <c r="BJ5" s="158" t="str">
        <f>IF(H5="---","",VLOOKUP(H5,List1678234[],2,FALSE))</f>
        <v/>
      </c>
      <c r="BK5" s="158" t="str">
        <f>IF(I5="---","",VLOOKUP(I5,List1678234[],2,FALSE))</f>
        <v/>
      </c>
      <c r="BL5" s="158" t="str">
        <f>IF(J5="---","",VLOOKUP(J5,List1678234[],2,FALSE))</f>
        <v/>
      </c>
      <c r="BM5" s="158" t="str">
        <f>IF(K5="---","",VLOOKUP(K5,List1678234[],2,FALSE))</f>
        <v/>
      </c>
      <c r="BN5" s="158" t="str">
        <f>IF(L5="---","",VLOOKUP(L5,List1678234[],2,FALSE))</f>
        <v/>
      </c>
      <c r="BO5" s="158" t="str">
        <f>IF(M5="---","",VLOOKUP(M5,List1678234[],2,FALSE))</f>
        <v/>
      </c>
      <c r="BP5" s="158" t="str">
        <f>IF(N5="---","",VLOOKUP(N5,List1678234[],2,FALSE))</f>
        <v/>
      </c>
      <c r="BQ5" s="158" t="str">
        <f>IF(O5="---","",VLOOKUP(O5,List1678234[],2,FALSE))</f>
        <v/>
      </c>
      <c r="BR5" s="158" t="str">
        <f>IF(P5="---","",VLOOKUP(P5,List1678234[],2,FALSE))</f>
        <v/>
      </c>
      <c r="BS5" s="158" t="str">
        <f>IF(Q5="---","",VLOOKUP(Q5,List1678234[],2,FALSE))</f>
        <v/>
      </c>
      <c r="BT5" s="158" t="str">
        <f>IF(R5="---","",VLOOKUP(R5,List1678234[],2,FALSE))</f>
        <v/>
      </c>
      <c r="BU5" s="29" t="s">
        <v>113</v>
      </c>
      <c r="BV5" s="158" t="str">
        <f>IF(Y5="---","",VLOOKUP(Y5,List1678234[],2,FALSE))</f>
        <v/>
      </c>
      <c r="BW5" s="158" t="str">
        <f>IF(Z5="---","",VLOOKUP(Z5,List1678234[],2,FALSE))</f>
        <v/>
      </c>
      <c r="BX5" s="158" t="str">
        <f>IF(AA5="---","",VLOOKUP(AA5,List1678234[],2,FALSE))</f>
        <v/>
      </c>
      <c r="BY5" s="158" t="str">
        <f>IF(AB5="---","",VLOOKUP(AB5,List1678234[],2,FALSE))</f>
        <v/>
      </c>
      <c r="BZ5" s="158" t="str">
        <f>IF(AC5="---","",VLOOKUP(AC5,List1678234[],2,FALSE))</f>
        <v/>
      </c>
      <c r="CA5" s="158" t="str">
        <f>IF(AD5="---","",VLOOKUP(AD5,List1678234[],2,FALSE))</f>
        <v/>
      </c>
      <c r="CB5" s="158" t="str">
        <f>IF(AE5="---","",VLOOKUP(AE5,List1678234[],2,FALSE))</f>
        <v/>
      </c>
      <c r="CC5" s="158" t="str">
        <f>IF(AF5="---","",VLOOKUP(AF5,List1678234[],2,FALSE))</f>
        <v/>
      </c>
      <c r="CD5" s="158" t="str">
        <f>IF(AG5="---","",VLOOKUP(AG5,List1678234[],2,FALSE))</f>
        <v/>
      </c>
      <c r="CE5" s="158" t="str">
        <f>IF(AH5="---","",VLOOKUP(AH5,List1678234[],2,FALSE))</f>
        <v/>
      </c>
    </row>
    <row r="6" spans="2:92" ht="13.5" customHeight="1" thickBot="1">
      <c r="B6" s="321"/>
      <c r="C6" s="291"/>
      <c r="D6" s="292"/>
      <c r="E6" s="20" t="s">
        <v>115</v>
      </c>
      <c r="F6" s="21"/>
      <c r="G6" s="22"/>
      <c r="H6" s="25" t="s">
        <v>106</v>
      </c>
      <c r="I6" s="25" t="s">
        <v>106</v>
      </c>
      <c r="J6" s="25" t="s">
        <v>106</v>
      </c>
      <c r="K6" s="25" t="s">
        <v>106</v>
      </c>
      <c r="L6" s="25" t="s">
        <v>106</v>
      </c>
      <c r="M6" s="25" t="s">
        <v>106</v>
      </c>
      <c r="N6" s="25" t="s">
        <v>106</v>
      </c>
      <c r="O6" s="25" t="s">
        <v>106</v>
      </c>
      <c r="P6" s="25" t="s">
        <v>106</v>
      </c>
      <c r="Q6" s="25" t="s">
        <v>106</v>
      </c>
      <c r="R6" s="32" t="s">
        <v>106</v>
      </c>
      <c r="Y6" s="25" t="s">
        <v>106</v>
      </c>
      <c r="Z6" s="25" t="s">
        <v>106</v>
      </c>
      <c r="AA6" s="25" t="s">
        <v>106</v>
      </c>
      <c r="AB6" s="25" t="s">
        <v>106</v>
      </c>
      <c r="AC6" s="32" t="s">
        <v>106</v>
      </c>
      <c r="AD6" s="23" t="s">
        <v>106</v>
      </c>
      <c r="AE6" s="23" t="s">
        <v>106</v>
      </c>
      <c r="AF6" s="23" t="s">
        <v>106</v>
      </c>
      <c r="AG6" s="23" t="s">
        <v>106</v>
      </c>
      <c r="AH6" s="23" t="s">
        <v>106</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116</v>
      </c>
      <c r="AX6" s="30" t="str">
        <f t="shared" si="1"/>
        <v>---</v>
      </c>
      <c r="AY6" s="50" t="e">
        <f>VALUE(IF(AX6="---","",VLOOKUP(AX6,List1678234[],2,FALSE)))</f>
        <v>#VALUE!</v>
      </c>
      <c r="AZ6" s="1" t="str">
        <f t="shared" si="2"/>
        <v>---</v>
      </c>
      <c r="BA6" s="1" t="e">
        <f>VALUE(IF(AZ6="---","",VLOOKUP(AZ6,List1678234[],2,FALSE)))</f>
        <v>#VALUE!</v>
      </c>
      <c r="BB6" s="1" t="str">
        <f t="shared" si="3"/>
        <v>---</v>
      </c>
      <c r="BC6" s="1" t="str">
        <f t="shared" si="4"/>
        <v>---</v>
      </c>
      <c r="BE6" s="35" t="s">
        <v>117</v>
      </c>
      <c r="BF6" s="1">
        <v>0</v>
      </c>
      <c r="BI6" s="29" t="s">
        <v>116</v>
      </c>
      <c r="BJ6" s="158" t="str">
        <f>IF(H6="---","",VLOOKUP(H6,List1678234[],2,FALSE))</f>
        <v/>
      </c>
      <c r="BK6" s="158" t="str">
        <f>IF(I6="---","",VLOOKUP(I6,List1678234[],2,FALSE))</f>
        <v/>
      </c>
      <c r="BL6" s="158" t="str">
        <f>IF(J6="---","",VLOOKUP(J6,List1678234[],2,FALSE))</f>
        <v/>
      </c>
      <c r="BM6" s="158" t="str">
        <f>IF(K6="---","",VLOOKUP(K6,List1678234[],2,FALSE))</f>
        <v/>
      </c>
      <c r="BN6" s="158" t="str">
        <f>IF(L6="---","",VLOOKUP(L6,List1678234[],2,FALSE))</f>
        <v/>
      </c>
      <c r="BO6" s="158" t="str">
        <f>IF(M6="---","",VLOOKUP(M6,List1678234[],2,FALSE))</f>
        <v/>
      </c>
      <c r="BP6" s="158" t="str">
        <f>IF(N6="---","",VLOOKUP(N6,List1678234[],2,FALSE))</f>
        <v/>
      </c>
      <c r="BQ6" s="158" t="str">
        <f>IF(O6="---","",VLOOKUP(O6,List1678234[],2,FALSE))</f>
        <v/>
      </c>
      <c r="BR6" s="158" t="str">
        <f>IF(P6="---","",VLOOKUP(P6,List1678234[],2,FALSE))</f>
        <v/>
      </c>
      <c r="BS6" s="158" t="str">
        <f>IF(Q6="---","",VLOOKUP(Q6,List1678234[],2,FALSE))</f>
        <v/>
      </c>
      <c r="BT6" s="158" t="str">
        <f>IF(R6="---","",VLOOKUP(R6,List1678234[],2,FALSE))</f>
        <v/>
      </c>
      <c r="BU6" s="29" t="s">
        <v>116</v>
      </c>
      <c r="BV6" s="158" t="str">
        <f>IF(Y6="---","",VLOOKUP(Y6,List1678234[],2,FALSE))</f>
        <v/>
      </c>
      <c r="BW6" s="158" t="str">
        <f>IF(Z6="---","",VLOOKUP(Z6,List1678234[],2,FALSE))</f>
        <v/>
      </c>
      <c r="BX6" s="158" t="str">
        <f>IF(AA6="---","",VLOOKUP(AA6,List1678234[],2,FALSE))</f>
        <v/>
      </c>
      <c r="BY6" s="158" t="str">
        <f>IF(AB6="---","",VLOOKUP(AB6,List1678234[],2,FALSE))</f>
        <v/>
      </c>
      <c r="BZ6" s="158" t="str">
        <f>IF(AC6="---","",VLOOKUP(AC6,List1678234[],2,FALSE))</f>
        <v/>
      </c>
      <c r="CA6" s="158" t="str">
        <f>IF(AD6="---","",VLOOKUP(AD6,List1678234[],2,FALSE))</f>
        <v/>
      </c>
      <c r="CB6" s="158" t="str">
        <f>IF(AE6="---","",VLOOKUP(AE6,List1678234[],2,FALSE))</f>
        <v/>
      </c>
      <c r="CC6" s="158" t="str">
        <f>IF(AF6="---","",VLOOKUP(AF6,List1678234[],2,FALSE))</f>
        <v/>
      </c>
      <c r="CD6" s="158" t="str">
        <f>IF(AG6="---","",VLOOKUP(AG6,List1678234[],2,FALSE))</f>
        <v/>
      </c>
      <c r="CE6" s="158" t="str">
        <f>IF(AH6="---","",VLOOKUP(AH6,List1678234[],2,FALSE))</f>
        <v/>
      </c>
    </row>
    <row r="7" spans="2:92" ht="13.5" customHeight="1" thickBot="1">
      <c r="B7" s="321"/>
      <c r="C7" s="291"/>
      <c r="D7" s="292"/>
      <c r="E7" s="20" t="s">
        <v>118</v>
      </c>
      <c r="F7" s="21"/>
      <c r="G7" s="22"/>
      <c r="H7" s="25" t="s">
        <v>106</v>
      </c>
      <c r="I7" s="25" t="s">
        <v>106</v>
      </c>
      <c r="J7" s="25" t="s">
        <v>106</v>
      </c>
      <c r="K7" s="25" t="s">
        <v>106</v>
      </c>
      <c r="L7" s="25" t="s">
        <v>106</v>
      </c>
      <c r="M7" s="25" t="s">
        <v>106</v>
      </c>
      <c r="N7" s="25" t="s">
        <v>106</v>
      </c>
      <c r="O7" s="25" t="s">
        <v>106</v>
      </c>
      <c r="P7" s="25" t="s">
        <v>106</v>
      </c>
      <c r="Q7" s="25" t="s">
        <v>106</v>
      </c>
      <c r="R7" s="32" t="s">
        <v>106</v>
      </c>
      <c r="Y7" s="25" t="s">
        <v>106</v>
      </c>
      <c r="Z7" s="25" t="s">
        <v>106</v>
      </c>
      <c r="AA7" s="25" t="s">
        <v>106</v>
      </c>
      <c r="AB7" s="25" t="s">
        <v>106</v>
      </c>
      <c r="AC7" s="32" t="s">
        <v>106</v>
      </c>
      <c r="AD7" s="23" t="s">
        <v>106</v>
      </c>
      <c r="AE7" s="23" t="s">
        <v>106</v>
      </c>
      <c r="AF7" s="23" t="s">
        <v>106</v>
      </c>
      <c r="AG7" s="23" t="s">
        <v>106</v>
      </c>
      <c r="AH7" s="23" t="s">
        <v>106</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119</v>
      </c>
      <c r="AX7" s="30" t="str">
        <f t="shared" si="1"/>
        <v>---</v>
      </c>
      <c r="AY7" s="50" t="e">
        <f>VALUE(IF(AX7="---","",VLOOKUP(AX7,List1678234[],2,FALSE)))</f>
        <v>#VALUE!</v>
      </c>
      <c r="AZ7" s="1" t="str">
        <f t="shared" si="2"/>
        <v>---</v>
      </c>
      <c r="BA7" s="1" t="e">
        <f>VALUE(IF(AZ7="---","",VLOOKUP(AZ7,List1678234[],2,FALSE)))</f>
        <v>#VALUE!</v>
      </c>
      <c r="BB7" s="1" t="str">
        <f t="shared" si="3"/>
        <v>---</v>
      </c>
      <c r="BC7" s="1" t="str">
        <f t="shared" si="4"/>
        <v>---</v>
      </c>
      <c r="BI7" s="29" t="s">
        <v>119</v>
      </c>
      <c r="BJ7" s="158" t="str">
        <f>IF(H7="---","",VLOOKUP(H7,List1678234[],2,FALSE))</f>
        <v/>
      </c>
      <c r="BK7" s="158" t="str">
        <f>IF(I7="---","",VLOOKUP(I7,List1678234[],2,FALSE))</f>
        <v/>
      </c>
      <c r="BL7" s="158" t="str">
        <f>IF(J7="---","",VLOOKUP(J7,List1678234[],2,FALSE))</f>
        <v/>
      </c>
      <c r="BM7" s="158" t="str">
        <f>IF(K7="---","",VLOOKUP(K7,List1678234[],2,FALSE))</f>
        <v/>
      </c>
      <c r="BN7" s="158" t="str">
        <f>IF(L7="---","",VLOOKUP(L7,List1678234[],2,FALSE))</f>
        <v/>
      </c>
      <c r="BO7" s="158" t="str">
        <f>IF(M7="---","",VLOOKUP(M7,List1678234[],2,FALSE))</f>
        <v/>
      </c>
      <c r="BP7" s="158" t="str">
        <f>IF(N7="---","",VLOOKUP(N7,List1678234[],2,FALSE))</f>
        <v/>
      </c>
      <c r="BQ7" s="158" t="str">
        <f>IF(O7="---","",VLOOKUP(O7,List1678234[],2,FALSE))</f>
        <v/>
      </c>
      <c r="BR7" s="158" t="str">
        <f>IF(P7="---","",VLOOKUP(P7,List1678234[],2,FALSE))</f>
        <v/>
      </c>
      <c r="BS7" s="158" t="str">
        <f>IF(Q7="---","",VLOOKUP(Q7,List1678234[],2,FALSE))</f>
        <v/>
      </c>
      <c r="BT7" s="158" t="str">
        <f>IF(R7="---","",VLOOKUP(R7,List1678234[],2,FALSE))</f>
        <v/>
      </c>
      <c r="BU7" s="29" t="s">
        <v>119</v>
      </c>
      <c r="BV7" s="158" t="str">
        <f>IF(Y7="---","",VLOOKUP(Y7,List1678234[],2,FALSE))</f>
        <v/>
      </c>
      <c r="BW7" s="158" t="str">
        <f>IF(Z7="---","",VLOOKUP(Z7,List1678234[],2,FALSE))</f>
        <v/>
      </c>
      <c r="BX7" s="158" t="str">
        <f>IF(AA7="---","",VLOOKUP(AA7,List1678234[],2,FALSE))</f>
        <v/>
      </c>
      <c r="BY7" s="158" t="str">
        <f>IF(AB7="---","",VLOOKUP(AB7,List1678234[],2,FALSE))</f>
        <v/>
      </c>
      <c r="BZ7" s="158" t="str">
        <f>IF(AC7="---","",VLOOKUP(AC7,List1678234[],2,FALSE))</f>
        <v/>
      </c>
      <c r="CA7" s="158" t="str">
        <f>IF(AD7="---","",VLOOKUP(AD7,List1678234[],2,FALSE))</f>
        <v/>
      </c>
      <c r="CB7" s="158" t="str">
        <f>IF(AE7="---","",VLOOKUP(AE7,List1678234[],2,FALSE))</f>
        <v/>
      </c>
      <c r="CC7" s="158" t="str">
        <f>IF(AF7="---","",VLOOKUP(AF7,List1678234[],2,FALSE))</f>
        <v/>
      </c>
      <c r="CD7" s="158" t="str">
        <f>IF(AG7="---","",VLOOKUP(AG7,List1678234[],2,FALSE))</f>
        <v/>
      </c>
      <c r="CE7" s="158" t="str">
        <f>IF(AH7="---","",VLOOKUP(AH7,List1678234[],2,FALSE))</f>
        <v/>
      </c>
    </row>
    <row r="8" spans="2:92" ht="13.5" customHeight="1" thickBot="1">
      <c r="B8" s="322"/>
      <c r="C8" s="291"/>
      <c r="D8" s="292"/>
      <c r="E8" s="20" t="s">
        <v>120</v>
      </c>
      <c r="F8" s="21"/>
      <c r="G8" s="22"/>
      <c r="H8" s="25" t="s">
        <v>106</v>
      </c>
      <c r="I8" s="25" t="s">
        <v>106</v>
      </c>
      <c r="J8" s="25" t="s">
        <v>106</v>
      </c>
      <c r="K8" s="25" t="s">
        <v>106</v>
      </c>
      <c r="L8" s="25" t="s">
        <v>106</v>
      </c>
      <c r="M8" s="25" t="s">
        <v>106</v>
      </c>
      <c r="N8" s="25" t="s">
        <v>106</v>
      </c>
      <c r="O8" s="25" t="s">
        <v>106</v>
      </c>
      <c r="P8" s="25" t="s">
        <v>106</v>
      </c>
      <c r="Q8" s="25" t="s">
        <v>106</v>
      </c>
      <c r="R8" s="32" t="s">
        <v>106</v>
      </c>
      <c r="Y8" s="25" t="s">
        <v>106</v>
      </c>
      <c r="Z8" s="25" t="s">
        <v>106</v>
      </c>
      <c r="AA8" s="25" t="s">
        <v>106</v>
      </c>
      <c r="AB8" s="25" t="s">
        <v>106</v>
      </c>
      <c r="AC8" s="32" t="s">
        <v>106</v>
      </c>
      <c r="AD8" s="23" t="s">
        <v>106</v>
      </c>
      <c r="AE8" s="23" t="s">
        <v>106</v>
      </c>
      <c r="AF8" s="23" t="s">
        <v>106</v>
      </c>
      <c r="AG8" s="23" t="s">
        <v>106</v>
      </c>
      <c r="AH8" s="23" t="s">
        <v>106</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121</v>
      </c>
      <c r="AX8" s="30" t="str">
        <f t="shared" si="1"/>
        <v>---</v>
      </c>
      <c r="AY8" s="50" t="e">
        <f>VALUE(IF(AX8="---","",VLOOKUP(AX8,List1678234[],2,FALSE)))</f>
        <v>#VALUE!</v>
      </c>
      <c r="AZ8" s="1" t="str">
        <f t="shared" si="2"/>
        <v>---</v>
      </c>
      <c r="BA8" s="1" t="e">
        <f>VALUE(IF(AZ8="---","",VLOOKUP(AZ8,List1678234[],2,FALSE)))</f>
        <v>#VALUE!</v>
      </c>
      <c r="BB8" s="1" t="str">
        <f t="shared" si="3"/>
        <v>---</v>
      </c>
      <c r="BC8" s="1" t="str">
        <f t="shared" si="4"/>
        <v>---</v>
      </c>
      <c r="BI8" s="29" t="s">
        <v>121</v>
      </c>
      <c r="BJ8" s="158" t="str">
        <f>IF(H8="---","",VLOOKUP(H8,List1678234[],2,FALSE))</f>
        <v/>
      </c>
      <c r="BK8" s="158" t="str">
        <f>IF(I8="---","",VLOOKUP(I8,List1678234[],2,FALSE))</f>
        <v/>
      </c>
      <c r="BL8" s="158" t="str">
        <f>IF(J8="---","",VLOOKUP(J8,List1678234[],2,FALSE))</f>
        <v/>
      </c>
      <c r="BM8" s="158" t="str">
        <f>IF(K8="---","",VLOOKUP(K8,List1678234[],2,FALSE))</f>
        <v/>
      </c>
      <c r="BN8" s="158" t="str">
        <f>IF(L8="---","",VLOOKUP(L8,List1678234[],2,FALSE))</f>
        <v/>
      </c>
      <c r="BO8" s="158" t="str">
        <f>IF(M8="---","",VLOOKUP(M8,List1678234[],2,FALSE))</f>
        <v/>
      </c>
      <c r="BP8" s="158" t="str">
        <f>IF(N8="---","",VLOOKUP(N8,List1678234[],2,FALSE))</f>
        <v/>
      </c>
      <c r="BQ8" s="158" t="str">
        <f>IF(O8="---","",VLOOKUP(O8,List1678234[],2,FALSE))</f>
        <v/>
      </c>
      <c r="BR8" s="158" t="str">
        <f>IF(P8="---","",VLOOKUP(P8,List1678234[],2,FALSE))</f>
        <v/>
      </c>
      <c r="BS8" s="158" t="str">
        <f>IF(Q8="---","",VLOOKUP(Q8,List1678234[],2,FALSE))</f>
        <v/>
      </c>
      <c r="BT8" s="158" t="str">
        <f>IF(R8="---","",VLOOKUP(R8,List1678234[],2,FALSE))</f>
        <v/>
      </c>
      <c r="BU8" s="29" t="s">
        <v>121</v>
      </c>
      <c r="BV8" s="158" t="str">
        <f>IF(Y8="---","",VLOOKUP(Y8,List1678234[],2,FALSE))</f>
        <v/>
      </c>
      <c r="BW8" s="158" t="str">
        <f>IF(Z8="---","",VLOOKUP(Z8,List1678234[],2,FALSE))</f>
        <v/>
      </c>
      <c r="BX8" s="158" t="str">
        <f>IF(AA8="---","",VLOOKUP(AA8,List1678234[],2,FALSE))</f>
        <v/>
      </c>
      <c r="BY8" s="158" t="str">
        <f>IF(AB8="---","",VLOOKUP(AB8,List1678234[],2,FALSE))</f>
        <v/>
      </c>
      <c r="BZ8" s="158" t="str">
        <f>IF(AC8="---","",VLOOKUP(AC8,List1678234[],2,FALSE))</f>
        <v/>
      </c>
      <c r="CA8" s="158" t="str">
        <f>IF(AD8="---","",VLOOKUP(AD8,List1678234[],2,FALSE))</f>
        <v/>
      </c>
      <c r="CB8" s="158" t="str">
        <f>IF(AE8="---","",VLOOKUP(AE8,List1678234[],2,FALSE))</f>
        <v/>
      </c>
      <c r="CC8" s="158" t="str">
        <f>IF(AF8="---","",VLOOKUP(AF8,List1678234[],2,FALSE))</f>
        <v/>
      </c>
      <c r="CD8" s="158" t="str">
        <f>IF(AG8="---","",VLOOKUP(AG8,List1678234[],2,FALSE))</f>
        <v/>
      </c>
      <c r="CE8" s="158" t="str">
        <f>IF(AH8="---","",VLOOKUP(AH8,List1678234[],2,FALSE))</f>
        <v/>
      </c>
    </row>
    <row r="9" spans="2:92" ht="13.5" customHeight="1" thickBot="1">
      <c r="B9" s="320">
        <v>2</v>
      </c>
      <c r="C9" s="291" t="s">
        <v>122</v>
      </c>
      <c r="D9" s="292"/>
      <c r="E9" s="20" t="s">
        <v>123</v>
      </c>
      <c r="F9" s="21"/>
      <c r="G9" s="22"/>
      <c r="H9" s="25" t="s">
        <v>106</v>
      </c>
      <c r="I9" s="25" t="s">
        <v>106</v>
      </c>
      <c r="J9" s="25" t="s">
        <v>106</v>
      </c>
      <c r="K9" s="25" t="s">
        <v>106</v>
      </c>
      <c r="L9" s="25" t="s">
        <v>106</v>
      </c>
      <c r="M9" s="25" t="s">
        <v>106</v>
      </c>
      <c r="N9" s="25" t="s">
        <v>106</v>
      </c>
      <c r="O9" s="25" t="s">
        <v>106</v>
      </c>
      <c r="P9" s="25" t="s">
        <v>106</v>
      </c>
      <c r="Q9" s="25" t="s">
        <v>106</v>
      </c>
      <c r="R9" s="32" t="s">
        <v>106</v>
      </c>
      <c r="Y9" s="25" t="s">
        <v>106</v>
      </c>
      <c r="Z9" s="25" t="s">
        <v>106</v>
      </c>
      <c r="AA9" s="25" t="s">
        <v>106</v>
      </c>
      <c r="AB9" s="25" t="s">
        <v>106</v>
      </c>
      <c r="AC9" s="32" t="s">
        <v>106</v>
      </c>
      <c r="AD9" s="23" t="s">
        <v>106</v>
      </c>
      <c r="AE9" s="23" t="s">
        <v>106</v>
      </c>
      <c r="AF9" s="23" t="s">
        <v>106</v>
      </c>
      <c r="AG9" s="23" t="s">
        <v>106</v>
      </c>
      <c r="AH9" s="23" t="s">
        <v>106</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124</v>
      </c>
      <c r="AX9" s="30" t="str">
        <f t="shared" si="1"/>
        <v>---</v>
      </c>
      <c r="AY9" s="50" t="e">
        <f>VALUE(IF(AX9="---","",VLOOKUP(AX9,List1678234[],2,FALSE)))</f>
        <v>#VALUE!</v>
      </c>
      <c r="AZ9" s="1" t="str">
        <f t="shared" si="2"/>
        <v>---</v>
      </c>
      <c r="BA9" s="1" t="e">
        <f>VALUE(IF(AZ9="---","",VLOOKUP(AZ9,List1678234[],2,FALSE)))</f>
        <v>#VALUE!</v>
      </c>
      <c r="BB9" s="1" t="str">
        <f t="shared" si="3"/>
        <v>---</v>
      </c>
      <c r="BC9" s="1" t="str">
        <f t="shared" si="4"/>
        <v>---</v>
      </c>
      <c r="BI9" s="29" t="s">
        <v>124</v>
      </c>
      <c r="BJ9" s="158" t="str">
        <f>IF(H9="---","",VLOOKUP(H9,List1678234[],2,FALSE))</f>
        <v/>
      </c>
      <c r="BK9" s="158" t="str">
        <f>IF(I9="---","",VLOOKUP(I9,List1678234[],2,FALSE))</f>
        <v/>
      </c>
      <c r="BL9" s="158" t="str">
        <f>IF(J9="---","",VLOOKUP(J9,List1678234[],2,FALSE))</f>
        <v/>
      </c>
      <c r="BM9" s="158" t="str">
        <f>IF(K9="---","",VLOOKUP(K9,List1678234[],2,FALSE))</f>
        <v/>
      </c>
      <c r="BN9" s="158" t="str">
        <f>IF(L9="---","",VLOOKUP(L9,List1678234[],2,FALSE))</f>
        <v/>
      </c>
      <c r="BO9" s="158" t="str">
        <f>IF(M9="---","",VLOOKUP(M9,List1678234[],2,FALSE))</f>
        <v/>
      </c>
      <c r="BP9" s="158" t="str">
        <f>IF(N9="---","",VLOOKUP(N9,List1678234[],2,FALSE))</f>
        <v/>
      </c>
      <c r="BQ9" s="158" t="str">
        <f>IF(O9="---","",VLOOKUP(O9,List1678234[],2,FALSE))</f>
        <v/>
      </c>
      <c r="BR9" s="158" t="str">
        <f>IF(P9="---","",VLOOKUP(P9,List1678234[],2,FALSE))</f>
        <v/>
      </c>
      <c r="BS9" s="158" t="str">
        <f>IF(Q9="---","",VLOOKUP(Q9,List1678234[],2,FALSE))</f>
        <v/>
      </c>
      <c r="BT9" s="158" t="str">
        <f>IF(R9="---","",VLOOKUP(R9,List1678234[],2,FALSE))</f>
        <v/>
      </c>
      <c r="BU9" s="29" t="s">
        <v>124</v>
      </c>
      <c r="BV9" s="158" t="str">
        <f>IF(Y9="---","",VLOOKUP(Y9,List1678234[],2,FALSE))</f>
        <v/>
      </c>
      <c r="BW9" s="158" t="str">
        <f>IF(Z9="---","",VLOOKUP(Z9,List1678234[],2,FALSE))</f>
        <v/>
      </c>
      <c r="BX9" s="158" t="str">
        <f>IF(AA9="---","",VLOOKUP(AA9,List1678234[],2,FALSE))</f>
        <v/>
      </c>
      <c r="BY9" s="158" t="str">
        <f>IF(AB9="---","",VLOOKUP(AB9,List1678234[],2,FALSE))</f>
        <v/>
      </c>
      <c r="BZ9" s="158" t="str">
        <f>IF(AC9="---","",VLOOKUP(AC9,List1678234[],2,FALSE))</f>
        <v/>
      </c>
      <c r="CA9" s="158" t="str">
        <f>IF(AD9="---","",VLOOKUP(AD9,List1678234[],2,FALSE))</f>
        <v/>
      </c>
      <c r="CB9" s="158" t="str">
        <f>IF(AE9="---","",VLOOKUP(AE9,List1678234[],2,FALSE))</f>
        <v/>
      </c>
      <c r="CC9" s="158" t="str">
        <f>IF(AF9="---","",VLOOKUP(AF9,List1678234[],2,FALSE))</f>
        <v/>
      </c>
      <c r="CD9" s="158" t="str">
        <f>IF(AG9="---","",VLOOKUP(AG9,List1678234[],2,FALSE))</f>
        <v/>
      </c>
      <c r="CE9" s="158" t="str">
        <f>IF(AH9="---","",VLOOKUP(AH9,List1678234[],2,FALSE))</f>
        <v/>
      </c>
    </row>
    <row r="10" spans="2:92" ht="13.5" customHeight="1" thickBot="1">
      <c r="B10" s="321"/>
      <c r="C10" s="291"/>
      <c r="D10" s="292"/>
      <c r="E10" s="20" t="s">
        <v>125</v>
      </c>
      <c r="F10" s="21"/>
      <c r="G10" s="22"/>
      <c r="H10" s="25" t="s">
        <v>106</v>
      </c>
      <c r="I10" s="25" t="s">
        <v>106</v>
      </c>
      <c r="J10" s="25" t="s">
        <v>106</v>
      </c>
      <c r="K10" s="25" t="s">
        <v>106</v>
      </c>
      <c r="L10" s="25" t="s">
        <v>106</v>
      </c>
      <c r="M10" s="25" t="s">
        <v>106</v>
      </c>
      <c r="N10" s="25" t="s">
        <v>106</v>
      </c>
      <c r="O10" s="25" t="s">
        <v>106</v>
      </c>
      <c r="P10" s="25" t="s">
        <v>106</v>
      </c>
      <c r="Q10" s="25" t="s">
        <v>106</v>
      </c>
      <c r="R10" s="32" t="s">
        <v>106</v>
      </c>
      <c r="Y10" s="25" t="s">
        <v>106</v>
      </c>
      <c r="Z10" s="25" t="s">
        <v>106</v>
      </c>
      <c r="AA10" s="25" t="s">
        <v>106</v>
      </c>
      <c r="AB10" s="25" t="s">
        <v>106</v>
      </c>
      <c r="AC10" s="32" t="s">
        <v>106</v>
      </c>
      <c r="AD10" s="23" t="s">
        <v>106</v>
      </c>
      <c r="AE10" s="23" t="s">
        <v>106</v>
      </c>
      <c r="AF10" s="23" t="s">
        <v>106</v>
      </c>
      <c r="AG10" s="23" t="s">
        <v>106</v>
      </c>
      <c r="AH10" s="23" t="s">
        <v>106</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126</v>
      </c>
      <c r="AX10" s="30" t="str">
        <f t="shared" si="1"/>
        <v>---</v>
      </c>
      <c r="AY10" s="50" t="e">
        <f>VALUE(IF(AX10="---","",VLOOKUP(AX10,List1678234[],2,FALSE)))</f>
        <v>#VALUE!</v>
      </c>
      <c r="AZ10" s="1" t="str">
        <f t="shared" si="2"/>
        <v>---</v>
      </c>
      <c r="BA10" s="1" t="e">
        <f>VALUE(IF(AZ10="---","",VLOOKUP(AZ10,List1678234[],2,FALSE)))</f>
        <v>#VALUE!</v>
      </c>
      <c r="BB10" s="1" t="str">
        <f t="shared" si="3"/>
        <v>---</v>
      </c>
      <c r="BC10" s="1" t="str">
        <f t="shared" si="4"/>
        <v>---</v>
      </c>
      <c r="BI10" s="29" t="s">
        <v>126</v>
      </c>
      <c r="BJ10" s="158" t="str">
        <f>IF(H10="---","",VLOOKUP(H10,List1678234[],2,FALSE))</f>
        <v/>
      </c>
      <c r="BK10" s="158" t="str">
        <f>IF(I10="---","",VLOOKUP(I10,List1678234[],2,FALSE))</f>
        <v/>
      </c>
      <c r="BL10" s="158" t="str">
        <f>IF(J10="---","",VLOOKUP(J10,List1678234[],2,FALSE))</f>
        <v/>
      </c>
      <c r="BM10" s="158" t="str">
        <f>IF(K10="---","",VLOOKUP(K10,List1678234[],2,FALSE))</f>
        <v/>
      </c>
      <c r="BN10" s="158" t="str">
        <f>IF(L10="---","",VLOOKUP(L10,List1678234[],2,FALSE))</f>
        <v/>
      </c>
      <c r="BO10" s="158" t="str">
        <f>IF(M10="---","",VLOOKUP(M10,List1678234[],2,FALSE))</f>
        <v/>
      </c>
      <c r="BP10" s="158" t="str">
        <f>IF(N10="---","",VLOOKUP(N10,List1678234[],2,FALSE))</f>
        <v/>
      </c>
      <c r="BQ10" s="158" t="str">
        <f>IF(O10="---","",VLOOKUP(O10,List1678234[],2,FALSE))</f>
        <v/>
      </c>
      <c r="BR10" s="158" t="str">
        <f>IF(P10="---","",VLOOKUP(P10,List1678234[],2,FALSE))</f>
        <v/>
      </c>
      <c r="BS10" s="158" t="str">
        <f>IF(Q10="---","",VLOOKUP(Q10,List1678234[],2,FALSE))</f>
        <v/>
      </c>
      <c r="BT10" s="158" t="str">
        <f>IF(R10="---","",VLOOKUP(R10,List1678234[],2,FALSE))</f>
        <v/>
      </c>
      <c r="BU10" s="29" t="s">
        <v>126</v>
      </c>
      <c r="BV10" s="158" t="str">
        <f>IF(Y10="---","",VLOOKUP(Y10,List1678234[],2,FALSE))</f>
        <v/>
      </c>
      <c r="BW10" s="158" t="str">
        <f>IF(Z10="---","",VLOOKUP(Z10,List1678234[],2,FALSE))</f>
        <v/>
      </c>
      <c r="BX10" s="158" t="str">
        <f>IF(AA10="---","",VLOOKUP(AA10,List1678234[],2,FALSE))</f>
        <v/>
      </c>
      <c r="BY10" s="158" t="str">
        <f>IF(AB10="---","",VLOOKUP(AB10,List1678234[],2,FALSE))</f>
        <v/>
      </c>
      <c r="BZ10" s="158" t="str">
        <f>IF(AC10="---","",VLOOKUP(AC10,List1678234[],2,FALSE))</f>
        <v/>
      </c>
      <c r="CA10" s="158" t="str">
        <f>IF(AD10="---","",VLOOKUP(AD10,List1678234[],2,FALSE))</f>
        <v/>
      </c>
      <c r="CB10" s="158" t="str">
        <f>IF(AE10="---","",VLOOKUP(AE10,List1678234[],2,FALSE))</f>
        <v/>
      </c>
      <c r="CC10" s="158" t="str">
        <f>IF(AF10="---","",VLOOKUP(AF10,List1678234[],2,FALSE))</f>
        <v/>
      </c>
      <c r="CD10" s="158" t="str">
        <f>IF(AG10="---","",VLOOKUP(AG10,List1678234[],2,FALSE))</f>
        <v/>
      </c>
      <c r="CE10" s="158" t="str">
        <f>IF(AH10="---","",VLOOKUP(AH10,List1678234[],2,FALSE))</f>
        <v/>
      </c>
    </row>
    <row r="11" spans="2:92" ht="13.5" customHeight="1" thickBot="1">
      <c r="B11" s="321"/>
      <c r="C11" s="291"/>
      <c r="D11" s="292"/>
      <c r="E11" s="20" t="s">
        <v>127</v>
      </c>
      <c r="F11" s="21"/>
      <c r="G11" s="22"/>
      <c r="H11" s="25" t="s">
        <v>106</v>
      </c>
      <c r="I11" s="25" t="s">
        <v>106</v>
      </c>
      <c r="J11" s="25" t="s">
        <v>106</v>
      </c>
      <c r="K11" s="25" t="s">
        <v>106</v>
      </c>
      <c r="L11" s="25" t="s">
        <v>106</v>
      </c>
      <c r="M11" s="25" t="s">
        <v>106</v>
      </c>
      <c r="N11" s="25" t="s">
        <v>106</v>
      </c>
      <c r="O11" s="25" t="s">
        <v>106</v>
      </c>
      <c r="P11" s="25" t="s">
        <v>106</v>
      </c>
      <c r="Q11" s="25" t="s">
        <v>106</v>
      </c>
      <c r="R11" s="32" t="s">
        <v>106</v>
      </c>
      <c r="Y11" s="25" t="s">
        <v>106</v>
      </c>
      <c r="Z11" s="25" t="s">
        <v>106</v>
      </c>
      <c r="AA11" s="25" t="s">
        <v>106</v>
      </c>
      <c r="AB11" s="25" t="s">
        <v>106</v>
      </c>
      <c r="AC11" s="32" t="s">
        <v>106</v>
      </c>
      <c r="AD11" s="23" t="s">
        <v>106</v>
      </c>
      <c r="AE11" s="23" t="s">
        <v>106</v>
      </c>
      <c r="AF11" s="23" t="s">
        <v>106</v>
      </c>
      <c r="AG11" s="23" t="s">
        <v>106</v>
      </c>
      <c r="AH11" s="23" t="s">
        <v>106</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128</v>
      </c>
      <c r="AX11" s="30" t="str">
        <f t="shared" si="1"/>
        <v>---</v>
      </c>
      <c r="AY11" s="50" t="e">
        <f>VALUE(IF(AX11="---","",VLOOKUP(AX11,List1678234[],2,FALSE)))</f>
        <v>#VALUE!</v>
      </c>
      <c r="AZ11" s="1" t="str">
        <f t="shared" si="2"/>
        <v>---</v>
      </c>
      <c r="BA11" s="1" t="e">
        <f>VALUE(IF(AZ11="---","",VLOOKUP(AZ11,List1678234[],2,FALSE)))</f>
        <v>#VALUE!</v>
      </c>
      <c r="BB11" s="1" t="str">
        <f t="shared" si="3"/>
        <v>---</v>
      </c>
      <c r="BC11" s="1" t="str">
        <f t="shared" si="4"/>
        <v>---</v>
      </c>
      <c r="BI11" s="29" t="s">
        <v>128</v>
      </c>
      <c r="BJ11" s="158" t="str">
        <f>IF(H11="---","",VLOOKUP(H11,List1678234[],2,FALSE))</f>
        <v/>
      </c>
      <c r="BK11" s="158" t="str">
        <f>IF(I11="---","",VLOOKUP(I11,List1678234[],2,FALSE))</f>
        <v/>
      </c>
      <c r="BL11" s="158" t="str">
        <f>IF(J11="---","",VLOOKUP(J11,List1678234[],2,FALSE))</f>
        <v/>
      </c>
      <c r="BM11" s="158" t="str">
        <f>IF(K11="---","",VLOOKUP(K11,List1678234[],2,FALSE))</f>
        <v/>
      </c>
      <c r="BN11" s="158" t="str">
        <f>IF(L11="---","",VLOOKUP(L11,List1678234[],2,FALSE))</f>
        <v/>
      </c>
      <c r="BO11" s="158" t="str">
        <f>IF(M11="---","",VLOOKUP(M11,List1678234[],2,FALSE))</f>
        <v/>
      </c>
      <c r="BP11" s="158" t="str">
        <f>IF(N11="---","",VLOOKUP(N11,List1678234[],2,FALSE))</f>
        <v/>
      </c>
      <c r="BQ11" s="158" t="str">
        <f>IF(O11="---","",VLOOKUP(O11,List1678234[],2,FALSE))</f>
        <v/>
      </c>
      <c r="BR11" s="158" t="str">
        <f>IF(P11="---","",VLOOKUP(P11,List1678234[],2,FALSE))</f>
        <v/>
      </c>
      <c r="BS11" s="158" t="str">
        <f>IF(Q11="---","",VLOOKUP(Q11,List1678234[],2,FALSE))</f>
        <v/>
      </c>
      <c r="BT11" s="158" t="str">
        <f>IF(R11="---","",VLOOKUP(R11,List1678234[],2,FALSE))</f>
        <v/>
      </c>
      <c r="BU11" s="29" t="s">
        <v>128</v>
      </c>
      <c r="BV11" s="158" t="str">
        <f>IF(Y11="---","",VLOOKUP(Y11,List1678234[],2,FALSE))</f>
        <v/>
      </c>
      <c r="BW11" s="158" t="str">
        <f>IF(Z11="---","",VLOOKUP(Z11,List1678234[],2,FALSE))</f>
        <v/>
      </c>
      <c r="BX11" s="158" t="str">
        <f>IF(AA11="---","",VLOOKUP(AA11,List1678234[],2,FALSE))</f>
        <v/>
      </c>
      <c r="BY11" s="158" t="str">
        <f>IF(AB11="---","",VLOOKUP(AB11,List1678234[],2,FALSE))</f>
        <v/>
      </c>
      <c r="BZ11" s="158" t="str">
        <f>IF(AC11="---","",VLOOKUP(AC11,List1678234[],2,FALSE))</f>
        <v/>
      </c>
      <c r="CA11" s="158" t="str">
        <f>IF(AD11="---","",VLOOKUP(AD11,List1678234[],2,FALSE))</f>
        <v/>
      </c>
      <c r="CB11" s="158" t="str">
        <f>IF(AE11="---","",VLOOKUP(AE11,List1678234[],2,FALSE))</f>
        <v/>
      </c>
      <c r="CC11" s="158" t="str">
        <f>IF(AF11="---","",VLOOKUP(AF11,List1678234[],2,FALSE))</f>
        <v/>
      </c>
      <c r="CD11" s="158" t="str">
        <f>IF(AG11="---","",VLOOKUP(AG11,List1678234[],2,FALSE))</f>
        <v/>
      </c>
      <c r="CE11" s="158" t="str">
        <f>IF(AH11="---","",VLOOKUP(AH11,List1678234[],2,FALSE))</f>
        <v/>
      </c>
    </row>
    <row r="12" spans="2:92" ht="13.5" customHeight="1" thickBot="1">
      <c r="B12" s="321"/>
      <c r="C12" s="291" t="s">
        <v>129</v>
      </c>
      <c r="D12" s="292"/>
      <c r="E12" s="20" t="s">
        <v>130</v>
      </c>
      <c r="F12" s="21"/>
      <c r="G12" s="22"/>
      <c r="H12" s="25" t="s">
        <v>106</v>
      </c>
      <c r="I12" s="25" t="s">
        <v>106</v>
      </c>
      <c r="J12" s="25" t="s">
        <v>106</v>
      </c>
      <c r="K12" s="25" t="s">
        <v>106</v>
      </c>
      <c r="L12" s="25" t="s">
        <v>106</v>
      </c>
      <c r="M12" s="25" t="s">
        <v>106</v>
      </c>
      <c r="N12" s="25" t="s">
        <v>106</v>
      </c>
      <c r="O12" s="25" t="s">
        <v>106</v>
      </c>
      <c r="P12" s="25" t="s">
        <v>106</v>
      </c>
      <c r="Q12" s="25" t="s">
        <v>106</v>
      </c>
      <c r="R12" s="32" t="s">
        <v>106</v>
      </c>
      <c r="Y12" s="25" t="s">
        <v>106</v>
      </c>
      <c r="Z12" s="25" t="s">
        <v>106</v>
      </c>
      <c r="AA12" s="25" t="s">
        <v>106</v>
      </c>
      <c r="AB12" s="25" t="s">
        <v>106</v>
      </c>
      <c r="AC12" s="32" t="s">
        <v>106</v>
      </c>
      <c r="AD12" s="23" t="s">
        <v>106</v>
      </c>
      <c r="AE12" s="23" t="s">
        <v>106</v>
      </c>
      <c r="AF12" s="23" t="s">
        <v>106</v>
      </c>
      <c r="AG12" s="23" t="s">
        <v>106</v>
      </c>
      <c r="AH12" s="23" t="s">
        <v>106</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131</v>
      </c>
      <c r="AX12" s="30" t="str">
        <f t="shared" si="1"/>
        <v>---</v>
      </c>
      <c r="AY12" s="50" t="e">
        <f>VALUE(IF(AX12="---","",VLOOKUP(AX12,List1678234[],2,FALSE)))</f>
        <v>#VALUE!</v>
      </c>
      <c r="AZ12" s="1" t="str">
        <f t="shared" si="2"/>
        <v>---</v>
      </c>
      <c r="BA12" s="1" t="e">
        <f>VALUE(IF(AZ12="---","",VLOOKUP(AZ12,List1678234[],2,FALSE)))</f>
        <v>#VALUE!</v>
      </c>
      <c r="BB12" s="1" t="str">
        <f t="shared" si="3"/>
        <v>---</v>
      </c>
      <c r="BC12" s="1" t="str">
        <f t="shared" si="4"/>
        <v>---</v>
      </c>
      <c r="BI12" s="29" t="s">
        <v>131</v>
      </c>
      <c r="BJ12" s="158" t="str">
        <f>IF(H12="---","",VLOOKUP(H12,List1678234[],2,FALSE))</f>
        <v/>
      </c>
      <c r="BK12" s="158" t="str">
        <f>IF(I12="---","",VLOOKUP(I12,List1678234[],2,FALSE))</f>
        <v/>
      </c>
      <c r="BL12" s="158" t="str">
        <f>IF(J12="---","",VLOOKUP(J12,List1678234[],2,FALSE))</f>
        <v/>
      </c>
      <c r="BM12" s="158" t="str">
        <f>IF(K12="---","",VLOOKUP(K12,List1678234[],2,FALSE))</f>
        <v/>
      </c>
      <c r="BN12" s="158" t="str">
        <f>IF(L12="---","",VLOOKUP(L12,List1678234[],2,FALSE))</f>
        <v/>
      </c>
      <c r="BO12" s="158" t="str">
        <f>IF(M12="---","",VLOOKUP(M12,List1678234[],2,FALSE))</f>
        <v/>
      </c>
      <c r="BP12" s="158" t="str">
        <f>IF(N12="---","",VLOOKUP(N12,List1678234[],2,FALSE))</f>
        <v/>
      </c>
      <c r="BQ12" s="158" t="str">
        <f>IF(O12="---","",VLOOKUP(O12,List1678234[],2,FALSE))</f>
        <v/>
      </c>
      <c r="BR12" s="158" t="str">
        <f>IF(P12="---","",VLOOKUP(P12,List1678234[],2,FALSE))</f>
        <v/>
      </c>
      <c r="BS12" s="158" t="str">
        <f>IF(Q12="---","",VLOOKUP(Q12,List1678234[],2,FALSE))</f>
        <v/>
      </c>
      <c r="BT12" s="158" t="str">
        <f>IF(R12="---","",VLOOKUP(R12,List1678234[],2,FALSE))</f>
        <v/>
      </c>
      <c r="BU12" s="29" t="s">
        <v>131</v>
      </c>
      <c r="BV12" s="158" t="str">
        <f>IF(Y12="---","",VLOOKUP(Y12,List1678234[],2,FALSE))</f>
        <v/>
      </c>
      <c r="BW12" s="158" t="str">
        <f>IF(Z12="---","",VLOOKUP(Z12,List1678234[],2,FALSE))</f>
        <v/>
      </c>
      <c r="BX12" s="158" t="str">
        <f>IF(AA12="---","",VLOOKUP(AA12,List1678234[],2,FALSE))</f>
        <v/>
      </c>
      <c r="BY12" s="158" t="str">
        <f>IF(AB12="---","",VLOOKUP(AB12,List1678234[],2,FALSE))</f>
        <v/>
      </c>
      <c r="BZ12" s="158" t="str">
        <f>IF(AC12="---","",VLOOKUP(AC12,List1678234[],2,FALSE))</f>
        <v/>
      </c>
      <c r="CA12" s="158" t="str">
        <f>IF(AD12="---","",VLOOKUP(AD12,List1678234[],2,FALSE))</f>
        <v/>
      </c>
      <c r="CB12" s="158" t="str">
        <f>IF(AE12="---","",VLOOKUP(AE12,List1678234[],2,FALSE))</f>
        <v/>
      </c>
      <c r="CC12" s="158" t="str">
        <f>IF(AF12="---","",VLOOKUP(AF12,List1678234[],2,FALSE))</f>
        <v/>
      </c>
      <c r="CD12" s="158" t="str">
        <f>IF(AG12="---","",VLOOKUP(AG12,List1678234[],2,FALSE))</f>
        <v/>
      </c>
      <c r="CE12" s="158" t="str">
        <f>IF(AH12="---","",VLOOKUP(AH12,List1678234[],2,FALSE))</f>
        <v/>
      </c>
    </row>
    <row r="13" spans="2:92" ht="13.5" customHeight="1" thickBot="1">
      <c r="B13" s="321"/>
      <c r="C13" s="291"/>
      <c r="D13" s="292"/>
      <c r="E13" s="20" t="s">
        <v>132</v>
      </c>
      <c r="F13" s="21"/>
      <c r="G13" s="22"/>
      <c r="H13" s="25" t="s">
        <v>106</v>
      </c>
      <c r="I13" s="25" t="s">
        <v>106</v>
      </c>
      <c r="J13" s="25" t="s">
        <v>106</v>
      </c>
      <c r="K13" s="25" t="s">
        <v>106</v>
      </c>
      <c r="L13" s="25" t="s">
        <v>106</v>
      </c>
      <c r="M13" s="25" t="s">
        <v>106</v>
      </c>
      <c r="N13" s="25" t="s">
        <v>106</v>
      </c>
      <c r="O13" s="25" t="s">
        <v>106</v>
      </c>
      <c r="P13" s="25" t="s">
        <v>106</v>
      </c>
      <c r="Q13" s="25" t="s">
        <v>106</v>
      </c>
      <c r="R13" s="32" t="s">
        <v>106</v>
      </c>
      <c r="Y13" s="25" t="s">
        <v>106</v>
      </c>
      <c r="Z13" s="25" t="s">
        <v>106</v>
      </c>
      <c r="AA13" s="25" t="s">
        <v>106</v>
      </c>
      <c r="AB13" s="25" t="s">
        <v>106</v>
      </c>
      <c r="AC13" s="32" t="s">
        <v>106</v>
      </c>
      <c r="AD13" s="23" t="s">
        <v>106</v>
      </c>
      <c r="AE13" s="23" t="s">
        <v>106</v>
      </c>
      <c r="AF13" s="23" t="s">
        <v>106</v>
      </c>
      <c r="AG13" s="23" t="s">
        <v>106</v>
      </c>
      <c r="AH13" s="23" t="s">
        <v>106</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133</v>
      </c>
      <c r="AX13" s="30" t="str">
        <f t="shared" si="1"/>
        <v>---</v>
      </c>
      <c r="AY13" s="50" t="e">
        <f>VALUE(IF(AX13="---","",VLOOKUP(AX13,List1678234[],2,FALSE)))</f>
        <v>#VALUE!</v>
      </c>
      <c r="AZ13" s="1" t="str">
        <f t="shared" si="2"/>
        <v>---</v>
      </c>
      <c r="BA13" s="1" t="e">
        <f>VALUE(IF(AZ13="---","",VLOOKUP(AZ13,List1678234[],2,FALSE)))</f>
        <v>#VALUE!</v>
      </c>
      <c r="BB13" s="1" t="str">
        <f t="shared" si="3"/>
        <v>---</v>
      </c>
      <c r="BC13" s="1" t="str">
        <f t="shared" si="4"/>
        <v>---</v>
      </c>
      <c r="BI13" s="29" t="s">
        <v>133</v>
      </c>
      <c r="BJ13" s="158" t="str">
        <f>IF(H13="---","",VLOOKUP(H13,List1678234[],2,FALSE))</f>
        <v/>
      </c>
      <c r="BK13" s="158" t="str">
        <f>IF(I13="---","",VLOOKUP(I13,List1678234[],2,FALSE))</f>
        <v/>
      </c>
      <c r="BL13" s="158" t="str">
        <f>IF(J13="---","",VLOOKUP(J13,List1678234[],2,FALSE))</f>
        <v/>
      </c>
      <c r="BM13" s="158" t="str">
        <f>IF(K13="---","",VLOOKUP(K13,List1678234[],2,FALSE))</f>
        <v/>
      </c>
      <c r="BN13" s="158" t="str">
        <f>IF(L13="---","",VLOOKUP(L13,List1678234[],2,FALSE))</f>
        <v/>
      </c>
      <c r="BO13" s="158" t="str">
        <f>IF(M13="---","",VLOOKUP(M13,List1678234[],2,FALSE))</f>
        <v/>
      </c>
      <c r="BP13" s="158" t="str">
        <f>IF(N13="---","",VLOOKUP(N13,List1678234[],2,FALSE))</f>
        <v/>
      </c>
      <c r="BQ13" s="158" t="str">
        <f>IF(O13="---","",VLOOKUP(O13,List1678234[],2,FALSE))</f>
        <v/>
      </c>
      <c r="BR13" s="158" t="str">
        <f>IF(P13="---","",VLOOKUP(P13,List1678234[],2,FALSE))</f>
        <v/>
      </c>
      <c r="BS13" s="158" t="str">
        <f>IF(Q13="---","",VLOOKUP(Q13,List1678234[],2,FALSE))</f>
        <v/>
      </c>
      <c r="BT13" s="158" t="str">
        <f>IF(R13="---","",VLOOKUP(R13,List1678234[],2,FALSE))</f>
        <v/>
      </c>
      <c r="BU13" s="29" t="s">
        <v>133</v>
      </c>
      <c r="BV13" s="158" t="str">
        <f>IF(Y13="---","",VLOOKUP(Y13,List1678234[],2,FALSE))</f>
        <v/>
      </c>
      <c r="BW13" s="158" t="str">
        <f>IF(Z13="---","",VLOOKUP(Z13,List1678234[],2,FALSE))</f>
        <v/>
      </c>
      <c r="BX13" s="158" t="str">
        <f>IF(AA13="---","",VLOOKUP(AA13,List1678234[],2,FALSE))</f>
        <v/>
      </c>
      <c r="BY13" s="158" t="str">
        <f>IF(AB13="---","",VLOOKUP(AB13,List1678234[],2,FALSE))</f>
        <v/>
      </c>
      <c r="BZ13" s="158" t="str">
        <f>IF(AC13="---","",VLOOKUP(AC13,List1678234[],2,FALSE))</f>
        <v/>
      </c>
      <c r="CA13" s="158" t="str">
        <f>IF(AD13="---","",VLOOKUP(AD13,List1678234[],2,FALSE))</f>
        <v/>
      </c>
      <c r="CB13" s="158" t="str">
        <f>IF(AE13="---","",VLOOKUP(AE13,List1678234[],2,FALSE))</f>
        <v/>
      </c>
      <c r="CC13" s="158" t="str">
        <f>IF(AF13="---","",VLOOKUP(AF13,List1678234[],2,FALSE))</f>
        <v/>
      </c>
      <c r="CD13" s="158" t="str">
        <f>IF(AG13="---","",VLOOKUP(AG13,List1678234[],2,FALSE))</f>
        <v/>
      </c>
      <c r="CE13" s="158" t="str">
        <f>IF(AH13="---","",VLOOKUP(AH13,List1678234[],2,FALSE))</f>
        <v/>
      </c>
    </row>
    <row r="14" spans="2:92" ht="13.5" customHeight="1" thickBot="1">
      <c r="B14" s="321"/>
      <c r="C14" s="291"/>
      <c r="D14" s="292"/>
      <c r="E14" s="20" t="s">
        <v>134</v>
      </c>
      <c r="F14" s="21"/>
      <c r="G14" s="22"/>
      <c r="H14" s="25" t="s">
        <v>106</v>
      </c>
      <c r="I14" s="25" t="s">
        <v>106</v>
      </c>
      <c r="J14" s="25" t="s">
        <v>106</v>
      </c>
      <c r="K14" s="25" t="s">
        <v>106</v>
      </c>
      <c r="L14" s="25" t="s">
        <v>106</v>
      </c>
      <c r="M14" s="25" t="s">
        <v>106</v>
      </c>
      <c r="N14" s="25" t="s">
        <v>106</v>
      </c>
      <c r="O14" s="25" t="s">
        <v>106</v>
      </c>
      <c r="P14" s="25" t="s">
        <v>106</v>
      </c>
      <c r="Q14" s="25" t="s">
        <v>106</v>
      </c>
      <c r="R14" s="32" t="s">
        <v>106</v>
      </c>
      <c r="Y14" s="25" t="s">
        <v>106</v>
      </c>
      <c r="Z14" s="25" t="s">
        <v>106</v>
      </c>
      <c r="AA14" s="25" t="s">
        <v>106</v>
      </c>
      <c r="AB14" s="25" t="s">
        <v>106</v>
      </c>
      <c r="AC14" s="32" t="s">
        <v>106</v>
      </c>
      <c r="AD14" s="23" t="s">
        <v>106</v>
      </c>
      <c r="AE14" s="23" t="s">
        <v>106</v>
      </c>
      <c r="AF14" s="23" t="s">
        <v>106</v>
      </c>
      <c r="AG14" s="23" t="s">
        <v>106</v>
      </c>
      <c r="AH14" s="23" t="s">
        <v>106</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V14" s="28"/>
      <c r="AW14" s="29" t="s">
        <v>135</v>
      </c>
      <c r="AX14" s="30" t="str">
        <f t="shared" si="1"/>
        <v>---</v>
      </c>
      <c r="AY14" s="50" t="e">
        <f>VALUE(IF(AX14="---","",VLOOKUP(AX14,List1678234[],2,FALSE)))</f>
        <v>#VALUE!</v>
      </c>
      <c r="AZ14" s="1" t="str">
        <f t="shared" si="2"/>
        <v>---</v>
      </c>
      <c r="BA14" s="1" t="e">
        <f>VALUE(IF(AZ14="---","",VLOOKUP(AZ14,List1678234[],2,FALSE)))</f>
        <v>#VALUE!</v>
      </c>
      <c r="BB14" s="1" t="str">
        <f t="shared" si="3"/>
        <v>---</v>
      </c>
      <c r="BC14" s="1" t="str">
        <f t="shared" si="4"/>
        <v>---</v>
      </c>
      <c r="BI14" s="29" t="s">
        <v>135</v>
      </c>
      <c r="BJ14" s="158" t="str">
        <f>IF(H14="---","",VLOOKUP(H14,List1678234[],2,FALSE))</f>
        <v/>
      </c>
      <c r="BK14" s="158" t="str">
        <f>IF(I14="---","",VLOOKUP(I14,List1678234[],2,FALSE))</f>
        <v/>
      </c>
      <c r="BL14" s="158" t="str">
        <f>IF(J14="---","",VLOOKUP(J14,List1678234[],2,FALSE))</f>
        <v/>
      </c>
      <c r="BM14" s="158" t="str">
        <f>IF(K14="---","",VLOOKUP(K14,List1678234[],2,FALSE))</f>
        <v/>
      </c>
      <c r="BN14" s="158" t="str">
        <f>IF(L14="---","",VLOOKUP(L14,List1678234[],2,FALSE))</f>
        <v/>
      </c>
      <c r="BO14" s="158" t="str">
        <f>IF(M14="---","",VLOOKUP(M14,List1678234[],2,FALSE))</f>
        <v/>
      </c>
      <c r="BP14" s="158" t="str">
        <f>IF(N14="---","",VLOOKUP(N14,List1678234[],2,FALSE))</f>
        <v/>
      </c>
      <c r="BQ14" s="158" t="str">
        <f>IF(O14="---","",VLOOKUP(O14,List1678234[],2,FALSE))</f>
        <v/>
      </c>
      <c r="BR14" s="158" t="str">
        <f>IF(P14="---","",VLOOKUP(P14,List1678234[],2,FALSE))</f>
        <v/>
      </c>
      <c r="BS14" s="158" t="str">
        <f>IF(Q14="---","",VLOOKUP(Q14,List1678234[],2,FALSE))</f>
        <v/>
      </c>
      <c r="BT14" s="158" t="str">
        <f>IF(R14="---","",VLOOKUP(R14,List1678234[],2,FALSE))</f>
        <v/>
      </c>
      <c r="BU14" s="29" t="s">
        <v>135</v>
      </c>
      <c r="BV14" s="158" t="str">
        <f>IF(Y14="---","",VLOOKUP(Y14,List1678234[],2,FALSE))</f>
        <v/>
      </c>
      <c r="BW14" s="158" t="str">
        <f>IF(Z14="---","",VLOOKUP(Z14,List1678234[],2,FALSE))</f>
        <v/>
      </c>
      <c r="BX14" s="158" t="str">
        <f>IF(AA14="---","",VLOOKUP(AA14,List1678234[],2,FALSE))</f>
        <v/>
      </c>
      <c r="BY14" s="158" t="str">
        <f>IF(AB14="---","",VLOOKUP(AB14,List1678234[],2,FALSE))</f>
        <v/>
      </c>
      <c r="BZ14" s="158" t="str">
        <f>IF(AC14="---","",VLOOKUP(AC14,List1678234[],2,FALSE))</f>
        <v/>
      </c>
      <c r="CA14" s="158" t="str">
        <f>IF(AD14="---","",VLOOKUP(AD14,List1678234[],2,FALSE))</f>
        <v/>
      </c>
      <c r="CB14" s="158" t="str">
        <f>IF(AE14="---","",VLOOKUP(AE14,List1678234[],2,FALSE))</f>
        <v/>
      </c>
      <c r="CC14" s="158" t="str">
        <f>IF(AF14="---","",VLOOKUP(AF14,List1678234[],2,FALSE))</f>
        <v/>
      </c>
      <c r="CD14" s="158" t="str">
        <f>IF(AG14="---","",VLOOKUP(AG14,List1678234[],2,FALSE))</f>
        <v/>
      </c>
      <c r="CE14" s="158" t="str">
        <f>IF(AH14="---","",VLOOKUP(AH14,List1678234[],2,FALSE))</f>
        <v/>
      </c>
    </row>
    <row r="15" spans="2:92" ht="13.5" customHeight="1" thickBot="1">
      <c r="B15" s="321"/>
      <c r="C15" s="291" t="s">
        <v>235</v>
      </c>
      <c r="D15" s="292"/>
      <c r="E15" s="20" t="s">
        <v>137</v>
      </c>
      <c r="F15" s="21"/>
      <c r="G15" s="22"/>
      <c r="H15" s="25" t="s">
        <v>106</v>
      </c>
      <c r="I15" s="25" t="s">
        <v>106</v>
      </c>
      <c r="J15" s="25" t="s">
        <v>106</v>
      </c>
      <c r="K15" s="25" t="s">
        <v>106</v>
      </c>
      <c r="L15" s="25" t="s">
        <v>106</v>
      </c>
      <c r="M15" s="25" t="s">
        <v>106</v>
      </c>
      <c r="N15" s="25" t="s">
        <v>106</v>
      </c>
      <c r="O15" s="25" t="s">
        <v>106</v>
      </c>
      <c r="P15" s="25" t="s">
        <v>106</v>
      </c>
      <c r="Q15" s="25" t="s">
        <v>106</v>
      </c>
      <c r="R15" s="32" t="s">
        <v>106</v>
      </c>
      <c r="Y15" s="25" t="s">
        <v>106</v>
      </c>
      <c r="Z15" s="25" t="s">
        <v>106</v>
      </c>
      <c r="AA15" s="25" t="s">
        <v>106</v>
      </c>
      <c r="AB15" s="25" t="s">
        <v>106</v>
      </c>
      <c r="AC15" s="32" t="s">
        <v>106</v>
      </c>
      <c r="AD15" s="23" t="s">
        <v>106</v>
      </c>
      <c r="AE15" s="23" t="s">
        <v>106</v>
      </c>
      <c r="AF15" s="23" t="s">
        <v>106</v>
      </c>
      <c r="AG15" s="23" t="s">
        <v>106</v>
      </c>
      <c r="AH15" s="23" t="s">
        <v>106</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V15" s="28"/>
      <c r="AW15" s="29" t="s">
        <v>138</v>
      </c>
      <c r="AX15" s="30" t="str">
        <f t="shared" si="1"/>
        <v>---</v>
      </c>
      <c r="AY15" s="50" t="e">
        <f>VALUE(IF(AX15="---","",VLOOKUP(AX15,List1678234[],2,FALSE)))</f>
        <v>#VALUE!</v>
      </c>
      <c r="AZ15" s="1" t="str">
        <f t="shared" si="2"/>
        <v>---</v>
      </c>
      <c r="BA15" s="1" t="e">
        <f>VALUE(IF(AZ15="---","",VLOOKUP(AZ15,List1678234[],2,FALSE)))</f>
        <v>#VALUE!</v>
      </c>
      <c r="BB15" s="1" t="str">
        <f t="shared" si="3"/>
        <v>---</v>
      </c>
      <c r="BC15" s="1" t="str">
        <f t="shared" si="4"/>
        <v>---</v>
      </c>
      <c r="BI15" s="29" t="s">
        <v>138</v>
      </c>
      <c r="BJ15" s="158" t="str">
        <f>IF(H15="---","",VLOOKUP(H15,List1678234[],2,FALSE))</f>
        <v/>
      </c>
      <c r="BK15" s="158" t="str">
        <f>IF(I15="---","",VLOOKUP(I15,List1678234[],2,FALSE))</f>
        <v/>
      </c>
      <c r="BL15" s="158" t="str">
        <f>IF(J15="---","",VLOOKUP(J15,List1678234[],2,FALSE))</f>
        <v/>
      </c>
      <c r="BM15" s="158" t="str">
        <f>IF(K15="---","",VLOOKUP(K15,List1678234[],2,FALSE))</f>
        <v/>
      </c>
      <c r="BN15" s="158" t="str">
        <f>IF(L15="---","",VLOOKUP(L15,List1678234[],2,FALSE))</f>
        <v/>
      </c>
      <c r="BO15" s="158" t="str">
        <f>IF(M15="---","",VLOOKUP(M15,List1678234[],2,FALSE))</f>
        <v/>
      </c>
      <c r="BP15" s="158" t="str">
        <f>IF(N15="---","",VLOOKUP(N15,List1678234[],2,FALSE))</f>
        <v/>
      </c>
      <c r="BQ15" s="158" t="str">
        <f>IF(O15="---","",VLOOKUP(O15,List1678234[],2,FALSE))</f>
        <v/>
      </c>
      <c r="BR15" s="158" t="str">
        <f>IF(P15="---","",VLOOKUP(P15,List1678234[],2,FALSE))</f>
        <v/>
      </c>
      <c r="BS15" s="158" t="str">
        <f>IF(Q15="---","",VLOOKUP(Q15,List1678234[],2,FALSE))</f>
        <v/>
      </c>
      <c r="BT15" s="158" t="str">
        <f>IF(R15="---","",VLOOKUP(R15,List1678234[],2,FALSE))</f>
        <v/>
      </c>
      <c r="BU15" s="29" t="s">
        <v>138</v>
      </c>
      <c r="BV15" s="158" t="str">
        <f>IF(Y15="---","",VLOOKUP(Y15,List1678234[],2,FALSE))</f>
        <v/>
      </c>
      <c r="BW15" s="158" t="str">
        <f>IF(Z15="---","",VLOOKUP(Z15,List1678234[],2,FALSE))</f>
        <v/>
      </c>
      <c r="BX15" s="158" t="str">
        <f>IF(AA15="---","",VLOOKUP(AA15,List1678234[],2,FALSE))</f>
        <v/>
      </c>
      <c r="BY15" s="158" t="str">
        <f>IF(AB15="---","",VLOOKUP(AB15,List1678234[],2,FALSE))</f>
        <v/>
      </c>
      <c r="BZ15" s="158" t="str">
        <f>IF(AC15="---","",VLOOKUP(AC15,List1678234[],2,FALSE))</f>
        <v/>
      </c>
      <c r="CA15" s="158" t="str">
        <f>IF(AD15="---","",VLOOKUP(AD15,List1678234[],2,FALSE))</f>
        <v/>
      </c>
      <c r="CB15" s="158" t="str">
        <f>IF(AE15="---","",VLOOKUP(AE15,List1678234[],2,FALSE))</f>
        <v/>
      </c>
      <c r="CC15" s="158" t="str">
        <f>IF(AF15="---","",VLOOKUP(AF15,List1678234[],2,FALSE))</f>
        <v/>
      </c>
      <c r="CD15" s="158" t="str">
        <f>IF(AG15="---","",VLOOKUP(AG15,List1678234[],2,FALSE))</f>
        <v/>
      </c>
      <c r="CE15" s="158" t="str">
        <f>IF(AH15="---","",VLOOKUP(AH15,List1678234[],2,FALSE))</f>
        <v/>
      </c>
    </row>
    <row r="16" spans="2:92" ht="13.5" customHeight="1" thickBot="1">
      <c r="B16" s="321"/>
      <c r="C16" s="291"/>
      <c r="D16" s="292"/>
      <c r="E16" s="20" t="s">
        <v>139</v>
      </c>
      <c r="F16" s="21"/>
      <c r="G16" s="22"/>
      <c r="H16" s="25" t="s">
        <v>106</v>
      </c>
      <c r="I16" s="25" t="s">
        <v>106</v>
      </c>
      <c r="J16" s="25" t="s">
        <v>106</v>
      </c>
      <c r="K16" s="25" t="s">
        <v>106</v>
      </c>
      <c r="L16" s="25" t="s">
        <v>106</v>
      </c>
      <c r="M16" s="25" t="s">
        <v>106</v>
      </c>
      <c r="N16" s="25" t="s">
        <v>106</v>
      </c>
      <c r="O16" s="25" t="s">
        <v>106</v>
      </c>
      <c r="P16" s="25" t="s">
        <v>106</v>
      </c>
      <c r="Q16" s="25" t="s">
        <v>106</v>
      </c>
      <c r="R16" s="32" t="s">
        <v>106</v>
      </c>
      <c r="Y16" s="25" t="s">
        <v>106</v>
      </c>
      <c r="Z16" s="25" t="s">
        <v>106</v>
      </c>
      <c r="AA16" s="25" t="s">
        <v>106</v>
      </c>
      <c r="AB16" s="25" t="s">
        <v>106</v>
      </c>
      <c r="AC16" s="32" t="s">
        <v>106</v>
      </c>
      <c r="AD16" s="23" t="s">
        <v>106</v>
      </c>
      <c r="AE16" s="23" t="s">
        <v>106</v>
      </c>
      <c r="AF16" s="23" t="s">
        <v>106</v>
      </c>
      <c r="AG16" s="23" t="s">
        <v>106</v>
      </c>
      <c r="AH16" s="23" t="s">
        <v>106</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V16" s="28"/>
      <c r="AW16" s="29" t="s">
        <v>140</v>
      </c>
      <c r="AX16" s="30" t="str">
        <f t="shared" si="1"/>
        <v>---</v>
      </c>
      <c r="AY16" s="50" t="e">
        <f>VALUE(IF(AX16="---","",VLOOKUP(AX16,List1678234[],2,FALSE)))</f>
        <v>#VALUE!</v>
      </c>
      <c r="AZ16" s="1" t="str">
        <f t="shared" si="2"/>
        <v>---</v>
      </c>
      <c r="BA16" s="1" t="e">
        <f>VALUE(IF(AZ16="---","",VLOOKUP(AZ16,List1678234[],2,FALSE)))</f>
        <v>#VALUE!</v>
      </c>
      <c r="BB16" s="1" t="str">
        <f t="shared" si="3"/>
        <v>---</v>
      </c>
      <c r="BC16" s="1" t="str">
        <f t="shared" si="4"/>
        <v>---</v>
      </c>
      <c r="BI16" s="29" t="s">
        <v>140</v>
      </c>
      <c r="BJ16" s="158" t="str">
        <f>IF(H16="---","",VLOOKUP(H16,List1678234[],2,FALSE))</f>
        <v/>
      </c>
      <c r="BK16" s="158" t="str">
        <f>IF(I16="---","",VLOOKUP(I16,List1678234[],2,FALSE))</f>
        <v/>
      </c>
      <c r="BL16" s="158" t="str">
        <f>IF(J16="---","",VLOOKUP(J16,List1678234[],2,FALSE))</f>
        <v/>
      </c>
      <c r="BM16" s="158" t="str">
        <f>IF(K16="---","",VLOOKUP(K16,List1678234[],2,FALSE))</f>
        <v/>
      </c>
      <c r="BN16" s="158" t="str">
        <f>IF(L16="---","",VLOOKUP(L16,List1678234[],2,FALSE))</f>
        <v/>
      </c>
      <c r="BO16" s="158" t="str">
        <f>IF(M16="---","",VLOOKUP(M16,List1678234[],2,FALSE))</f>
        <v/>
      </c>
      <c r="BP16" s="158" t="str">
        <f>IF(N16="---","",VLOOKUP(N16,List1678234[],2,FALSE))</f>
        <v/>
      </c>
      <c r="BQ16" s="158" t="str">
        <f>IF(O16="---","",VLOOKUP(O16,List1678234[],2,FALSE))</f>
        <v/>
      </c>
      <c r="BR16" s="158" t="str">
        <f>IF(P16="---","",VLOOKUP(P16,List1678234[],2,FALSE))</f>
        <v/>
      </c>
      <c r="BS16" s="158" t="str">
        <f>IF(Q16="---","",VLOOKUP(Q16,List1678234[],2,FALSE))</f>
        <v/>
      </c>
      <c r="BT16" s="158" t="str">
        <f>IF(R16="---","",VLOOKUP(R16,List1678234[],2,FALSE))</f>
        <v/>
      </c>
      <c r="BU16" s="29" t="s">
        <v>140</v>
      </c>
      <c r="BV16" s="158" t="str">
        <f>IF(Y16="---","",VLOOKUP(Y16,List1678234[],2,FALSE))</f>
        <v/>
      </c>
      <c r="BW16" s="158" t="str">
        <f>IF(Z16="---","",VLOOKUP(Z16,List1678234[],2,FALSE))</f>
        <v/>
      </c>
      <c r="BX16" s="158" t="str">
        <f>IF(AA16="---","",VLOOKUP(AA16,List1678234[],2,FALSE))</f>
        <v/>
      </c>
      <c r="BY16" s="158" t="str">
        <f>IF(AB16="---","",VLOOKUP(AB16,List1678234[],2,FALSE))</f>
        <v/>
      </c>
      <c r="BZ16" s="158" t="str">
        <f>IF(AC16="---","",VLOOKUP(AC16,List1678234[],2,FALSE))</f>
        <v/>
      </c>
      <c r="CA16" s="158" t="str">
        <f>IF(AD16="---","",VLOOKUP(AD16,List1678234[],2,FALSE))</f>
        <v/>
      </c>
      <c r="CB16" s="158" t="str">
        <f>IF(AE16="---","",VLOOKUP(AE16,List1678234[],2,FALSE))</f>
        <v/>
      </c>
      <c r="CC16" s="158" t="str">
        <f>IF(AF16="---","",VLOOKUP(AF16,List1678234[],2,FALSE))</f>
        <v/>
      </c>
      <c r="CD16" s="158" t="str">
        <f>IF(AG16="---","",VLOOKUP(AG16,List1678234[],2,FALSE))</f>
        <v/>
      </c>
      <c r="CE16" s="158" t="str">
        <f>IF(AH16="---","",VLOOKUP(AH16,List1678234[],2,FALSE))</f>
        <v/>
      </c>
    </row>
    <row r="17" spans="2:91" s="8" customFormat="1" ht="13.5" customHeight="1" thickBot="1">
      <c r="B17" s="321"/>
      <c r="C17" s="291"/>
      <c r="D17" s="292"/>
      <c r="E17" s="20" t="s">
        <v>141</v>
      </c>
      <c r="F17" s="21"/>
      <c r="G17" s="22"/>
      <c r="H17" s="25" t="s">
        <v>106</v>
      </c>
      <c r="I17" s="25" t="s">
        <v>106</v>
      </c>
      <c r="J17" s="25" t="s">
        <v>106</v>
      </c>
      <c r="K17" s="25" t="s">
        <v>106</v>
      </c>
      <c r="L17" s="25" t="s">
        <v>106</v>
      </c>
      <c r="M17" s="25" t="s">
        <v>106</v>
      </c>
      <c r="N17" s="25" t="s">
        <v>106</v>
      </c>
      <c r="O17" s="25" t="s">
        <v>106</v>
      </c>
      <c r="P17" s="25" t="s">
        <v>106</v>
      </c>
      <c r="Q17" s="25" t="s">
        <v>106</v>
      </c>
      <c r="R17" s="32" t="s">
        <v>106</v>
      </c>
      <c r="S17" s="1"/>
      <c r="T17" s="1"/>
      <c r="U17" s="1"/>
      <c r="V17" s="1"/>
      <c r="W17" s="1"/>
      <c r="X17" s="1"/>
      <c r="Y17" s="25" t="s">
        <v>106</v>
      </c>
      <c r="Z17" s="25" t="s">
        <v>106</v>
      </c>
      <c r="AA17" s="25" t="s">
        <v>106</v>
      </c>
      <c r="AB17" s="25" t="s">
        <v>106</v>
      </c>
      <c r="AC17" s="32" t="s">
        <v>106</v>
      </c>
      <c r="AD17" s="23" t="s">
        <v>106</v>
      </c>
      <c r="AE17" s="23" t="s">
        <v>106</v>
      </c>
      <c r="AF17" s="23" t="s">
        <v>106</v>
      </c>
      <c r="AG17" s="23" t="s">
        <v>106</v>
      </c>
      <c r="AH17" s="23" t="s">
        <v>106</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142</v>
      </c>
      <c r="AX17" s="30" t="str">
        <f t="shared" si="1"/>
        <v>---</v>
      </c>
      <c r="AY17" s="50" t="e">
        <f>VALUE(IF(AX17="---","",VLOOKUP(AX17,List1678234[],2,FALSE)))</f>
        <v>#VALUE!</v>
      </c>
      <c r="AZ17" s="1" t="str">
        <f t="shared" si="2"/>
        <v>---</v>
      </c>
      <c r="BA17" s="1" t="e">
        <f>VALUE(IF(AZ17="---","",VLOOKUP(AZ17,List1678234[],2,FALSE)))</f>
        <v>#VALUE!</v>
      </c>
      <c r="BB17" s="1" t="str">
        <f t="shared" si="3"/>
        <v>---</v>
      </c>
      <c r="BC17" s="1" t="str">
        <f t="shared" si="4"/>
        <v>---</v>
      </c>
      <c r="BD17" s="1"/>
      <c r="BE17" s="1"/>
      <c r="BF17" s="1"/>
      <c r="BG17" s="1"/>
      <c r="BH17" s="1"/>
      <c r="BI17" s="29" t="s">
        <v>142</v>
      </c>
      <c r="BJ17" s="158" t="str">
        <f>IF(H17="---","",VLOOKUP(H17,List1678234[],2,FALSE))</f>
        <v/>
      </c>
      <c r="BK17" s="158" t="str">
        <f>IF(I17="---","",VLOOKUP(I17,List1678234[],2,FALSE))</f>
        <v/>
      </c>
      <c r="BL17" s="158" t="str">
        <f>IF(J17="---","",VLOOKUP(J17,List1678234[],2,FALSE))</f>
        <v/>
      </c>
      <c r="BM17" s="158" t="str">
        <f>IF(K17="---","",VLOOKUP(K17,List1678234[],2,FALSE))</f>
        <v/>
      </c>
      <c r="BN17" s="158" t="str">
        <f>IF(L17="---","",VLOOKUP(L17,List1678234[],2,FALSE))</f>
        <v/>
      </c>
      <c r="BO17" s="158" t="str">
        <f>IF(M17="---","",VLOOKUP(M17,List1678234[],2,FALSE))</f>
        <v/>
      </c>
      <c r="BP17" s="158" t="str">
        <f>IF(N17="---","",VLOOKUP(N17,List1678234[],2,FALSE))</f>
        <v/>
      </c>
      <c r="BQ17" s="158" t="str">
        <f>IF(O17="---","",VLOOKUP(O17,List1678234[],2,FALSE))</f>
        <v/>
      </c>
      <c r="BR17" s="158" t="str">
        <f>IF(P17="---","",VLOOKUP(P17,List1678234[],2,FALSE))</f>
        <v/>
      </c>
      <c r="BS17" s="158" t="str">
        <f>IF(Q17="---","",VLOOKUP(Q17,List1678234[],2,FALSE))</f>
        <v/>
      </c>
      <c r="BT17" s="158" t="str">
        <f>IF(R17="---","",VLOOKUP(R17,List1678234[],2,FALSE))</f>
        <v/>
      </c>
      <c r="BU17" s="29" t="s">
        <v>142</v>
      </c>
      <c r="BV17" s="158" t="str">
        <f>IF(Y17="---","",VLOOKUP(Y17,List1678234[],2,FALSE))</f>
        <v/>
      </c>
      <c r="BW17" s="158" t="str">
        <f>IF(Z17="---","",VLOOKUP(Z17,List1678234[],2,FALSE))</f>
        <v/>
      </c>
      <c r="BX17" s="158" t="str">
        <f>IF(AA17="---","",VLOOKUP(AA17,List1678234[],2,FALSE))</f>
        <v/>
      </c>
      <c r="BY17" s="158" t="str">
        <f>IF(AB17="---","",VLOOKUP(AB17,List1678234[],2,FALSE))</f>
        <v/>
      </c>
      <c r="BZ17" s="158" t="str">
        <f>IF(AC17="---","",VLOOKUP(AC17,List1678234[],2,FALSE))</f>
        <v/>
      </c>
      <c r="CA17" s="158" t="str">
        <f>IF(AD17="---","",VLOOKUP(AD17,List1678234[],2,FALSE))</f>
        <v/>
      </c>
      <c r="CB17" s="158" t="str">
        <f>IF(AE17="---","",VLOOKUP(AE17,List1678234[],2,FALSE))</f>
        <v/>
      </c>
      <c r="CC17" s="158" t="str">
        <f>IF(AF17="---","",VLOOKUP(AF17,List1678234[],2,FALSE))</f>
        <v/>
      </c>
      <c r="CD17" s="158" t="str">
        <f>IF(AG17="---","",VLOOKUP(AG17,List1678234[],2,FALSE))</f>
        <v/>
      </c>
      <c r="CE17" s="158" t="str">
        <f>IF(AH17="---","",VLOOKUP(AH17,List1678234[],2,FALSE))</f>
        <v/>
      </c>
      <c r="CG17" s="1"/>
      <c r="CI17" s="1"/>
      <c r="CK17" s="1"/>
      <c r="CM17" s="1"/>
    </row>
    <row r="18" spans="2:91" s="8" customFormat="1" ht="13.5" customHeight="1" thickBot="1">
      <c r="B18" s="321"/>
      <c r="C18" s="291" t="s">
        <v>143</v>
      </c>
      <c r="D18" s="292"/>
      <c r="E18" s="20" t="s">
        <v>144</v>
      </c>
      <c r="F18" s="21"/>
      <c r="G18" s="22"/>
      <c r="H18" s="25" t="s">
        <v>106</v>
      </c>
      <c r="I18" s="25" t="s">
        <v>106</v>
      </c>
      <c r="J18" s="25" t="s">
        <v>106</v>
      </c>
      <c r="K18" s="25" t="s">
        <v>106</v>
      </c>
      <c r="L18" s="25" t="s">
        <v>106</v>
      </c>
      <c r="M18" s="25" t="s">
        <v>106</v>
      </c>
      <c r="N18" s="25" t="s">
        <v>106</v>
      </c>
      <c r="O18" s="25" t="s">
        <v>106</v>
      </c>
      <c r="P18" s="25" t="s">
        <v>106</v>
      </c>
      <c r="Q18" s="25" t="s">
        <v>106</v>
      </c>
      <c r="R18" s="32" t="s">
        <v>106</v>
      </c>
      <c r="S18" s="1"/>
      <c r="T18" s="1"/>
      <c r="U18" s="1"/>
      <c r="V18" s="1"/>
      <c r="W18" s="1"/>
      <c r="X18" s="1"/>
      <c r="Y18" s="25" t="s">
        <v>106</v>
      </c>
      <c r="Z18" s="25" t="s">
        <v>106</v>
      </c>
      <c r="AA18" s="25" t="s">
        <v>106</v>
      </c>
      <c r="AB18" s="25" t="s">
        <v>106</v>
      </c>
      <c r="AC18" s="32" t="s">
        <v>106</v>
      </c>
      <c r="AD18" s="23" t="s">
        <v>106</v>
      </c>
      <c r="AE18" s="23" t="s">
        <v>106</v>
      </c>
      <c r="AF18" s="23" t="s">
        <v>106</v>
      </c>
      <c r="AG18" s="23" t="s">
        <v>106</v>
      </c>
      <c r="AH18" s="23" t="s">
        <v>106</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145</v>
      </c>
      <c r="AX18" s="30" t="str">
        <f t="shared" si="1"/>
        <v>---</v>
      </c>
      <c r="AY18" s="50" t="e">
        <f>VALUE(IF(AX18="---","",VLOOKUP(AX18,List1678234[],2,FALSE)))</f>
        <v>#VALUE!</v>
      </c>
      <c r="AZ18" s="1" t="str">
        <f t="shared" si="2"/>
        <v>---</v>
      </c>
      <c r="BA18" s="1" t="e">
        <f>VALUE(IF(AZ18="---","",VLOOKUP(AZ18,List1678234[],2,FALSE)))</f>
        <v>#VALUE!</v>
      </c>
      <c r="BB18" s="1" t="str">
        <f t="shared" si="3"/>
        <v>---</v>
      </c>
      <c r="BC18" s="1" t="str">
        <f t="shared" si="4"/>
        <v>---</v>
      </c>
      <c r="BD18" s="1"/>
      <c r="BE18" s="1"/>
      <c r="BF18" s="1"/>
      <c r="BG18" s="1"/>
      <c r="BH18" s="1"/>
      <c r="BI18" s="29" t="s">
        <v>145</v>
      </c>
      <c r="BJ18" s="158" t="str">
        <f>IF(H18="---","",VLOOKUP(H18,List1678234[],2,FALSE))</f>
        <v/>
      </c>
      <c r="BK18" s="158" t="str">
        <f>IF(I18="---","",VLOOKUP(I18,List1678234[],2,FALSE))</f>
        <v/>
      </c>
      <c r="BL18" s="158" t="str">
        <f>IF(J18="---","",VLOOKUP(J18,List1678234[],2,FALSE))</f>
        <v/>
      </c>
      <c r="BM18" s="158" t="str">
        <f>IF(K18="---","",VLOOKUP(K18,List1678234[],2,FALSE))</f>
        <v/>
      </c>
      <c r="BN18" s="158" t="str">
        <f>IF(L18="---","",VLOOKUP(L18,List1678234[],2,FALSE))</f>
        <v/>
      </c>
      <c r="BO18" s="158" t="str">
        <f>IF(M18="---","",VLOOKUP(M18,List1678234[],2,FALSE))</f>
        <v/>
      </c>
      <c r="BP18" s="158" t="str">
        <f>IF(N18="---","",VLOOKUP(N18,List1678234[],2,FALSE))</f>
        <v/>
      </c>
      <c r="BQ18" s="158" t="str">
        <f>IF(O18="---","",VLOOKUP(O18,List1678234[],2,FALSE))</f>
        <v/>
      </c>
      <c r="BR18" s="158" t="str">
        <f>IF(P18="---","",VLOOKUP(P18,List1678234[],2,FALSE))</f>
        <v/>
      </c>
      <c r="BS18" s="158" t="str">
        <f>IF(Q18="---","",VLOOKUP(Q18,List1678234[],2,FALSE))</f>
        <v/>
      </c>
      <c r="BT18" s="158" t="str">
        <f>IF(R18="---","",VLOOKUP(R18,List1678234[],2,FALSE))</f>
        <v/>
      </c>
      <c r="BU18" s="29" t="s">
        <v>145</v>
      </c>
      <c r="BV18" s="158" t="str">
        <f>IF(Y18="---","",VLOOKUP(Y18,List1678234[],2,FALSE))</f>
        <v/>
      </c>
      <c r="BW18" s="158" t="str">
        <f>IF(Z18="---","",VLOOKUP(Z18,List1678234[],2,FALSE))</f>
        <v/>
      </c>
      <c r="BX18" s="158" t="str">
        <f>IF(AA18="---","",VLOOKUP(AA18,List1678234[],2,FALSE))</f>
        <v/>
      </c>
      <c r="BY18" s="158" t="str">
        <f>IF(AB18="---","",VLOOKUP(AB18,List1678234[],2,FALSE))</f>
        <v/>
      </c>
      <c r="BZ18" s="158" t="str">
        <f>IF(AC18="---","",VLOOKUP(AC18,List1678234[],2,FALSE))</f>
        <v/>
      </c>
      <c r="CA18" s="158" t="str">
        <f>IF(AD18="---","",VLOOKUP(AD18,List1678234[],2,FALSE))</f>
        <v/>
      </c>
      <c r="CB18" s="158" t="str">
        <f>IF(AE18="---","",VLOOKUP(AE18,List1678234[],2,FALSE))</f>
        <v/>
      </c>
      <c r="CC18" s="158" t="str">
        <f>IF(AF18="---","",VLOOKUP(AF18,List1678234[],2,FALSE))</f>
        <v/>
      </c>
      <c r="CD18" s="158" t="str">
        <f>IF(AG18="---","",VLOOKUP(AG18,List1678234[],2,FALSE))</f>
        <v/>
      </c>
      <c r="CE18" s="158" t="str">
        <f>IF(AH18="---","",VLOOKUP(AH18,List1678234[],2,FALSE))</f>
        <v/>
      </c>
      <c r="CG18" s="1"/>
      <c r="CI18" s="1"/>
      <c r="CK18" s="1"/>
      <c r="CM18" s="1"/>
    </row>
    <row r="19" spans="2:91" s="8" customFormat="1" ht="13.5" customHeight="1" thickBot="1">
      <c r="B19" s="321"/>
      <c r="C19" s="291"/>
      <c r="D19" s="292"/>
      <c r="E19" s="20" t="s">
        <v>146</v>
      </c>
      <c r="F19" s="21"/>
      <c r="G19" s="22"/>
      <c r="H19" s="25" t="s">
        <v>106</v>
      </c>
      <c r="I19" s="25" t="s">
        <v>106</v>
      </c>
      <c r="J19" s="25" t="s">
        <v>106</v>
      </c>
      <c r="K19" s="25" t="s">
        <v>106</v>
      </c>
      <c r="L19" s="25" t="s">
        <v>106</v>
      </c>
      <c r="M19" s="25" t="s">
        <v>106</v>
      </c>
      <c r="N19" s="25" t="s">
        <v>106</v>
      </c>
      <c r="O19" s="25" t="s">
        <v>106</v>
      </c>
      <c r="P19" s="25" t="s">
        <v>106</v>
      </c>
      <c r="Q19" s="25" t="s">
        <v>106</v>
      </c>
      <c r="R19" s="32" t="s">
        <v>106</v>
      </c>
      <c r="S19" s="1"/>
      <c r="T19" s="1"/>
      <c r="U19" s="1"/>
      <c r="V19" s="1"/>
      <c r="W19" s="1"/>
      <c r="X19" s="1"/>
      <c r="Y19" s="25" t="s">
        <v>106</v>
      </c>
      <c r="Z19" s="25" t="s">
        <v>106</v>
      </c>
      <c r="AA19" s="25" t="s">
        <v>106</v>
      </c>
      <c r="AB19" s="25" t="s">
        <v>106</v>
      </c>
      <c r="AC19" s="32" t="s">
        <v>106</v>
      </c>
      <c r="AD19" s="23" t="s">
        <v>106</v>
      </c>
      <c r="AE19" s="23" t="s">
        <v>106</v>
      </c>
      <c r="AF19" s="23" t="s">
        <v>106</v>
      </c>
      <c r="AG19" s="23" t="s">
        <v>106</v>
      </c>
      <c r="AH19" s="23" t="s">
        <v>106</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147</v>
      </c>
      <c r="AX19" s="30" t="str">
        <f t="shared" si="1"/>
        <v>---</v>
      </c>
      <c r="AY19" s="50" t="e">
        <f>VALUE(IF(AX19="---","",VLOOKUP(AX19,List1678234[],2,FALSE)))</f>
        <v>#VALUE!</v>
      </c>
      <c r="AZ19" s="1" t="str">
        <f t="shared" si="2"/>
        <v>---</v>
      </c>
      <c r="BA19" s="1" t="e">
        <f>VALUE(IF(AZ19="---","",VLOOKUP(AZ19,List1678234[],2,FALSE)))</f>
        <v>#VALUE!</v>
      </c>
      <c r="BB19" s="1" t="str">
        <f t="shared" si="3"/>
        <v>---</v>
      </c>
      <c r="BC19" s="1" t="str">
        <f t="shared" si="4"/>
        <v>---</v>
      </c>
      <c r="BD19" s="1"/>
      <c r="BE19" s="1"/>
      <c r="BF19" s="1"/>
      <c r="BG19" s="1"/>
      <c r="BH19" s="1"/>
      <c r="BI19" s="29" t="s">
        <v>147</v>
      </c>
      <c r="BJ19" s="158" t="str">
        <f>IF(H19="---","",VLOOKUP(H19,List1678234[],2,FALSE))</f>
        <v/>
      </c>
      <c r="BK19" s="158" t="str">
        <f>IF(I19="---","",VLOOKUP(I19,List1678234[],2,FALSE))</f>
        <v/>
      </c>
      <c r="BL19" s="158" t="str">
        <f>IF(J19="---","",VLOOKUP(J19,List1678234[],2,FALSE))</f>
        <v/>
      </c>
      <c r="BM19" s="158" t="str">
        <f>IF(K19="---","",VLOOKUP(K19,List1678234[],2,FALSE))</f>
        <v/>
      </c>
      <c r="BN19" s="158" t="str">
        <f>IF(L19="---","",VLOOKUP(L19,List1678234[],2,FALSE))</f>
        <v/>
      </c>
      <c r="BO19" s="158" t="str">
        <f>IF(M19="---","",VLOOKUP(M19,List1678234[],2,FALSE))</f>
        <v/>
      </c>
      <c r="BP19" s="158" t="str">
        <f>IF(N19="---","",VLOOKUP(N19,List1678234[],2,FALSE))</f>
        <v/>
      </c>
      <c r="BQ19" s="158" t="str">
        <f>IF(O19="---","",VLOOKUP(O19,List1678234[],2,FALSE))</f>
        <v/>
      </c>
      <c r="BR19" s="158" t="str">
        <f>IF(P19="---","",VLOOKUP(P19,List1678234[],2,FALSE))</f>
        <v/>
      </c>
      <c r="BS19" s="158" t="str">
        <f>IF(Q19="---","",VLOOKUP(Q19,List1678234[],2,FALSE))</f>
        <v/>
      </c>
      <c r="BT19" s="158" t="str">
        <f>IF(R19="---","",VLOOKUP(R19,List1678234[],2,FALSE))</f>
        <v/>
      </c>
      <c r="BU19" s="29" t="s">
        <v>147</v>
      </c>
      <c r="BV19" s="158" t="str">
        <f>IF(Y19="---","",VLOOKUP(Y19,List1678234[],2,FALSE))</f>
        <v/>
      </c>
      <c r="BW19" s="158" t="str">
        <f>IF(Z19="---","",VLOOKUP(Z19,List1678234[],2,FALSE))</f>
        <v/>
      </c>
      <c r="BX19" s="158" t="str">
        <f>IF(AA19="---","",VLOOKUP(AA19,List1678234[],2,FALSE))</f>
        <v/>
      </c>
      <c r="BY19" s="158" t="str">
        <f>IF(AB19="---","",VLOOKUP(AB19,List1678234[],2,FALSE))</f>
        <v/>
      </c>
      <c r="BZ19" s="158" t="str">
        <f>IF(AC19="---","",VLOOKUP(AC19,List1678234[],2,FALSE))</f>
        <v/>
      </c>
      <c r="CA19" s="158" t="str">
        <f>IF(AD19="---","",VLOOKUP(AD19,List1678234[],2,FALSE))</f>
        <v/>
      </c>
      <c r="CB19" s="158" t="str">
        <f>IF(AE19="---","",VLOOKUP(AE19,List1678234[],2,FALSE))</f>
        <v/>
      </c>
      <c r="CC19" s="158" t="str">
        <f>IF(AF19="---","",VLOOKUP(AF19,List1678234[],2,FALSE))</f>
        <v/>
      </c>
      <c r="CD19" s="158" t="str">
        <f>IF(AG19="---","",VLOOKUP(AG19,List1678234[],2,FALSE))</f>
        <v/>
      </c>
      <c r="CE19" s="158" t="str">
        <f>IF(AH19="---","",VLOOKUP(AH19,List1678234[],2,FALSE))</f>
        <v/>
      </c>
      <c r="CG19" s="1"/>
      <c r="CI19" s="1"/>
      <c r="CK19" s="1"/>
      <c r="CM19" s="1"/>
    </row>
    <row r="20" spans="2:91" s="8" customFormat="1" ht="13.5" customHeight="1" thickBot="1">
      <c r="B20" s="321"/>
      <c r="C20" s="291"/>
      <c r="D20" s="292"/>
      <c r="E20" s="20" t="s">
        <v>148</v>
      </c>
      <c r="F20" s="21"/>
      <c r="G20" s="22"/>
      <c r="H20" s="25" t="s">
        <v>106</v>
      </c>
      <c r="I20" s="25" t="s">
        <v>106</v>
      </c>
      <c r="J20" s="25" t="s">
        <v>106</v>
      </c>
      <c r="K20" s="25" t="s">
        <v>106</v>
      </c>
      <c r="L20" s="25" t="s">
        <v>106</v>
      </c>
      <c r="M20" s="25" t="s">
        <v>106</v>
      </c>
      <c r="N20" s="25" t="s">
        <v>106</v>
      </c>
      <c r="O20" s="25" t="s">
        <v>106</v>
      </c>
      <c r="P20" s="25" t="s">
        <v>106</v>
      </c>
      <c r="Q20" s="25" t="s">
        <v>106</v>
      </c>
      <c r="R20" s="32" t="s">
        <v>106</v>
      </c>
      <c r="S20" s="1"/>
      <c r="T20" s="1"/>
      <c r="U20" s="1"/>
      <c r="V20" s="1"/>
      <c r="W20" s="1"/>
      <c r="X20" s="1"/>
      <c r="Y20" s="25" t="s">
        <v>106</v>
      </c>
      <c r="Z20" s="25" t="s">
        <v>106</v>
      </c>
      <c r="AA20" s="25" t="s">
        <v>106</v>
      </c>
      <c r="AB20" s="25" t="s">
        <v>106</v>
      </c>
      <c r="AC20" s="32" t="s">
        <v>106</v>
      </c>
      <c r="AD20" s="23" t="s">
        <v>106</v>
      </c>
      <c r="AE20" s="23" t="s">
        <v>106</v>
      </c>
      <c r="AF20" s="23" t="s">
        <v>106</v>
      </c>
      <c r="AG20" s="23" t="s">
        <v>106</v>
      </c>
      <c r="AH20" s="23" t="s">
        <v>106</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149</v>
      </c>
      <c r="AX20" s="30" t="str">
        <f t="shared" si="1"/>
        <v>---</v>
      </c>
      <c r="AY20" s="50" t="e">
        <f>VALUE(IF(AX20="---","",VLOOKUP(AX20,List1678234[],2,FALSE)))</f>
        <v>#VALUE!</v>
      </c>
      <c r="AZ20" s="1" t="str">
        <f t="shared" si="2"/>
        <v>---</v>
      </c>
      <c r="BA20" s="1" t="e">
        <f>VALUE(IF(AZ20="---","",VLOOKUP(AZ20,List1678234[],2,FALSE)))</f>
        <v>#VALUE!</v>
      </c>
      <c r="BB20" s="1" t="str">
        <f t="shared" si="3"/>
        <v>---</v>
      </c>
      <c r="BC20" s="1" t="str">
        <f t="shared" si="4"/>
        <v>---</v>
      </c>
      <c r="BD20" s="1"/>
      <c r="BE20" s="1"/>
      <c r="BF20" s="1"/>
      <c r="BG20" s="1"/>
      <c r="BH20" s="1"/>
      <c r="BI20" s="29" t="s">
        <v>149</v>
      </c>
      <c r="BJ20" s="158" t="str">
        <f>IF(H20="---","",VLOOKUP(H20,List1678234[],2,FALSE))</f>
        <v/>
      </c>
      <c r="BK20" s="158" t="str">
        <f>IF(I20="---","",VLOOKUP(I20,List1678234[],2,FALSE))</f>
        <v/>
      </c>
      <c r="BL20" s="158" t="str">
        <f>IF(J20="---","",VLOOKUP(J20,List1678234[],2,FALSE))</f>
        <v/>
      </c>
      <c r="BM20" s="158" t="str">
        <f>IF(K20="---","",VLOOKUP(K20,List1678234[],2,FALSE))</f>
        <v/>
      </c>
      <c r="BN20" s="158" t="str">
        <f>IF(L20="---","",VLOOKUP(L20,List1678234[],2,FALSE))</f>
        <v/>
      </c>
      <c r="BO20" s="158" t="str">
        <f>IF(M20="---","",VLOOKUP(M20,List1678234[],2,FALSE))</f>
        <v/>
      </c>
      <c r="BP20" s="158" t="str">
        <f>IF(N20="---","",VLOOKUP(N20,List1678234[],2,FALSE))</f>
        <v/>
      </c>
      <c r="BQ20" s="158" t="str">
        <f>IF(O20="---","",VLOOKUP(O20,List1678234[],2,FALSE))</f>
        <v/>
      </c>
      <c r="BR20" s="158" t="str">
        <f>IF(P20="---","",VLOOKUP(P20,List1678234[],2,FALSE))</f>
        <v/>
      </c>
      <c r="BS20" s="158" t="str">
        <f>IF(Q20="---","",VLOOKUP(Q20,List1678234[],2,FALSE))</f>
        <v/>
      </c>
      <c r="BT20" s="158" t="str">
        <f>IF(R20="---","",VLOOKUP(R20,List1678234[],2,FALSE))</f>
        <v/>
      </c>
      <c r="BU20" s="29" t="s">
        <v>149</v>
      </c>
      <c r="BV20" s="158" t="str">
        <f>IF(Y20="---","",VLOOKUP(Y20,List1678234[],2,FALSE))</f>
        <v/>
      </c>
      <c r="BW20" s="158" t="str">
        <f>IF(Z20="---","",VLOOKUP(Z20,List1678234[],2,FALSE))</f>
        <v/>
      </c>
      <c r="BX20" s="158" t="str">
        <f>IF(AA20="---","",VLOOKUP(AA20,List1678234[],2,FALSE))</f>
        <v/>
      </c>
      <c r="BY20" s="158" t="str">
        <f>IF(AB20="---","",VLOOKUP(AB20,List1678234[],2,FALSE))</f>
        <v/>
      </c>
      <c r="BZ20" s="158" t="str">
        <f>IF(AC20="---","",VLOOKUP(AC20,List1678234[],2,FALSE))</f>
        <v/>
      </c>
      <c r="CA20" s="158" t="str">
        <f>IF(AD20="---","",VLOOKUP(AD20,List1678234[],2,FALSE))</f>
        <v/>
      </c>
      <c r="CB20" s="158" t="str">
        <f>IF(AE20="---","",VLOOKUP(AE20,List1678234[],2,FALSE))</f>
        <v/>
      </c>
      <c r="CC20" s="158" t="str">
        <f>IF(AF20="---","",VLOOKUP(AF20,List1678234[],2,FALSE))</f>
        <v/>
      </c>
      <c r="CD20" s="158" t="str">
        <f>IF(AG20="---","",VLOOKUP(AG20,List1678234[],2,FALSE))</f>
        <v/>
      </c>
      <c r="CE20" s="158" t="str">
        <f>IF(AH20="---","",VLOOKUP(AH20,List1678234[],2,FALSE))</f>
        <v/>
      </c>
      <c r="CG20" s="1"/>
      <c r="CI20" s="1"/>
      <c r="CK20" s="1"/>
      <c r="CM20" s="1"/>
    </row>
    <row r="21" spans="2:91" s="8" customFormat="1" ht="13.5" customHeight="1" thickBot="1">
      <c r="B21" s="321"/>
      <c r="C21" s="291" t="s">
        <v>150</v>
      </c>
      <c r="D21" s="292"/>
      <c r="E21" s="20" t="s">
        <v>151</v>
      </c>
      <c r="F21" s="21"/>
      <c r="G21" s="22"/>
      <c r="H21" s="25" t="s">
        <v>106</v>
      </c>
      <c r="I21" s="25" t="s">
        <v>106</v>
      </c>
      <c r="J21" s="25" t="s">
        <v>106</v>
      </c>
      <c r="K21" s="25" t="s">
        <v>106</v>
      </c>
      <c r="L21" s="25" t="s">
        <v>106</v>
      </c>
      <c r="M21" s="25" t="s">
        <v>106</v>
      </c>
      <c r="N21" s="25" t="s">
        <v>106</v>
      </c>
      <c r="O21" s="25" t="s">
        <v>106</v>
      </c>
      <c r="P21" s="25" t="s">
        <v>106</v>
      </c>
      <c r="Q21" s="25" t="s">
        <v>106</v>
      </c>
      <c r="R21" s="32" t="s">
        <v>106</v>
      </c>
      <c r="S21" s="1"/>
      <c r="T21" s="1"/>
      <c r="U21" s="1"/>
      <c r="V21" s="1"/>
      <c r="W21" s="1"/>
      <c r="X21" s="1"/>
      <c r="Y21" s="25" t="s">
        <v>106</v>
      </c>
      <c r="Z21" s="25" t="s">
        <v>106</v>
      </c>
      <c r="AA21" s="25" t="s">
        <v>106</v>
      </c>
      <c r="AB21" s="25" t="s">
        <v>106</v>
      </c>
      <c r="AC21" s="32" t="s">
        <v>106</v>
      </c>
      <c r="AD21" s="23" t="s">
        <v>106</v>
      </c>
      <c r="AE21" s="23" t="s">
        <v>106</v>
      </c>
      <c r="AF21" s="23" t="s">
        <v>106</v>
      </c>
      <c r="AG21" s="23" t="s">
        <v>106</v>
      </c>
      <c r="AH21" s="23" t="s">
        <v>106</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152</v>
      </c>
      <c r="AX21" s="30" t="str">
        <f t="shared" si="1"/>
        <v>---</v>
      </c>
      <c r="AY21" s="50" t="e">
        <f>VALUE(IF(AX21="---","",VLOOKUP(AX21,List1678234[],2,FALSE)))</f>
        <v>#VALUE!</v>
      </c>
      <c r="AZ21" s="1" t="str">
        <f t="shared" si="2"/>
        <v>---</v>
      </c>
      <c r="BA21" s="1" t="e">
        <f>VALUE(IF(AZ21="---","",VLOOKUP(AZ21,List1678234[],2,FALSE)))</f>
        <v>#VALUE!</v>
      </c>
      <c r="BB21" s="1" t="str">
        <f t="shared" si="3"/>
        <v>---</v>
      </c>
      <c r="BC21" s="1" t="str">
        <f t="shared" si="4"/>
        <v>---</v>
      </c>
      <c r="BD21" s="1"/>
      <c r="BE21" s="1"/>
      <c r="BF21" s="1"/>
      <c r="BG21" s="1"/>
      <c r="BH21" s="1"/>
      <c r="BI21" s="29" t="s">
        <v>152</v>
      </c>
      <c r="BJ21" s="158" t="str">
        <f>IF(H21="---","",VLOOKUP(H21,List1678234[],2,FALSE))</f>
        <v/>
      </c>
      <c r="BK21" s="158" t="str">
        <f>IF(I21="---","",VLOOKUP(I21,List1678234[],2,FALSE))</f>
        <v/>
      </c>
      <c r="BL21" s="158" t="str">
        <f>IF(J21="---","",VLOOKUP(J21,List1678234[],2,FALSE))</f>
        <v/>
      </c>
      <c r="BM21" s="158" t="str">
        <f>IF(K21="---","",VLOOKUP(K21,List1678234[],2,FALSE))</f>
        <v/>
      </c>
      <c r="BN21" s="158" t="str">
        <f>IF(L21="---","",VLOOKUP(L21,List1678234[],2,FALSE))</f>
        <v/>
      </c>
      <c r="BO21" s="158" t="str">
        <f>IF(M21="---","",VLOOKUP(M21,List1678234[],2,FALSE))</f>
        <v/>
      </c>
      <c r="BP21" s="158" t="str">
        <f>IF(N21="---","",VLOOKUP(N21,List1678234[],2,FALSE))</f>
        <v/>
      </c>
      <c r="BQ21" s="158" t="str">
        <f>IF(O21="---","",VLOOKUP(O21,List1678234[],2,FALSE))</f>
        <v/>
      </c>
      <c r="BR21" s="158" t="str">
        <f>IF(P21="---","",VLOOKUP(P21,List1678234[],2,FALSE))</f>
        <v/>
      </c>
      <c r="BS21" s="158" t="str">
        <f>IF(Q21="---","",VLOOKUP(Q21,List1678234[],2,FALSE))</f>
        <v/>
      </c>
      <c r="BT21" s="158" t="str">
        <f>IF(R21="---","",VLOOKUP(R21,List1678234[],2,FALSE))</f>
        <v/>
      </c>
      <c r="BU21" s="29" t="s">
        <v>152</v>
      </c>
      <c r="BV21" s="158" t="str">
        <f>IF(Y21="---","",VLOOKUP(Y21,List1678234[],2,FALSE))</f>
        <v/>
      </c>
      <c r="BW21" s="158" t="str">
        <f>IF(Z21="---","",VLOOKUP(Z21,List1678234[],2,FALSE))</f>
        <v/>
      </c>
      <c r="BX21" s="158" t="str">
        <f>IF(AA21="---","",VLOOKUP(AA21,List1678234[],2,FALSE))</f>
        <v/>
      </c>
      <c r="BY21" s="158" t="str">
        <f>IF(AB21="---","",VLOOKUP(AB21,List1678234[],2,FALSE))</f>
        <v/>
      </c>
      <c r="BZ21" s="158" t="str">
        <f>IF(AC21="---","",VLOOKUP(AC21,List1678234[],2,FALSE))</f>
        <v/>
      </c>
      <c r="CA21" s="158" t="str">
        <f>IF(AD21="---","",VLOOKUP(AD21,List1678234[],2,FALSE))</f>
        <v/>
      </c>
      <c r="CB21" s="158" t="str">
        <f>IF(AE21="---","",VLOOKUP(AE21,List1678234[],2,FALSE))</f>
        <v/>
      </c>
      <c r="CC21" s="158" t="str">
        <f>IF(AF21="---","",VLOOKUP(AF21,List1678234[],2,FALSE))</f>
        <v/>
      </c>
      <c r="CD21" s="158" t="str">
        <f>IF(AG21="---","",VLOOKUP(AG21,List1678234[],2,FALSE))</f>
        <v/>
      </c>
      <c r="CE21" s="158" t="str">
        <f>IF(AH21="---","",VLOOKUP(AH21,List1678234[],2,FALSE))</f>
        <v/>
      </c>
      <c r="CG21" s="1"/>
      <c r="CI21" s="1"/>
      <c r="CK21" s="1"/>
      <c r="CM21" s="1"/>
    </row>
    <row r="22" spans="2:91" s="8" customFormat="1" ht="13.5" customHeight="1" thickBot="1">
      <c r="B22" s="321"/>
      <c r="C22" s="291"/>
      <c r="D22" s="292"/>
      <c r="E22" s="20" t="s">
        <v>153</v>
      </c>
      <c r="F22" s="21"/>
      <c r="G22" s="22"/>
      <c r="H22" s="25" t="s">
        <v>106</v>
      </c>
      <c r="I22" s="25" t="s">
        <v>106</v>
      </c>
      <c r="J22" s="25" t="s">
        <v>106</v>
      </c>
      <c r="K22" s="25" t="s">
        <v>106</v>
      </c>
      <c r="L22" s="25" t="s">
        <v>106</v>
      </c>
      <c r="M22" s="25" t="s">
        <v>106</v>
      </c>
      <c r="N22" s="25" t="s">
        <v>106</v>
      </c>
      <c r="O22" s="25" t="s">
        <v>106</v>
      </c>
      <c r="P22" s="25" t="s">
        <v>106</v>
      </c>
      <c r="Q22" s="25" t="s">
        <v>106</v>
      </c>
      <c r="R22" s="32" t="s">
        <v>106</v>
      </c>
      <c r="S22" s="1"/>
      <c r="T22" s="1"/>
      <c r="U22" s="1"/>
      <c r="V22" s="1"/>
      <c r="W22" s="1"/>
      <c r="X22" s="1"/>
      <c r="Y22" s="25" t="s">
        <v>106</v>
      </c>
      <c r="Z22" s="25" t="s">
        <v>106</v>
      </c>
      <c r="AA22" s="25" t="s">
        <v>106</v>
      </c>
      <c r="AB22" s="25" t="s">
        <v>106</v>
      </c>
      <c r="AC22" s="32" t="s">
        <v>106</v>
      </c>
      <c r="AD22" s="23" t="s">
        <v>106</v>
      </c>
      <c r="AE22" s="23" t="s">
        <v>106</v>
      </c>
      <c r="AF22" s="23" t="s">
        <v>106</v>
      </c>
      <c r="AG22" s="23" t="s">
        <v>106</v>
      </c>
      <c r="AH22" s="23" t="s">
        <v>106</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154</v>
      </c>
      <c r="AX22" s="30" t="str">
        <f t="shared" si="1"/>
        <v>---</v>
      </c>
      <c r="AY22" s="50" t="e">
        <f>VALUE(IF(AX22="---","",VLOOKUP(AX22,List1678234[],2,FALSE)))</f>
        <v>#VALUE!</v>
      </c>
      <c r="AZ22" s="1" t="str">
        <f t="shared" si="2"/>
        <v>---</v>
      </c>
      <c r="BA22" s="1" t="e">
        <f>VALUE(IF(AZ22="---","",VLOOKUP(AZ22,List1678234[],2,FALSE)))</f>
        <v>#VALUE!</v>
      </c>
      <c r="BB22" s="1" t="str">
        <f t="shared" si="3"/>
        <v>---</v>
      </c>
      <c r="BC22" s="1" t="str">
        <f t="shared" si="4"/>
        <v>---</v>
      </c>
      <c r="BD22" s="1"/>
      <c r="BE22" s="1"/>
      <c r="BF22" s="1"/>
      <c r="BG22" s="1"/>
      <c r="BH22" s="1"/>
      <c r="BI22" s="29" t="s">
        <v>154</v>
      </c>
      <c r="BJ22" s="158" t="str">
        <f>IF(H22="---","",VLOOKUP(H22,List1678234[],2,FALSE))</f>
        <v/>
      </c>
      <c r="BK22" s="158" t="str">
        <f>IF(I22="---","",VLOOKUP(I22,List1678234[],2,FALSE))</f>
        <v/>
      </c>
      <c r="BL22" s="158" t="str">
        <f>IF(J22="---","",VLOOKUP(J22,List1678234[],2,FALSE))</f>
        <v/>
      </c>
      <c r="BM22" s="158" t="str">
        <f>IF(K22="---","",VLOOKUP(K22,List1678234[],2,FALSE))</f>
        <v/>
      </c>
      <c r="BN22" s="158" t="str">
        <f>IF(L22="---","",VLOOKUP(L22,List1678234[],2,FALSE))</f>
        <v/>
      </c>
      <c r="BO22" s="158" t="str">
        <f>IF(M22="---","",VLOOKUP(M22,List1678234[],2,FALSE))</f>
        <v/>
      </c>
      <c r="BP22" s="158" t="str">
        <f>IF(N22="---","",VLOOKUP(N22,List1678234[],2,FALSE))</f>
        <v/>
      </c>
      <c r="BQ22" s="158" t="str">
        <f>IF(O22="---","",VLOOKUP(O22,List1678234[],2,FALSE))</f>
        <v/>
      </c>
      <c r="BR22" s="158" t="str">
        <f>IF(P22="---","",VLOOKUP(P22,List1678234[],2,FALSE))</f>
        <v/>
      </c>
      <c r="BS22" s="158" t="str">
        <f>IF(Q22="---","",VLOOKUP(Q22,List1678234[],2,FALSE))</f>
        <v/>
      </c>
      <c r="BT22" s="158" t="str">
        <f>IF(R22="---","",VLOOKUP(R22,List1678234[],2,FALSE))</f>
        <v/>
      </c>
      <c r="BU22" s="29" t="s">
        <v>154</v>
      </c>
      <c r="BV22" s="158" t="str">
        <f>IF(Y22="---","",VLOOKUP(Y22,List1678234[],2,FALSE))</f>
        <v/>
      </c>
      <c r="BW22" s="158" t="str">
        <f>IF(Z22="---","",VLOOKUP(Z22,List1678234[],2,FALSE))</f>
        <v/>
      </c>
      <c r="BX22" s="158" t="str">
        <f>IF(AA22="---","",VLOOKUP(AA22,List1678234[],2,FALSE))</f>
        <v/>
      </c>
      <c r="BY22" s="158" t="str">
        <f>IF(AB22="---","",VLOOKUP(AB22,List1678234[],2,FALSE))</f>
        <v/>
      </c>
      <c r="BZ22" s="158" t="str">
        <f>IF(AC22="---","",VLOOKUP(AC22,List1678234[],2,FALSE))</f>
        <v/>
      </c>
      <c r="CA22" s="158" t="str">
        <f>IF(AD22="---","",VLOOKUP(AD22,List1678234[],2,FALSE))</f>
        <v/>
      </c>
      <c r="CB22" s="158" t="str">
        <f>IF(AE22="---","",VLOOKUP(AE22,List1678234[],2,FALSE))</f>
        <v/>
      </c>
      <c r="CC22" s="158" t="str">
        <f>IF(AF22="---","",VLOOKUP(AF22,List1678234[],2,FALSE))</f>
        <v/>
      </c>
      <c r="CD22" s="158" t="str">
        <f>IF(AG22="---","",VLOOKUP(AG22,List1678234[],2,FALSE))</f>
        <v/>
      </c>
      <c r="CE22" s="158" t="str">
        <f>IF(AH22="---","",VLOOKUP(AH22,List1678234[],2,FALSE))</f>
        <v/>
      </c>
      <c r="CG22" s="1"/>
      <c r="CI22" s="1"/>
      <c r="CK22" s="1"/>
      <c r="CM22" s="1"/>
    </row>
    <row r="23" spans="2:91" s="8" customFormat="1" ht="13.5" customHeight="1" thickBot="1">
      <c r="B23" s="322"/>
      <c r="C23" s="291"/>
      <c r="D23" s="292"/>
      <c r="E23" s="20" t="s">
        <v>155</v>
      </c>
      <c r="F23" s="21"/>
      <c r="G23" s="22"/>
      <c r="H23" s="25" t="s">
        <v>106</v>
      </c>
      <c r="I23" s="25" t="s">
        <v>106</v>
      </c>
      <c r="J23" s="25" t="s">
        <v>106</v>
      </c>
      <c r="K23" s="25" t="s">
        <v>106</v>
      </c>
      <c r="L23" s="25" t="s">
        <v>106</v>
      </c>
      <c r="M23" s="25" t="s">
        <v>106</v>
      </c>
      <c r="N23" s="25" t="s">
        <v>106</v>
      </c>
      <c r="O23" s="25" t="s">
        <v>106</v>
      </c>
      <c r="P23" s="25" t="s">
        <v>106</v>
      </c>
      <c r="Q23" s="25" t="s">
        <v>106</v>
      </c>
      <c r="R23" s="32" t="s">
        <v>106</v>
      </c>
      <c r="S23" s="1"/>
      <c r="T23" s="1"/>
      <c r="U23" s="1"/>
      <c r="V23" s="1"/>
      <c r="W23" s="1"/>
      <c r="X23" s="1"/>
      <c r="Y23" s="25" t="s">
        <v>106</v>
      </c>
      <c r="Z23" s="25" t="s">
        <v>106</v>
      </c>
      <c r="AA23" s="25" t="s">
        <v>106</v>
      </c>
      <c r="AB23" s="25" t="s">
        <v>106</v>
      </c>
      <c r="AC23" s="32" t="s">
        <v>106</v>
      </c>
      <c r="AD23" s="23" t="s">
        <v>106</v>
      </c>
      <c r="AE23" s="23" t="s">
        <v>106</v>
      </c>
      <c r="AF23" s="23" t="s">
        <v>106</v>
      </c>
      <c r="AG23" s="23" t="s">
        <v>106</v>
      </c>
      <c r="AH23" s="23" t="s">
        <v>106</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156</v>
      </c>
      <c r="AX23" s="30" t="str">
        <f t="shared" si="1"/>
        <v>---</v>
      </c>
      <c r="AY23" s="50" t="e">
        <f>VALUE(IF(AX23="---","",VLOOKUP(AX23,List1678234[],2,FALSE)))</f>
        <v>#VALUE!</v>
      </c>
      <c r="AZ23" s="1" t="str">
        <f t="shared" si="2"/>
        <v>---</v>
      </c>
      <c r="BA23" s="1" t="e">
        <f>VALUE(IF(AZ23="---","",VLOOKUP(AZ23,List1678234[],2,FALSE)))</f>
        <v>#VALUE!</v>
      </c>
      <c r="BB23" s="1" t="str">
        <f t="shared" si="3"/>
        <v>---</v>
      </c>
      <c r="BC23" s="1" t="str">
        <f t="shared" si="4"/>
        <v>---</v>
      </c>
      <c r="BD23" s="1"/>
      <c r="BE23" s="1"/>
      <c r="BF23" s="1"/>
      <c r="BG23" s="1"/>
      <c r="BH23" s="1"/>
      <c r="BI23" s="29" t="s">
        <v>156</v>
      </c>
      <c r="BJ23" s="158" t="str">
        <f>IF(H23="---","",VLOOKUP(H23,List1678234[],2,FALSE))</f>
        <v/>
      </c>
      <c r="BK23" s="158" t="str">
        <f>IF(I23="---","",VLOOKUP(I23,List1678234[],2,FALSE))</f>
        <v/>
      </c>
      <c r="BL23" s="158" t="str">
        <f>IF(J23="---","",VLOOKUP(J23,List1678234[],2,FALSE))</f>
        <v/>
      </c>
      <c r="BM23" s="158" t="str">
        <f>IF(K23="---","",VLOOKUP(K23,List1678234[],2,FALSE))</f>
        <v/>
      </c>
      <c r="BN23" s="158" t="str">
        <f>IF(L23="---","",VLOOKUP(L23,List1678234[],2,FALSE))</f>
        <v/>
      </c>
      <c r="BO23" s="158" t="str">
        <f>IF(M23="---","",VLOOKUP(M23,List1678234[],2,FALSE))</f>
        <v/>
      </c>
      <c r="BP23" s="158" t="str">
        <f>IF(N23="---","",VLOOKUP(N23,List1678234[],2,FALSE))</f>
        <v/>
      </c>
      <c r="BQ23" s="158" t="str">
        <f>IF(O23="---","",VLOOKUP(O23,List1678234[],2,FALSE))</f>
        <v/>
      </c>
      <c r="BR23" s="158" t="str">
        <f>IF(P23="---","",VLOOKUP(P23,List1678234[],2,FALSE))</f>
        <v/>
      </c>
      <c r="BS23" s="158" t="str">
        <f>IF(Q23="---","",VLOOKUP(Q23,List1678234[],2,FALSE))</f>
        <v/>
      </c>
      <c r="BT23" s="158" t="str">
        <f>IF(R23="---","",VLOOKUP(R23,List1678234[],2,FALSE))</f>
        <v/>
      </c>
      <c r="BU23" s="29" t="s">
        <v>156</v>
      </c>
      <c r="BV23" s="158" t="str">
        <f>IF(Y23="---","",VLOOKUP(Y23,List1678234[],2,FALSE))</f>
        <v/>
      </c>
      <c r="BW23" s="158" t="str">
        <f>IF(Z23="---","",VLOOKUP(Z23,List1678234[],2,FALSE))</f>
        <v/>
      </c>
      <c r="BX23" s="158" t="str">
        <f>IF(AA23="---","",VLOOKUP(AA23,List1678234[],2,FALSE))</f>
        <v/>
      </c>
      <c r="BY23" s="158" t="str">
        <f>IF(AB23="---","",VLOOKUP(AB23,List1678234[],2,FALSE))</f>
        <v/>
      </c>
      <c r="BZ23" s="158" t="str">
        <f>IF(AC23="---","",VLOOKUP(AC23,List1678234[],2,FALSE))</f>
        <v/>
      </c>
      <c r="CA23" s="158" t="str">
        <f>IF(AD23="---","",VLOOKUP(AD23,List1678234[],2,FALSE))</f>
        <v/>
      </c>
      <c r="CB23" s="158" t="str">
        <f>IF(AE23="---","",VLOOKUP(AE23,List1678234[],2,FALSE))</f>
        <v/>
      </c>
      <c r="CC23" s="158" t="str">
        <f>IF(AF23="---","",VLOOKUP(AF23,List1678234[],2,FALSE))</f>
        <v/>
      </c>
      <c r="CD23" s="158" t="str">
        <f>IF(AG23="---","",VLOOKUP(AG23,List1678234[],2,FALSE))</f>
        <v/>
      </c>
      <c r="CE23" s="158" t="str">
        <f>IF(AH23="---","",VLOOKUP(AH23,List1678234[],2,FALSE))</f>
        <v/>
      </c>
      <c r="CG23" s="1"/>
      <c r="CI23" s="1"/>
      <c r="CK23" s="1"/>
      <c r="CM23" s="1"/>
    </row>
    <row r="24" spans="2:91" s="8" customFormat="1" ht="13.5" customHeight="1" thickBot="1">
      <c r="B24" s="320">
        <v>3</v>
      </c>
      <c r="C24" s="329" t="s">
        <v>157</v>
      </c>
      <c r="D24" s="330"/>
      <c r="E24" s="20" t="s">
        <v>158</v>
      </c>
      <c r="F24" s="21"/>
      <c r="G24" s="22"/>
      <c r="H24" s="25" t="s">
        <v>106</v>
      </c>
      <c r="I24" s="25" t="s">
        <v>106</v>
      </c>
      <c r="J24" s="25" t="s">
        <v>106</v>
      </c>
      <c r="K24" s="25" t="s">
        <v>106</v>
      </c>
      <c r="L24" s="25" t="s">
        <v>106</v>
      </c>
      <c r="M24" s="25" t="s">
        <v>106</v>
      </c>
      <c r="N24" s="25" t="s">
        <v>106</v>
      </c>
      <c r="O24" s="25" t="s">
        <v>106</v>
      </c>
      <c r="P24" s="25" t="s">
        <v>106</v>
      </c>
      <c r="Q24" s="25" t="s">
        <v>106</v>
      </c>
      <c r="R24" s="32" t="s">
        <v>106</v>
      </c>
      <c r="S24" s="1"/>
      <c r="T24" s="1"/>
      <c r="U24" s="1"/>
      <c r="V24" s="1"/>
      <c r="W24" s="1"/>
      <c r="X24" s="1"/>
      <c r="Y24" s="25" t="s">
        <v>106</v>
      </c>
      <c r="Z24" s="25" t="s">
        <v>106</v>
      </c>
      <c r="AA24" s="25" t="s">
        <v>106</v>
      </c>
      <c r="AB24" s="25" t="s">
        <v>106</v>
      </c>
      <c r="AC24" s="32" t="s">
        <v>106</v>
      </c>
      <c r="AD24" s="23" t="s">
        <v>106</v>
      </c>
      <c r="AE24" s="23" t="s">
        <v>106</v>
      </c>
      <c r="AF24" s="23" t="s">
        <v>106</v>
      </c>
      <c r="AG24" s="23" t="s">
        <v>106</v>
      </c>
      <c r="AH24" s="23" t="s">
        <v>106</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159</v>
      </c>
      <c r="AX24" s="30" t="str">
        <f t="shared" si="1"/>
        <v>---</v>
      </c>
      <c r="AY24" s="50" t="e">
        <f>VALUE(IF(AX24="---","",VLOOKUP(AX24,List1678234[],2,FALSE)))</f>
        <v>#VALUE!</v>
      </c>
      <c r="AZ24" s="1" t="str">
        <f t="shared" si="2"/>
        <v>---</v>
      </c>
      <c r="BA24" s="1" t="e">
        <f>VALUE(IF(AZ24="---","",VLOOKUP(AZ24,List1678234[],2,FALSE)))</f>
        <v>#VALUE!</v>
      </c>
      <c r="BB24" s="1" t="str">
        <f t="shared" si="3"/>
        <v>---</v>
      </c>
      <c r="BC24" s="1" t="str">
        <f t="shared" si="4"/>
        <v>---</v>
      </c>
      <c r="BD24" s="1"/>
      <c r="BE24" s="1"/>
      <c r="BF24" s="1"/>
      <c r="BG24" s="1"/>
      <c r="BH24" s="1"/>
      <c r="BI24" s="29" t="s">
        <v>159</v>
      </c>
      <c r="BJ24" s="158" t="str">
        <f>IF(H24="---","",VLOOKUP(H24,List1678234[],2,FALSE))</f>
        <v/>
      </c>
      <c r="BK24" s="158" t="str">
        <f>IF(I24="---","",VLOOKUP(I24,List1678234[],2,FALSE))</f>
        <v/>
      </c>
      <c r="BL24" s="158" t="str">
        <f>IF(J24="---","",VLOOKUP(J24,List1678234[],2,FALSE))</f>
        <v/>
      </c>
      <c r="BM24" s="158" t="str">
        <f>IF(K24="---","",VLOOKUP(K24,List1678234[],2,FALSE))</f>
        <v/>
      </c>
      <c r="BN24" s="158" t="str">
        <f>IF(L24="---","",VLOOKUP(L24,List1678234[],2,FALSE))</f>
        <v/>
      </c>
      <c r="BO24" s="158" t="str">
        <f>IF(M24="---","",VLOOKUP(M24,List1678234[],2,FALSE))</f>
        <v/>
      </c>
      <c r="BP24" s="158" t="str">
        <f>IF(N24="---","",VLOOKUP(N24,List1678234[],2,FALSE))</f>
        <v/>
      </c>
      <c r="BQ24" s="158" t="str">
        <f>IF(O24="---","",VLOOKUP(O24,List1678234[],2,FALSE))</f>
        <v/>
      </c>
      <c r="BR24" s="158" t="str">
        <f>IF(P24="---","",VLOOKUP(P24,List1678234[],2,FALSE))</f>
        <v/>
      </c>
      <c r="BS24" s="158" t="str">
        <f>IF(Q24="---","",VLOOKUP(Q24,List1678234[],2,FALSE))</f>
        <v/>
      </c>
      <c r="BT24" s="158" t="str">
        <f>IF(R24="---","",VLOOKUP(R24,List1678234[],2,FALSE))</f>
        <v/>
      </c>
      <c r="BU24" s="29" t="s">
        <v>159</v>
      </c>
      <c r="BV24" s="158" t="str">
        <f>IF(Y24="---","",VLOOKUP(Y24,List1678234[],2,FALSE))</f>
        <v/>
      </c>
      <c r="BW24" s="158" t="str">
        <f>IF(Z24="---","",VLOOKUP(Z24,List1678234[],2,FALSE))</f>
        <v/>
      </c>
      <c r="BX24" s="158" t="str">
        <f>IF(AA24="---","",VLOOKUP(AA24,List1678234[],2,FALSE))</f>
        <v/>
      </c>
      <c r="BY24" s="158" t="str">
        <f>IF(AB24="---","",VLOOKUP(AB24,List1678234[],2,FALSE))</f>
        <v/>
      </c>
      <c r="BZ24" s="158" t="str">
        <f>IF(AC24="---","",VLOOKUP(AC24,List1678234[],2,FALSE))</f>
        <v/>
      </c>
      <c r="CA24" s="158" t="str">
        <f>IF(AD24="---","",VLOOKUP(AD24,List1678234[],2,FALSE))</f>
        <v/>
      </c>
      <c r="CB24" s="158" t="str">
        <f>IF(AE24="---","",VLOOKUP(AE24,List1678234[],2,FALSE))</f>
        <v/>
      </c>
      <c r="CC24" s="158" t="str">
        <f>IF(AF24="---","",VLOOKUP(AF24,List1678234[],2,FALSE))</f>
        <v/>
      </c>
      <c r="CD24" s="158" t="str">
        <f>IF(AG24="---","",VLOOKUP(AG24,List1678234[],2,FALSE))</f>
        <v/>
      </c>
      <c r="CE24" s="158" t="str">
        <f>IF(AH24="---","",VLOOKUP(AH24,List1678234[],2,FALSE))</f>
        <v/>
      </c>
      <c r="CG24" s="1"/>
      <c r="CI24" s="1"/>
      <c r="CK24" s="1"/>
      <c r="CM24" s="1"/>
    </row>
    <row r="25" spans="2:91" s="8" customFormat="1" ht="14.45" thickBot="1">
      <c r="B25" s="321"/>
      <c r="C25" s="329"/>
      <c r="D25" s="330"/>
      <c r="E25" s="20" t="s">
        <v>160</v>
      </c>
      <c r="F25" s="21"/>
      <c r="G25" s="22"/>
      <c r="H25" s="25" t="s">
        <v>106</v>
      </c>
      <c r="I25" s="25" t="s">
        <v>106</v>
      </c>
      <c r="J25" s="25" t="s">
        <v>106</v>
      </c>
      <c r="K25" s="25" t="s">
        <v>106</v>
      </c>
      <c r="L25" s="25" t="s">
        <v>106</v>
      </c>
      <c r="M25" s="25" t="s">
        <v>106</v>
      </c>
      <c r="N25" s="25" t="s">
        <v>106</v>
      </c>
      <c r="O25" s="25" t="s">
        <v>106</v>
      </c>
      <c r="P25" s="25" t="s">
        <v>106</v>
      </c>
      <c r="Q25" s="25" t="s">
        <v>106</v>
      </c>
      <c r="R25" s="32" t="s">
        <v>106</v>
      </c>
      <c r="S25" s="1"/>
      <c r="T25" s="1"/>
      <c r="U25" s="1"/>
      <c r="V25" s="1"/>
      <c r="W25" s="1"/>
      <c r="X25" s="1"/>
      <c r="Y25" s="25" t="s">
        <v>106</v>
      </c>
      <c r="Z25" s="25" t="s">
        <v>106</v>
      </c>
      <c r="AA25" s="25" t="s">
        <v>106</v>
      </c>
      <c r="AB25" s="25" t="s">
        <v>106</v>
      </c>
      <c r="AC25" s="32" t="s">
        <v>106</v>
      </c>
      <c r="AD25" s="23" t="s">
        <v>106</v>
      </c>
      <c r="AE25" s="23" t="s">
        <v>106</v>
      </c>
      <c r="AF25" s="23" t="s">
        <v>106</v>
      </c>
      <c r="AG25" s="23" t="s">
        <v>106</v>
      </c>
      <c r="AH25" s="23" t="s">
        <v>106</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161</v>
      </c>
      <c r="AX25" s="30" t="str">
        <f t="shared" si="1"/>
        <v>---</v>
      </c>
      <c r="AY25" s="50" t="e">
        <f>VALUE(IF(AX25="---","",VLOOKUP(AX25,List1678234[],2,FALSE)))</f>
        <v>#VALUE!</v>
      </c>
      <c r="AZ25" s="1" t="str">
        <f t="shared" si="2"/>
        <v>---</v>
      </c>
      <c r="BA25" s="1" t="e">
        <f>VALUE(IF(AZ25="---","",VLOOKUP(AZ25,List1678234[],2,FALSE)))</f>
        <v>#VALUE!</v>
      </c>
      <c r="BB25" s="1" t="str">
        <f t="shared" si="3"/>
        <v>---</v>
      </c>
      <c r="BC25" s="1" t="str">
        <f t="shared" si="4"/>
        <v>---</v>
      </c>
      <c r="BD25" s="1"/>
      <c r="BE25" s="1"/>
      <c r="BF25" s="1"/>
      <c r="BG25" s="1"/>
      <c r="BH25" s="1"/>
      <c r="BI25" s="29" t="s">
        <v>161</v>
      </c>
      <c r="BJ25" s="158" t="str">
        <f>IF(H25="---","",VLOOKUP(H25,List1678234[],2,FALSE))</f>
        <v/>
      </c>
      <c r="BK25" s="158" t="str">
        <f>IF(I25="---","",VLOOKUP(I25,List1678234[],2,FALSE))</f>
        <v/>
      </c>
      <c r="BL25" s="158" t="str">
        <f>IF(J25="---","",VLOOKUP(J25,List1678234[],2,FALSE))</f>
        <v/>
      </c>
      <c r="BM25" s="158" t="str">
        <f>IF(K25="---","",VLOOKUP(K25,List1678234[],2,FALSE))</f>
        <v/>
      </c>
      <c r="BN25" s="158" t="str">
        <f>IF(L25="---","",VLOOKUP(L25,List1678234[],2,FALSE))</f>
        <v/>
      </c>
      <c r="BO25" s="158" t="str">
        <f>IF(M25="---","",VLOOKUP(M25,List1678234[],2,FALSE))</f>
        <v/>
      </c>
      <c r="BP25" s="158" t="str">
        <f>IF(N25="---","",VLOOKUP(N25,List1678234[],2,FALSE))</f>
        <v/>
      </c>
      <c r="BQ25" s="158" t="str">
        <f>IF(O25="---","",VLOOKUP(O25,List1678234[],2,FALSE))</f>
        <v/>
      </c>
      <c r="BR25" s="158" t="str">
        <f>IF(P25="---","",VLOOKUP(P25,List1678234[],2,FALSE))</f>
        <v/>
      </c>
      <c r="BS25" s="158" t="str">
        <f>IF(Q25="---","",VLOOKUP(Q25,List1678234[],2,FALSE))</f>
        <v/>
      </c>
      <c r="BT25" s="158" t="str">
        <f>IF(R25="---","",VLOOKUP(R25,List1678234[],2,FALSE))</f>
        <v/>
      </c>
      <c r="BU25" s="29" t="s">
        <v>161</v>
      </c>
      <c r="BV25" s="158" t="str">
        <f>IF(Y25="---","",VLOOKUP(Y25,List1678234[],2,FALSE))</f>
        <v/>
      </c>
      <c r="BW25" s="158" t="str">
        <f>IF(Z25="---","",VLOOKUP(Z25,List1678234[],2,FALSE))</f>
        <v/>
      </c>
      <c r="BX25" s="158" t="str">
        <f>IF(AA25="---","",VLOOKUP(AA25,List1678234[],2,FALSE))</f>
        <v/>
      </c>
      <c r="BY25" s="158" t="str">
        <f>IF(AB25="---","",VLOOKUP(AB25,List1678234[],2,FALSE))</f>
        <v/>
      </c>
      <c r="BZ25" s="158" t="str">
        <f>IF(AC25="---","",VLOOKUP(AC25,List1678234[],2,FALSE))</f>
        <v/>
      </c>
      <c r="CA25" s="158" t="str">
        <f>IF(AD25="---","",VLOOKUP(AD25,List1678234[],2,FALSE))</f>
        <v/>
      </c>
      <c r="CB25" s="158" t="str">
        <f>IF(AE25="---","",VLOOKUP(AE25,List1678234[],2,FALSE))</f>
        <v/>
      </c>
      <c r="CC25" s="158" t="str">
        <f>IF(AF25="---","",VLOOKUP(AF25,List1678234[],2,FALSE))</f>
        <v/>
      </c>
      <c r="CD25" s="158" t="str">
        <f>IF(AG25="---","",VLOOKUP(AG25,List1678234[],2,FALSE))</f>
        <v/>
      </c>
      <c r="CE25" s="158" t="str">
        <f>IF(AH25="---","",VLOOKUP(AH25,List1678234[],2,FALSE))</f>
        <v/>
      </c>
      <c r="CG25" s="1"/>
      <c r="CI25" s="1"/>
      <c r="CK25" s="1"/>
      <c r="CM25" s="1"/>
    </row>
    <row r="26" spans="2:91" s="8" customFormat="1" ht="13.5" customHeight="1" thickBot="1">
      <c r="B26" s="321"/>
      <c r="C26" s="329"/>
      <c r="D26" s="330"/>
      <c r="E26" s="20" t="s">
        <v>162</v>
      </c>
      <c r="F26" s="21"/>
      <c r="G26" s="22"/>
      <c r="H26" s="25" t="s">
        <v>106</v>
      </c>
      <c r="I26" s="25" t="s">
        <v>106</v>
      </c>
      <c r="J26" s="25" t="s">
        <v>106</v>
      </c>
      <c r="K26" s="25" t="s">
        <v>106</v>
      </c>
      <c r="L26" s="25" t="s">
        <v>106</v>
      </c>
      <c r="M26" s="25" t="s">
        <v>106</v>
      </c>
      <c r="N26" s="25" t="s">
        <v>106</v>
      </c>
      <c r="O26" s="25" t="s">
        <v>106</v>
      </c>
      <c r="P26" s="25" t="s">
        <v>106</v>
      </c>
      <c r="Q26" s="25" t="s">
        <v>106</v>
      </c>
      <c r="R26" s="32" t="s">
        <v>106</v>
      </c>
      <c r="S26" s="1"/>
      <c r="T26" s="1"/>
      <c r="U26" s="1"/>
      <c r="V26" s="1"/>
      <c r="W26" s="1"/>
      <c r="X26" s="1"/>
      <c r="Y26" s="25" t="s">
        <v>106</v>
      </c>
      <c r="Z26" s="25" t="s">
        <v>106</v>
      </c>
      <c r="AA26" s="25" t="s">
        <v>106</v>
      </c>
      <c r="AB26" s="25" t="s">
        <v>106</v>
      </c>
      <c r="AC26" s="32" t="s">
        <v>106</v>
      </c>
      <c r="AD26" s="23" t="s">
        <v>106</v>
      </c>
      <c r="AE26" s="23" t="s">
        <v>106</v>
      </c>
      <c r="AF26" s="23" t="s">
        <v>106</v>
      </c>
      <c r="AG26" s="23" t="s">
        <v>106</v>
      </c>
      <c r="AH26" s="23" t="s">
        <v>106</v>
      </c>
      <c r="AK26" s="27" t="str">
        <f t="shared" si="0"/>
        <v/>
      </c>
      <c r="AL26" s="27" t="str">
        <f t="shared" si="0"/>
        <v/>
      </c>
      <c r="AM26" s="27" t="str">
        <f t="shared" si="0"/>
        <v/>
      </c>
      <c r="AN26" s="27" t="str">
        <f t="shared" si="0"/>
        <v/>
      </c>
      <c r="AO26" s="27" t="str">
        <f t="shared" si="0"/>
        <v/>
      </c>
      <c r="AP26" s="27" t="str">
        <f t="shared" si="0"/>
        <v/>
      </c>
      <c r="AQ26" s="27" t="str">
        <f t="shared" si="0"/>
        <v/>
      </c>
      <c r="AR26" s="27" t="str">
        <f t="shared" si="0"/>
        <v/>
      </c>
      <c r="AS26" s="27" t="str">
        <f t="shared" si="0"/>
        <v/>
      </c>
      <c r="AT26" s="27" t="str">
        <f t="shared" si="0"/>
        <v/>
      </c>
      <c r="AU26" s="1"/>
      <c r="AV26" s="28"/>
      <c r="AW26" s="29" t="s">
        <v>163</v>
      </c>
      <c r="AX26" s="30" t="str">
        <f t="shared" si="1"/>
        <v>---</v>
      </c>
      <c r="AY26" s="50" t="e">
        <f>VALUE(IF(AX26="---","",VLOOKUP(AX26,List1678234[],2,FALSE)))</f>
        <v>#VALUE!</v>
      </c>
      <c r="AZ26" s="1" t="str">
        <f t="shared" si="2"/>
        <v>---</v>
      </c>
      <c r="BA26" s="1" t="e">
        <f>VALUE(IF(AZ26="---","",VLOOKUP(AZ26,List1678234[],2,FALSE)))</f>
        <v>#VALUE!</v>
      </c>
      <c r="BB26" s="1" t="str">
        <f t="shared" si="3"/>
        <v>---</v>
      </c>
      <c r="BC26" s="1" t="str">
        <f t="shared" si="4"/>
        <v>---</v>
      </c>
      <c r="BD26" s="1"/>
      <c r="BE26" s="1"/>
      <c r="BF26" s="1"/>
      <c r="BG26" s="1"/>
      <c r="BH26" s="1"/>
      <c r="BI26" s="29" t="s">
        <v>163</v>
      </c>
      <c r="BJ26" s="158" t="str">
        <f>IF(H26="---","",VLOOKUP(H26,List1678234[],2,FALSE))</f>
        <v/>
      </c>
      <c r="BK26" s="158" t="str">
        <f>IF(I26="---","",VLOOKUP(I26,List1678234[],2,FALSE))</f>
        <v/>
      </c>
      <c r="BL26" s="158" t="str">
        <f>IF(J26="---","",VLOOKUP(J26,List1678234[],2,FALSE))</f>
        <v/>
      </c>
      <c r="BM26" s="158" t="str">
        <f>IF(K26="---","",VLOOKUP(K26,List1678234[],2,FALSE))</f>
        <v/>
      </c>
      <c r="BN26" s="158" t="str">
        <f>IF(L26="---","",VLOOKUP(L26,List1678234[],2,FALSE))</f>
        <v/>
      </c>
      <c r="BO26" s="158" t="str">
        <f>IF(M26="---","",VLOOKUP(M26,List1678234[],2,FALSE))</f>
        <v/>
      </c>
      <c r="BP26" s="158" t="str">
        <f>IF(N26="---","",VLOOKUP(N26,List1678234[],2,FALSE))</f>
        <v/>
      </c>
      <c r="BQ26" s="158" t="str">
        <f>IF(O26="---","",VLOOKUP(O26,List1678234[],2,FALSE))</f>
        <v/>
      </c>
      <c r="BR26" s="158" t="str">
        <f>IF(P26="---","",VLOOKUP(P26,List1678234[],2,FALSE))</f>
        <v/>
      </c>
      <c r="BS26" s="158" t="str">
        <f>IF(Q26="---","",VLOOKUP(Q26,List1678234[],2,FALSE))</f>
        <v/>
      </c>
      <c r="BT26" s="158" t="str">
        <f>IF(R26="---","",VLOOKUP(R26,List1678234[],2,FALSE))</f>
        <v/>
      </c>
      <c r="BU26" s="29" t="s">
        <v>163</v>
      </c>
      <c r="BV26" s="158" t="str">
        <f>IF(Y26="---","",VLOOKUP(Y26,List1678234[],2,FALSE))</f>
        <v/>
      </c>
      <c r="BW26" s="158" t="str">
        <f>IF(Z26="---","",VLOOKUP(Z26,List1678234[],2,FALSE))</f>
        <v/>
      </c>
      <c r="BX26" s="158" t="str">
        <f>IF(AA26="---","",VLOOKUP(AA26,List1678234[],2,FALSE))</f>
        <v/>
      </c>
      <c r="BY26" s="158" t="str">
        <f>IF(AB26="---","",VLOOKUP(AB26,List1678234[],2,FALSE))</f>
        <v/>
      </c>
      <c r="BZ26" s="158" t="str">
        <f>IF(AC26="---","",VLOOKUP(AC26,List1678234[],2,FALSE))</f>
        <v/>
      </c>
      <c r="CA26" s="158" t="str">
        <f>IF(AD26="---","",VLOOKUP(AD26,List1678234[],2,FALSE))</f>
        <v/>
      </c>
      <c r="CB26" s="158" t="str">
        <f>IF(AE26="---","",VLOOKUP(AE26,List1678234[],2,FALSE))</f>
        <v/>
      </c>
      <c r="CC26" s="158" t="str">
        <f>IF(AF26="---","",VLOOKUP(AF26,List1678234[],2,FALSE))</f>
        <v/>
      </c>
      <c r="CD26" s="158" t="str">
        <f>IF(AG26="---","",VLOOKUP(AG26,List1678234[],2,FALSE))</f>
        <v/>
      </c>
      <c r="CE26" s="158" t="str">
        <f>IF(AH26="---","",VLOOKUP(AH26,List1678234[],2,FALSE))</f>
        <v/>
      </c>
      <c r="CG26" s="1"/>
      <c r="CI26" s="1"/>
      <c r="CK26" s="1"/>
      <c r="CM26" s="1"/>
    </row>
    <row r="27" spans="2:91" s="8" customFormat="1" ht="14.1" customHeight="1" thickBot="1">
      <c r="B27" s="321"/>
      <c r="C27" s="329" t="s">
        <v>164</v>
      </c>
      <c r="D27" s="330"/>
      <c r="E27" s="20" t="s">
        <v>165</v>
      </c>
      <c r="F27" s="21"/>
      <c r="G27" s="22"/>
      <c r="H27" s="25" t="s">
        <v>106</v>
      </c>
      <c r="I27" s="25" t="s">
        <v>106</v>
      </c>
      <c r="J27" s="25" t="s">
        <v>106</v>
      </c>
      <c r="K27" s="25" t="s">
        <v>106</v>
      </c>
      <c r="L27" s="25" t="s">
        <v>106</v>
      </c>
      <c r="M27" s="25" t="s">
        <v>106</v>
      </c>
      <c r="N27" s="25" t="s">
        <v>106</v>
      </c>
      <c r="O27" s="25" t="s">
        <v>106</v>
      </c>
      <c r="P27" s="25" t="s">
        <v>106</v>
      </c>
      <c r="Q27" s="25" t="s">
        <v>106</v>
      </c>
      <c r="R27" s="32" t="s">
        <v>106</v>
      </c>
      <c r="S27" s="1"/>
      <c r="T27" s="1"/>
      <c r="U27" s="1"/>
      <c r="V27" s="1"/>
      <c r="W27" s="1"/>
      <c r="X27" s="1"/>
      <c r="Y27" s="25" t="s">
        <v>106</v>
      </c>
      <c r="Z27" s="25" t="s">
        <v>106</v>
      </c>
      <c r="AA27" s="25" t="s">
        <v>106</v>
      </c>
      <c r="AB27" s="25" t="s">
        <v>106</v>
      </c>
      <c r="AC27" s="32" t="s">
        <v>106</v>
      </c>
      <c r="AD27" s="23" t="s">
        <v>106</v>
      </c>
      <c r="AE27" s="23" t="s">
        <v>106</v>
      </c>
      <c r="AF27" s="23" t="s">
        <v>106</v>
      </c>
      <c r="AG27" s="23" t="s">
        <v>106</v>
      </c>
      <c r="AH27" s="23" t="s">
        <v>106</v>
      </c>
      <c r="AK27" s="27" t="str">
        <f t="shared" si="0"/>
        <v/>
      </c>
      <c r="AL27" s="27" t="str">
        <f t="shared" si="0"/>
        <v/>
      </c>
      <c r="AM27" s="27" t="str">
        <f t="shared" si="0"/>
        <v/>
      </c>
      <c r="AN27" s="27" t="str">
        <f t="shared" si="0"/>
        <v/>
      </c>
      <c r="AO27" s="27" t="str">
        <f t="shared" si="0"/>
        <v/>
      </c>
      <c r="AP27" s="27" t="str">
        <f t="shared" si="0"/>
        <v/>
      </c>
      <c r="AQ27" s="27" t="str">
        <f t="shared" si="0"/>
        <v/>
      </c>
      <c r="AR27" s="27" t="str">
        <f t="shared" si="0"/>
        <v/>
      </c>
      <c r="AS27" s="27" t="str">
        <f t="shared" si="0"/>
        <v/>
      </c>
      <c r="AT27" s="27" t="str">
        <f t="shared" si="0"/>
        <v/>
      </c>
      <c r="AU27" s="1"/>
      <c r="AV27" s="28"/>
      <c r="AW27" s="29" t="s">
        <v>166</v>
      </c>
      <c r="AX27" s="30" t="str">
        <f t="shared" si="1"/>
        <v>---</v>
      </c>
      <c r="AY27" s="50" t="e">
        <f>VALUE(IF(AX27="---","",VLOOKUP(AX27,List1678234[],2,FALSE)))</f>
        <v>#VALUE!</v>
      </c>
      <c r="AZ27" s="1" t="str">
        <f t="shared" si="2"/>
        <v>---</v>
      </c>
      <c r="BA27" s="1" t="e">
        <f>VALUE(IF(AZ27="---","",VLOOKUP(AZ27,List1678234[],2,FALSE)))</f>
        <v>#VALUE!</v>
      </c>
      <c r="BB27" s="1" t="str">
        <f t="shared" si="3"/>
        <v>---</v>
      </c>
      <c r="BC27" s="1" t="str">
        <f t="shared" si="4"/>
        <v>---</v>
      </c>
      <c r="BD27" s="1"/>
      <c r="BE27" s="1"/>
      <c r="BF27" s="1"/>
      <c r="BG27" s="1"/>
      <c r="BH27" s="1"/>
      <c r="BI27" s="29" t="s">
        <v>166</v>
      </c>
      <c r="BJ27" s="158" t="str">
        <f>IF(H27="---","",VLOOKUP(H27,List1678234[],2,FALSE))</f>
        <v/>
      </c>
      <c r="BK27" s="158" t="str">
        <f>IF(I27="---","",VLOOKUP(I27,List1678234[],2,FALSE))</f>
        <v/>
      </c>
      <c r="BL27" s="158" t="str">
        <f>IF(J27="---","",VLOOKUP(J27,List1678234[],2,FALSE))</f>
        <v/>
      </c>
      <c r="BM27" s="158" t="str">
        <f>IF(K27="---","",VLOOKUP(K27,List1678234[],2,FALSE))</f>
        <v/>
      </c>
      <c r="BN27" s="158" t="str">
        <f>IF(L27="---","",VLOOKUP(L27,List1678234[],2,FALSE))</f>
        <v/>
      </c>
      <c r="BO27" s="158" t="str">
        <f>IF(M27="---","",VLOOKUP(M27,List1678234[],2,FALSE))</f>
        <v/>
      </c>
      <c r="BP27" s="158" t="str">
        <f>IF(N27="---","",VLOOKUP(N27,List1678234[],2,FALSE))</f>
        <v/>
      </c>
      <c r="BQ27" s="158" t="str">
        <f>IF(O27="---","",VLOOKUP(O27,List1678234[],2,FALSE))</f>
        <v/>
      </c>
      <c r="BR27" s="158" t="str">
        <f>IF(P27="---","",VLOOKUP(P27,List1678234[],2,FALSE))</f>
        <v/>
      </c>
      <c r="BS27" s="158" t="str">
        <f>IF(Q27="---","",VLOOKUP(Q27,List1678234[],2,FALSE))</f>
        <v/>
      </c>
      <c r="BT27" s="158" t="str">
        <f>IF(R27="---","",VLOOKUP(R27,List1678234[],2,FALSE))</f>
        <v/>
      </c>
      <c r="BU27" s="29" t="s">
        <v>166</v>
      </c>
      <c r="BV27" s="158" t="str">
        <f>IF(Y27="---","",VLOOKUP(Y27,List1678234[],2,FALSE))</f>
        <v/>
      </c>
      <c r="BW27" s="158" t="str">
        <f>IF(Z27="---","",VLOOKUP(Z27,List1678234[],2,FALSE))</f>
        <v/>
      </c>
      <c r="BX27" s="158" t="str">
        <f>IF(AA27="---","",VLOOKUP(AA27,List1678234[],2,FALSE))</f>
        <v/>
      </c>
      <c r="BY27" s="158" t="str">
        <f>IF(AB27="---","",VLOOKUP(AB27,List1678234[],2,FALSE))</f>
        <v/>
      </c>
      <c r="BZ27" s="158" t="str">
        <f>IF(AC27="---","",VLOOKUP(AC27,List1678234[],2,FALSE))</f>
        <v/>
      </c>
      <c r="CA27" s="158" t="str">
        <f>IF(AD27="---","",VLOOKUP(AD27,List1678234[],2,FALSE))</f>
        <v/>
      </c>
      <c r="CB27" s="158" t="str">
        <f>IF(AE27="---","",VLOOKUP(AE27,List1678234[],2,FALSE))</f>
        <v/>
      </c>
      <c r="CC27" s="158" t="str">
        <f>IF(AF27="---","",VLOOKUP(AF27,List1678234[],2,FALSE))</f>
        <v/>
      </c>
      <c r="CD27" s="158" t="str">
        <f>IF(AG27="---","",VLOOKUP(AG27,List1678234[],2,FALSE))</f>
        <v/>
      </c>
      <c r="CE27" s="158" t="str">
        <f>IF(AH27="---","",VLOOKUP(AH27,List1678234[],2,FALSE))</f>
        <v/>
      </c>
      <c r="CG27" s="1"/>
      <c r="CI27" s="1"/>
      <c r="CK27" s="1"/>
      <c r="CM27" s="1"/>
    </row>
    <row r="28" spans="2:91" s="8" customFormat="1" ht="13.5" customHeight="1" thickBot="1">
      <c r="B28" s="321"/>
      <c r="C28" s="329"/>
      <c r="D28" s="330"/>
      <c r="E28" s="20" t="s">
        <v>167</v>
      </c>
      <c r="F28" s="21"/>
      <c r="G28" s="22"/>
      <c r="H28" s="25" t="s">
        <v>106</v>
      </c>
      <c r="I28" s="25" t="s">
        <v>106</v>
      </c>
      <c r="J28" s="25" t="s">
        <v>106</v>
      </c>
      <c r="K28" s="25" t="s">
        <v>106</v>
      </c>
      <c r="L28" s="25" t="s">
        <v>106</v>
      </c>
      <c r="M28" s="25" t="s">
        <v>106</v>
      </c>
      <c r="N28" s="25" t="s">
        <v>106</v>
      </c>
      <c r="O28" s="25" t="s">
        <v>106</v>
      </c>
      <c r="P28" s="25" t="s">
        <v>106</v>
      </c>
      <c r="Q28" s="25" t="s">
        <v>106</v>
      </c>
      <c r="R28" s="32" t="s">
        <v>106</v>
      </c>
      <c r="S28" s="1"/>
      <c r="T28" s="1"/>
      <c r="U28" s="1"/>
      <c r="V28" s="1"/>
      <c r="W28" s="1"/>
      <c r="X28" s="1"/>
      <c r="Y28" s="25" t="s">
        <v>106</v>
      </c>
      <c r="Z28" s="25" t="s">
        <v>106</v>
      </c>
      <c r="AA28" s="25" t="s">
        <v>106</v>
      </c>
      <c r="AB28" s="25" t="s">
        <v>106</v>
      </c>
      <c r="AC28" s="32" t="s">
        <v>106</v>
      </c>
      <c r="AD28" s="23" t="s">
        <v>106</v>
      </c>
      <c r="AE28" s="23" t="s">
        <v>106</v>
      </c>
      <c r="AF28" s="23" t="s">
        <v>106</v>
      </c>
      <c r="AG28" s="23" t="s">
        <v>106</v>
      </c>
      <c r="AH28" s="23" t="s">
        <v>106</v>
      </c>
      <c r="AK28" s="27" t="str">
        <f t="shared" si="0"/>
        <v/>
      </c>
      <c r="AL28" s="27" t="str">
        <f t="shared" si="0"/>
        <v/>
      </c>
      <c r="AM28" s="27" t="str">
        <f t="shared" si="0"/>
        <v/>
      </c>
      <c r="AN28" s="27" t="str">
        <f t="shared" si="0"/>
        <v/>
      </c>
      <c r="AO28" s="27" t="str">
        <f t="shared" si="0"/>
        <v/>
      </c>
      <c r="AP28" s="27" t="str">
        <f t="shared" ref="AP28:AT30" si="5">IFERROR(IF(N28="---","",IF(AD28="---","No Target Set",IF(CA28=BP28,"On Target",IF(CA28&gt;BP28,"Behind",IF(CA28&lt;BP28,"Ahead"))))),"")</f>
        <v/>
      </c>
      <c r="AQ28" s="27" t="str">
        <f t="shared" si="5"/>
        <v/>
      </c>
      <c r="AR28" s="27" t="str">
        <f t="shared" si="5"/>
        <v/>
      </c>
      <c r="AS28" s="27" t="str">
        <f t="shared" si="5"/>
        <v/>
      </c>
      <c r="AT28" s="27" t="str">
        <f t="shared" si="5"/>
        <v/>
      </c>
      <c r="AU28" s="1"/>
      <c r="AV28" s="28"/>
      <c r="AW28" s="29" t="s">
        <v>168</v>
      </c>
      <c r="AX28" s="30" t="str">
        <f t="shared" si="1"/>
        <v>---</v>
      </c>
      <c r="AY28" s="50" t="e">
        <f>VALUE(IF(AX28="---","",VLOOKUP(AX28,List1678234[],2,FALSE)))</f>
        <v>#VALUE!</v>
      </c>
      <c r="AZ28" s="1" t="str">
        <f t="shared" si="2"/>
        <v>---</v>
      </c>
      <c r="BA28" s="1" t="e">
        <f>VALUE(IF(AZ28="---","",VLOOKUP(AZ28,List1678234[],2,FALSE)))</f>
        <v>#VALUE!</v>
      </c>
      <c r="BB28" s="1" t="str">
        <f t="shared" si="3"/>
        <v>---</v>
      </c>
      <c r="BC28" s="1" t="str">
        <f t="shared" si="4"/>
        <v>---</v>
      </c>
      <c r="BD28" s="1"/>
      <c r="BE28" s="1"/>
      <c r="BF28" s="1"/>
      <c r="BG28" s="1"/>
      <c r="BH28" s="1"/>
      <c r="BI28" s="29" t="s">
        <v>168</v>
      </c>
      <c r="BJ28" s="158" t="str">
        <f>IF(H28="---","",VLOOKUP(H28,List1678234[],2,FALSE))</f>
        <v/>
      </c>
      <c r="BK28" s="158" t="str">
        <f>IF(I28="---","",VLOOKUP(I28,List1678234[],2,FALSE))</f>
        <v/>
      </c>
      <c r="BL28" s="158" t="str">
        <f>IF(J28="---","",VLOOKUP(J28,List1678234[],2,FALSE))</f>
        <v/>
      </c>
      <c r="BM28" s="158" t="str">
        <f>IF(K28="---","",VLOOKUP(K28,List1678234[],2,FALSE))</f>
        <v/>
      </c>
      <c r="BN28" s="158" t="str">
        <f>IF(L28="---","",VLOOKUP(L28,List1678234[],2,FALSE))</f>
        <v/>
      </c>
      <c r="BO28" s="158" t="str">
        <f>IF(M28="---","",VLOOKUP(M28,List1678234[],2,FALSE))</f>
        <v/>
      </c>
      <c r="BP28" s="158" t="str">
        <f>IF(N28="---","",VLOOKUP(N28,List1678234[],2,FALSE))</f>
        <v/>
      </c>
      <c r="BQ28" s="158" t="str">
        <f>IF(O28="---","",VLOOKUP(O28,List1678234[],2,FALSE))</f>
        <v/>
      </c>
      <c r="BR28" s="158" t="str">
        <f>IF(P28="---","",VLOOKUP(P28,List1678234[],2,FALSE))</f>
        <v/>
      </c>
      <c r="BS28" s="158" t="str">
        <f>IF(Q28="---","",VLOOKUP(Q28,List1678234[],2,FALSE))</f>
        <v/>
      </c>
      <c r="BT28" s="158" t="str">
        <f>IF(R28="---","",VLOOKUP(R28,List1678234[],2,FALSE))</f>
        <v/>
      </c>
      <c r="BU28" s="29" t="s">
        <v>168</v>
      </c>
      <c r="BV28" s="158" t="str">
        <f>IF(Y28="---","",VLOOKUP(Y28,List1678234[],2,FALSE))</f>
        <v/>
      </c>
      <c r="BW28" s="158" t="str">
        <f>IF(Z28="---","",VLOOKUP(Z28,List1678234[],2,FALSE))</f>
        <v/>
      </c>
      <c r="BX28" s="158" t="str">
        <f>IF(AA28="---","",VLOOKUP(AA28,List1678234[],2,FALSE))</f>
        <v/>
      </c>
      <c r="BY28" s="158" t="str">
        <f>IF(AB28="---","",VLOOKUP(AB28,List1678234[],2,FALSE))</f>
        <v/>
      </c>
      <c r="BZ28" s="158" t="str">
        <f>IF(AC28="---","",VLOOKUP(AC28,List1678234[],2,FALSE))</f>
        <v/>
      </c>
      <c r="CA28" s="158" t="str">
        <f>IF(AD28="---","",VLOOKUP(AD28,List1678234[],2,FALSE))</f>
        <v/>
      </c>
      <c r="CB28" s="158" t="str">
        <f>IF(AE28="---","",VLOOKUP(AE28,List1678234[],2,FALSE))</f>
        <v/>
      </c>
      <c r="CC28" s="158" t="str">
        <f>IF(AF28="---","",VLOOKUP(AF28,List1678234[],2,FALSE))</f>
        <v/>
      </c>
      <c r="CD28" s="158" t="str">
        <f>IF(AG28="---","",VLOOKUP(AG28,List1678234[],2,FALSE))</f>
        <v/>
      </c>
      <c r="CE28" s="158" t="str">
        <f>IF(AH28="---","",VLOOKUP(AH28,List1678234[],2,FALSE))</f>
        <v/>
      </c>
      <c r="CG28" s="1"/>
      <c r="CI28" s="1"/>
      <c r="CK28" s="1"/>
      <c r="CM28" s="1"/>
    </row>
    <row r="29" spans="2:91" s="8" customFormat="1" ht="13.5" customHeight="1" thickBot="1">
      <c r="B29" s="321"/>
      <c r="C29" s="329"/>
      <c r="D29" s="330"/>
      <c r="E29" s="20" t="s">
        <v>169</v>
      </c>
      <c r="F29" s="21"/>
      <c r="G29" s="22"/>
      <c r="H29" s="25" t="s">
        <v>106</v>
      </c>
      <c r="I29" s="25" t="s">
        <v>106</v>
      </c>
      <c r="J29" s="25" t="s">
        <v>106</v>
      </c>
      <c r="K29" s="25" t="s">
        <v>106</v>
      </c>
      <c r="L29" s="25" t="s">
        <v>106</v>
      </c>
      <c r="M29" s="25" t="s">
        <v>106</v>
      </c>
      <c r="N29" s="25" t="s">
        <v>106</v>
      </c>
      <c r="O29" s="25" t="s">
        <v>106</v>
      </c>
      <c r="P29" s="25" t="s">
        <v>106</v>
      </c>
      <c r="Q29" s="25" t="s">
        <v>106</v>
      </c>
      <c r="R29" s="32" t="s">
        <v>106</v>
      </c>
      <c r="S29" s="1"/>
      <c r="T29" s="1"/>
      <c r="U29" s="1"/>
      <c r="V29" s="1"/>
      <c r="W29" s="1"/>
      <c r="X29" s="1"/>
      <c r="Y29" s="25" t="s">
        <v>106</v>
      </c>
      <c r="Z29" s="25" t="s">
        <v>106</v>
      </c>
      <c r="AA29" s="25" t="s">
        <v>106</v>
      </c>
      <c r="AB29" s="25" t="s">
        <v>106</v>
      </c>
      <c r="AC29" s="32" t="s">
        <v>106</v>
      </c>
      <c r="AD29" s="23" t="s">
        <v>106</v>
      </c>
      <c r="AE29" s="23" t="s">
        <v>106</v>
      </c>
      <c r="AF29" s="23" t="s">
        <v>106</v>
      </c>
      <c r="AG29" s="23" t="s">
        <v>106</v>
      </c>
      <c r="AH29" s="23" t="s">
        <v>106</v>
      </c>
      <c r="AK29" s="27" t="str">
        <f t="shared" ref="AK29:AO30" si="6">IFERROR(IF(I29="---","",IF(Y29="---","No Target Set",IF(BV29=BK29,"On Target",IF(BV29&gt;BK29,"Behind",IF(BV29&lt;BK29,"Ahead"))))),"")</f>
        <v/>
      </c>
      <c r="AL29" s="27" t="str">
        <f t="shared" si="6"/>
        <v/>
      </c>
      <c r="AM29" s="27" t="str">
        <f t="shared" si="6"/>
        <v/>
      </c>
      <c r="AN29" s="27" t="str">
        <f t="shared" si="6"/>
        <v/>
      </c>
      <c r="AO29" s="27" t="str">
        <f t="shared" si="6"/>
        <v/>
      </c>
      <c r="AP29" s="27" t="str">
        <f t="shared" si="5"/>
        <v/>
      </c>
      <c r="AQ29" s="27" t="str">
        <f t="shared" si="5"/>
        <v/>
      </c>
      <c r="AR29" s="27" t="str">
        <f t="shared" si="5"/>
        <v/>
      </c>
      <c r="AS29" s="27" t="str">
        <f t="shared" si="5"/>
        <v/>
      </c>
      <c r="AT29" s="27" t="str">
        <f t="shared" si="5"/>
        <v/>
      </c>
      <c r="AU29" s="1"/>
      <c r="AV29" s="28"/>
      <c r="AW29" s="29" t="s">
        <v>170</v>
      </c>
      <c r="AX29" s="30" t="str">
        <f t="shared" si="1"/>
        <v>---</v>
      </c>
      <c r="AY29" s="50" t="e">
        <f>VALUE(IF(AX29="---","",VLOOKUP(AX29,List1678234[],2,FALSE)))</f>
        <v>#VALUE!</v>
      </c>
      <c r="AZ29" s="1" t="str">
        <f t="shared" si="2"/>
        <v>---</v>
      </c>
      <c r="BA29" s="1" t="e">
        <f>VALUE(IF(AZ29="---","",VLOOKUP(AZ29,List1678234[],2,FALSE)))</f>
        <v>#VALUE!</v>
      </c>
      <c r="BB29" s="1" t="str">
        <f t="shared" si="3"/>
        <v>---</v>
      </c>
      <c r="BC29" s="1" t="str">
        <f t="shared" si="4"/>
        <v>---</v>
      </c>
      <c r="BD29" s="1"/>
      <c r="BE29" s="1"/>
      <c r="BF29" s="1"/>
      <c r="BG29" s="1"/>
      <c r="BH29" s="1"/>
      <c r="BI29" s="29" t="s">
        <v>170</v>
      </c>
      <c r="BJ29" s="158" t="str">
        <f>IF(H29="---","",VLOOKUP(H29,List1678234[],2,FALSE))</f>
        <v/>
      </c>
      <c r="BK29" s="158" t="str">
        <f>IF(I29="---","",VLOOKUP(I29,List1678234[],2,FALSE))</f>
        <v/>
      </c>
      <c r="BL29" s="158" t="str">
        <f>IF(J29="---","",VLOOKUP(J29,List1678234[],2,FALSE))</f>
        <v/>
      </c>
      <c r="BM29" s="158" t="str">
        <f>IF(K29="---","",VLOOKUP(K29,List1678234[],2,FALSE))</f>
        <v/>
      </c>
      <c r="BN29" s="158" t="str">
        <f>IF(L29="---","",VLOOKUP(L29,List1678234[],2,FALSE))</f>
        <v/>
      </c>
      <c r="BO29" s="158" t="str">
        <f>IF(M29="---","",VLOOKUP(M29,List1678234[],2,FALSE))</f>
        <v/>
      </c>
      <c r="BP29" s="158" t="str">
        <f>IF(N29="---","",VLOOKUP(N29,List1678234[],2,FALSE))</f>
        <v/>
      </c>
      <c r="BQ29" s="158" t="str">
        <f>IF(O29="---","",VLOOKUP(O29,List1678234[],2,FALSE))</f>
        <v/>
      </c>
      <c r="BR29" s="158" t="str">
        <f>IF(P29="---","",VLOOKUP(P29,List1678234[],2,FALSE))</f>
        <v/>
      </c>
      <c r="BS29" s="158" t="str">
        <f>IF(Q29="---","",VLOOKUP(Q29,List1678234[],2,FALSE))</f>
        <v/>
      </c>
      <c r="BT29" s="158" t="str">
        <f>IF(R29="---","",VLOOKUP(R29,List1678234[],2,FALSE))</f>
        <v/>
      </c>
      <c r="BU29" s="29" t="s">
        <v>170</v>
      </c>
      <c r="BV29" s="158" t="str">
        <f>IF(Y29="---","",VLOOKUP(Y29,List1678234[],2,FALSE))</f>
        <v/>
      </c>
      <c r="BW29" s="158" t="str">
        <f>IF(Z29="---","",VLOOKUP(Z29,List1678234[],2,FALSE))</f>
        <v/>
      </c>
      <c r="BX29" s="158" t="str">
        <f>IF(AA29="---","",VLOOKUP(AA29,List1678234[],2,FALSE))</f>
        <v/>
      </c>
      <c r="BY29" s="158" t="str">
        <f>IF(AB29="---","",VLOOKUP(AB29,List1678234[],2,FALSE))</f>
        <v/>
      </c>
      <c r="BZ29" s="158" t="str">
        <f>IF(AC29="---","",VLOOKUP(AC29,List1678234[],2,FALSE))</f>
        <v/>
      </c>
      <c r="CA29" s="158" t="str">
        <f>IF(AD29="---","",VLOOKUP(AD29,List1678234[],2,FALSE))</f>
        <v/>
      </c>
      <c r="CB29" s="158" t="str">
        <f>IF(AE29="---","",VLOOKUP(AE29,List1678234[],2,FALSE))</f>
        <v/>
      </c>
      <c r="CC29" s="158" t="str">
        <f>IF(AF29="---","",VLOOKUP(AF29,List1678234[],2,FALSE))</f>
        <v/>
      </c>
      <c r="CD29" s="158" t="str">
        <f>IF(AG29="---","",VLOOKUP(AG29,List1678234[],2,FALSE))</f>
        <v/>
      </c>
      <c r="CE29" s="158" t="str">
        <f>IF(AH29="---","",VLOOKUP(AH29,List1678234[],2,FALSE))</f>
        <v/>
      </c>
      <c r="CG29" s="1"/>
      <c r="CI29" s="1"/>
      <c r="CK29" s="1"/>
      <c r="CM29" s="1"/>
    </row>
    <row r="30" spans="2:91" s="8" customFormat="1" ht="14.45" thickBot="1">
      <c r="B30" s="322"/>
      <c r="C30" s="329"/>
      <c r="D30" s="330"/>
      <c r="E30" s="20" t="s">
        <v>171</v>
      </c>
      <c r="F30" s="21"/>
      <c r="G30" s="22"/>
      <c r="H30" s="36" t="s">
        <v>106</v>
      </c>
      <c r="I30" s="36" t="s">
        <v>106</v>
      </c>
      <c r="J30" s="36" t="s">
        <v>106</v>
      </c>
      <c r="K30" s="36" t="s">
        <v>106</v>
      </c>
      <c r="L30" s="36" t="s">
        <v>106</v>
      </c>
      <c r="M30" s="36" t="s">
        <v>106</v>
      </c>
      <c r="N30" s="36" t="s">
        <v>106</v>
      </c>
      <c r="O30" s="36" t="s">
        <v>106</v>
      </c>
      <c r="P30" s="36" t="s">
        <v>106</v>
      </c>
      <c r="Q30" s="36" t="s">
        <v>106</v>
      </c>
      <c r="R30" s="37" t="s">
        <v>106</v>
      </c>
      <c r="S30" s="1"/>
      <c r="T30" s="1"/>
      <c r="U30" s="1"/>
      <c r="V30" s="1"/>
      <c r="W30" s="1"/>
      <c r="X30" s="1"/>
      <c r="Y30" s="25" t="s">
        <v>106</v>
      </c>
      <c r="Z30" s="25" t="s">
        <v>106</v>
      </c>
      <c r="AA30" s="25" t="s">
        <v>106</v>
      </c>
      <c r="AB30" s="25" t="s">
        <v>106</v>
      </c>
      <c r="AC30" s="162" t="s">
        <v>106</v>
      </c>
      <c r="AD30" s="23" t="s">
        <v>106</v>
      </c>
      <c r="AE30" s="23" t="s">
        <v>106</v>
      </c>
      <c r="AF30" s="23" t="s">
        <v>106</v>
      </c>
      <c r="AG30" s="23" t="s">
        <v>106</v>
      </c>
      <c r="AH30" s="23" t="s">
        <v>106</v>
      </c>
      <c r="AK30" s="27" t="str">
        <f t="shared" si="6"/>
        <v/>
      </c>
      <c r="AL30" s="27" t="str">
        <f t="shared" si="6"/>
        <v/>
      </c>
      <c r="AM30" s="27" t="str">
        <f t="shared" si="6"/>
        <v/>
      </c>
      <c r="AN30" s="27" t="str">
        <f t="shared" si="6"/>
        <v/>
      </c>
      <c r="AO30" s="27" t="str">
        <f t="shared" si="6"/>
        <v/>
      </c>
      <c r="AP30" s="27" t="str">
        <f t="shared" si="5"/>
        <v/>
      </c>
      <c r="AQ30" s="27" t="str">
        <f t="shared" si="5"/>
        <v/>
      </c>
      <c r="AR30" s="27" t="str">
        <f t="shared" si="5"/>
        <v/>
      </c>
      <c r="AS30" s="27" t="str">
        <f t="shared" si="5"/>
        <v/>
      </c>
      <c r="AT30" s="27" t="str">
        <f t="shared" si="5"/>
        <v/>
      </c>
      <c r="AU30" s="1"/>
      <c r="AV30" s="28"/>
      <c r="AW30" s="29" t="s">
        <v>172</v>
      </c>
      <c r="AX30" s="30" t="str">
        <f t="shared" si="1"/>
        <v>---</v>
      </c>
      <c r="AY30" s="50" t="e">
        <f>VALUE(IF(AX30="---","",VLOOKUP(AX30,List1678234[],2,FALSE)))</f>
        <v>#VALUE!</v>
      </c>
      <c r="AZ30" s="1" t="str">
        <f t="shared" si="2"/>
        <v>---</v>
      </c>
      <c r="BA30" s="1" t="e">
        <f>VALUE(IF(AZ30="---","",VLOOKUP(AZ30,List1678234[],2,FALSE)))</f>
        <v>#VALUE!</v>
      </c>
      <c r="BB30" s="1" t="str">
        <f t="shared" si="3"/>
        <v>---</v>
      </c>
      <c r="BC30" s="1" t="str">
        <f t="shared" si="4"/>
        <v>---</v>
      </c>
      <c r="BD30" s="1"/>
      <c r="BE30" s="1"/>
      <c r="BF30" s="1"/>
      <c r="BG30" s="1"/>
      <c r="BH30" s="1"/>
      <c r="BI30" s="29" t="s">
        <v>172</v>
      </c>
      <c r="BJ30" s="158" t="str">
        <f>IF(H30="---","",VLOOKUP(H30,List1678234[],2,FALSE))</f>
        <v/>
      </c>
      <c r="BK30" s="158" t="str">
        <f>IF(I30="---","",VLOOKUP(I30,List1678234[],2,FALSE))</f>
        <v/>
      </c>
      <c r="BL30" s="158" t="str">
        <f>IF(J30="---","",VLOOKUP(J30,List1678234[],2,FALSE))</f>
        <v/>
      </c>
      <c r="BM30" s="158" t="str">
        <f>IF(K30="---","",VLOOKUP(K30,List1678234[],2,FALSE))</f>
        <v/>
      </c>
      <c r="BN30" s="158" t="str">
        <f>IF(L30="---","",VLOOKUP(L30,List1678234[],2,FALSE))</f>
        <v/>
      </c>
      <c r="BO30" s="158" t="str">
        <f>IF(M30="---","",VLOOKUP(M30,List1678234[],2,FALSE))</f>
        <v/>
      </c>
      <c r="BP30" s="158" t="str">
        <f>IF(N30="---","",VLOOKUP(N30,List1678234[],2,FALSE))</f>
        <v/>
      </c>
      <c r="BQ30" s="158" t="str">
        <f>IF(O30="---","",VLOOKUP(O30,List1678234[],2,FALSE))</f>
        <v/>
      </c>
      <c r="BR30" s="158" t="str">
        <f>IF(P30="---","",VLOOKUP(P30,List1678234[],2,FALSE))</f>
        <v/>
      </c>
      <c r="BS30" s="158" t="str">
        <f>IF(Q30="---","",VLOOKUP(Q30,List1678234[],2,FALSE))</f>
        <v/>
      </c>
      <c r="BT30" s="158" t="str">
        <f>IF(R30="---","",VLOOKUP(R30,List1678234[],2,FALSE))</f>
        <v/>
      </c>
      <c r="BU30" s="29" t="s">
        <v>172</v>
      </c>
      <c r="BV30" s="158" t="str">
        <f>IF(Y30="---","",VLOOKUP(Y30,List1678234[],2,FALSE))</f>
        <v/>
      </c>
      <c r="BW30" s="158" t="str">
        <f>IF(Z30="---","",VLOOKUP(Z30,List1678234[],2,FALSE))</f>
        <v/>
      </c>
      <c r="BX30" s="158" t="str">
        <f>IF(AA30="---","",VLOOKUP(AA30,List1678234[],2,FALSE))</f>
        <v/>
      </c>
      <c r="BY30" s="158" t="str">
        <f>IF(AB30="---","",VLOOKUP(AB30,List1678234[],2,FALSE))</f>
        <v/>
      </c>
      <c r="BZ30" s="158" t="str">
        <f>IF(AC30="---","",VLOOKUP(AC30,List1678234[],2,FALSE))</f>
        <v/>
      </c>
      <c r="CA30" s="158" t="str">
        <f>IF(AD30="---","",VLOOKUP(AD30,List1678234[],2,FALSE))</f>
        <v/>
      </c>
      <c r="CB30" s="158" t="str">
        <f>IF(AE30="---","",VLOOKUP(AE30,List1678234[],2,FALSE))</f>
        <v/>
      </c>
      <c r="CC30" s="158" t="str">
        <f>IF(AF30="---","",VLOOKUP(AF30,List1678234[],2,FALSE))</f>
        <v/>
      </c>
      <c r="CD30" s="158" t="str">
        <f>IF(AG30="---","",VLOOKUP(AG30,List1678234[],2,FALSE))</f>
        <v/>
      </c>
      <c r="CE30" s="158" t="str">
        <f>IF(AH30="---","",VLOOKUP(AH30,List1678234[],2,FALSE))</f>
        <v/>
      </c>
      <c r="CG30" s="1"/>
      <c r="CI30" s="1"/>
      <c r="CK30" s="1"/>
      <c r="CM30" s="1"/>
    </row>
    <row r="31" spans="2:91" s="8" customFormat="1" ht="13.5" customHeight="1" thickBot="1">
      <c r="B31" s="317" t="s">
        <v>173</v>
      </c>
      <c r="C31" s="318"/>
      <c r="D31" s="318"/>
      <c r="E31" s="318"/>
      <c r="F31" s="318"/>
      <c r="G31" s="319"/>
      <c r="H31" s="38">
        <f>COUNTIF(Year0Range,BE4)</f>
        <v>0</v>
      </c>
      <c r="I31" s="38" t="str">
        <f>IF(COUNTIF(Year1Range,BE4)=0,"",COUNTIF(Year1Range,BE4))</f>
        <v/>
      </c>
      <c r="J31" s="38" t="str">
        <f>IF(COUNTIF(Year2Range,BE4)=0,"",COUNTIF(Year2Range,BE4))</f>
        <v/>
      </c>
      <c r="K31" s="38" t="str">
        <f>IF(COUNTIF(Year3Range,BE4)=0,"",COUNTIF(Year3Range,BE4))</f>
        <v/>
      </c>
      <c r="L31" s="38" t="str">
        <f>IF(COUNTIF(Year4Range,BE4)=0,"",COUNTIF(Year4Range,BE4))</f>
        <v/>
      </c>
      <c r="M31" s="38" t="str">
        <f>IF(COUNTIF(Year5Range,BE4)=0,"",COUNTIF(Year5Range,BE4))</f>
        <v/>
      </c>
      <c r="N31" s="38" t="str">
        <f>IF(COUNTIF(Year6Range,BE4)=0,"",COUNTIF(Year6Range,BE4))</f>
        <v/>
      </c>
      <c r="O31" s="38" t="str">
        <f>IF(COUNTIF(Year7Range,BE4)=0,"",COUNTIF(Year7Range,BE4))</f>
        <v/>
      </c>
      <c r="P31" s="38" t="str">
        <f>IF(COUNTIF(Year8Range,BE4)=0,"",COUNTIF(Year8Range,BE4))</f>
        <v/>
      </c>
      <c r="Q31" s="38" t="str">
        <f>IF(COUNTIF(Year9Range,BE4)=0,"",COUNTIF(Year9Range,BE4))</f>
        <v/>
      </c>
      <c r="R31" s="38" t="str">
        <f>IF(COUNTIF(Year10Range,BE4)=0,"",COUNTIF(Year10Range,BE4))</f>
        <v/>
      </c>
      <c r="S31" s="1"/>
      <c r="T31" s="1"/>
      <c r="U31" s="1"/>
      <c r="V31" s="1"/>
      <c r="W31" s="1"/>
      <c r="X31" s="1"/>
      <c r="Y31" s="38">
        <f>COUNTIF(Year1Expected,$BE$4)</f>
        <v>0</v>
      </c>
      <c r="Z31" s="38" t="str">
        <f>IF(COUNTIF(Year2Expected,$BE$4)=0,"",COUNTIF(Year2Expected,$BE$4))</f>
        <v/>
      </c>
      <c r="AA31" s="38" t="str">
        <f>IF(COUNTIF(Year3Expected,$BE$4)=0,"",COUNTIF(Year3Expected,$BE$4))</f>
        <v/>
      </c>
      <c r="AB31" s="38" t="str">
        <f>IF(COUNTIF(Year4Expected,$BE$4)=0,"",COUNTIF(Year4Expected,$BE$4))</f>
        <v/>
      </c>
      <c r="AC31" s="38" t="str">
        <f>IF(COUNTIF(Year5Expected,$BE$4)=0,"",COUNTIF(Year5Expected,$BE$4))</f>
        <v/>
      </c>
      <c r="AD31" s="38" t="str">
        <f>IF(COUNTIF(Year6Expected,$BE$4)=0,"",COUNTIF(Year6Expected,$BE$4))</f>
        <v/>
      </c>
      <c r="AE31" s="38" t="str">
        <f>IF(COUNTIF(Year7Expected,$BE$4)=0,"",COUNTIF(Year7Expected,$BE$4))</f>
        <v/>
      </c>
      <c r="AF31" s="38" t="str">
        <f>IF(COUNTIF(Year8Expected,$BE$4)=0,"",COUNTIF(Year8Expected,$BE$4))</f>
        <v/>
      </c>
      <c r="AG31" s="38" t="str">
        <f>IF(COUNTIF(Year9Expected,$BE$4)=0,"",COUNTIF(Year9Expected,$BE$4))</f>
        <v/>
      </c>
      <c r="AH31" s="38" t="str">
        <f>IF(COUNTIF(Year10Expected,$BE$4)=0,"",COUNTIF(Year10Expected,$BE$4))</f>
        <v/>
      </c>
      <c r="AK31" s="1"/>
      <c r="AL31" s="1"/>
      <c r="AM31" s="1"/>
      <c r="AN31" s="1"/>
      <c r="AO31" s="1"/>
      <c r="AP31" s="1"/>
      <c r="AQ31" s="1"/>
      <c r="AR31" s="1"/>
      <c r="AS31" s="1"/>
      <c r="AT31" s="1"/>
      <c r="AU31" s="1"/>
      <c r="AV31" s="1"/>
      <c r="AW31" s="1"/>
      <c r="AX31" s="1" t="e">
        <f>LOOKUP(2,1/(H34:R34&lt;&gt;""),H$2:R$2)</f>
        <v>#N/A</v>
      </c>
      <c r="AY31" s="1"/>
      <c r="AZ31" s="1" t="e">
        <f>AX31</f>
        <v>#N/A</v>
      </c>
      <c r="BA31" s="1"/>
      <c r="BB31" s="1"/>
      <c r="BC31" s="1"/>
      <c r="BD31" s="1"/>
      <c r="BE31" s="1"/>
      <c r="BF31" s="1"/>
      <c r="BG31" s="1"/>
      <c r="BH31" s="1"/>
      <c r="BI31" s="29" t="s">
        <v>174</v>
      </c>
      <c r="BJ31" s="159">
        <f t="shared" ref="BJ31:BT31" si="7">COUNTIF(BJ3:BJ30,1)</f>
        <v>0</v>
      </c>
      <c r="BK31" s="159">
        <f t="shared" si="7"/>
        <v>0</v>
      </c>
      <c r="BL31" s="159">
        <f t="shared" si="7"/>
        <v>0</v>
      </c>
      <c r="BM31" s="159">
        <f t="shared" si="7"/>
        <v>0</v>
      </c>
      <c r="BN31" s="159">
        <f t="shared" si="7"/>
        <v>0</v>
      </c>
      <c r="BO31" s="159">
        <f t="shared" si="7"/>
        <v>0</v>
      </c>
      <c r="BP31" s="159">
        <f t="shared" si="7"/>
        <v>0</v>
      </c>
      <c r="BQ31" s="159">
        <f t="shared" si="7"/>
        <v>0</v>
      </c>
      <c r="BR31" s="159">
        <f t="shared" si="7"/>
        <v>0</v>
      </c>
      <c r="BS31" s="159">
        <f t="shared" si="7"/>
        <v>0</v>
      </c>
      <c r="BT31" s="159">
        <f t="shared" si="7"/>
        <v>0</v>
      </c>
      <c r="BU31" s="29" t="s">
        <v>174</v>
      </c>
      <c r="BV31" s="160">
        <f t="shared" ref="BV31:CE31" si="8">COUNTIF(BV3:BV30,1)</f>
        <v>0</v>
      </c>
      <c r="BW31" s="160">
        <f t="shared" si="8"/>
        <v>0</v>
      </c>
      <c r="BX31" s="160">
        <f t="shared" si="8"/>
        <v>0</v>
      </c>
      <c r="BY31" s="160">
        <f t="shared" si="8"/>
        <v>0</v>
      </c>
      <c r="BZ31" s="160">
        <f t="shared" si="8"/>
        <v>0</v>
      </c>
      <c r="CA31" s="160">
        <f t="shared" si="8"/>
        <v>0</v>
      </c>
      <c r="CB31" s="160">
        <f t="shared" si="8"/>
        <v>0</v>
      </c>
      <c r="CC31" s="160">
        <f t="shared" si="8"/>
        <v>0</v>
      </c>
      <c r="CD31" s="160">
        <f t="shared" si="8"/>
        <v>0</v>
      </c>
      <c r="CE31" s="160">
        <f t="shared" si="8"/>
        <v>0</v>
      </c>
      <c r="CG31" s="1"/>
      <c r="CI31" s="1"/>
      <c r="CK31" s="1"/>
      <c r="CM31" s="1"/>
    </row>
    <row r="32" spans="2:91" s="8" customFormat="1" ht="13.5" customHeight="1" thickBot="1">
      <c r="B32" s="317" t="s">
        <v>175</v>
      </c>
      <c r="C32" s="318"/>
      <c r="D32" s="318"/>
      <c r="E32" s="318"/>
      <c r="F32" s="318"/>
      <c r="G32" s="319"/>
      <c r="H32" s="38">
        <f>COUNTIF(Year0Range,BE5)</f>
        <v>0</v>
      </c>
      <c r="I32" s="39" t="str">
        <f>IF(COUNTIF(Year1Range,BE5)=0,"",COUNTIF(Year1Range,BE5))</f>
        <v/>
      </c>
      <c r="J32" s="39" t="str">
        <f>IF(COUNTIF(Year2Range,BE5)=0,"",COUNTIF(Year2Range,BE5))</f>
        <v/>
      </c>
      <c r="K32" s="39" t="str">
        <f>IF(COUNTIF(Year3Range,BE5)=0,"",COUNTIF(Year3Range,BE5))</f>
        <v/>
      </c>
      <c r="L32" s="39" t="str">
        <f>IF(COUNTIF(Year4Range,BE5)=0,"",COUNTIF(Year4Range,BE5))</f>
        <v/>
      </c>
      <c r="M32" s="39" t="str">
        <f>IF(COUNTIF(Year5Range,BE5)=0,"",COUNTIF(Year5Range,BE5))</f>
        <v/>
      </c>
      <c r="N32" s="39" t="str">
        <f>IF(COUNTIF(Year6Range,BE5)=0,"",COUNTIF(Year6Range,BE5))</f>
        <v/>
      </c>
      <c r="O32" s="39" t="str">
        <f>IF(COUNTIF(Year7Range,BE5)=0,"",COUNTIF(Year7Range,BE5))</f>
        <v/>
      </c>
      <c r="P32" s="39" t="str">
        <f>IF(COUNTIF(Year8Range,BE5)=0,"",COUNTIF(Year8Range,BE5))</f>
        <v/>
      </c>
      <c r="Q32" s="39" t="str">
        <f>IF(COUNTIF(Year9Range,BE5)=0,"",COUNTIF(Year9Range,BE5))</f>
        <v/>
      </c>
      <c r="R32" s="39" t="str">
        <f>IF(COUNTIF(Year10Range,BE5)=0,"",COUNTIF(Year10Range,BE5))</f>
        <v/>
      </c>
      <c r="S32" s="1"/>
      <c r="T32" s="1"/>
      <c r="U32" s="1"/>
      <c r="V32" s="1"/>
      <c r="W32" s="1"/>
      <c r="X32" s="1"/>
      <c r="Y32" s="38">
        <f>COUNTIF(Year1Expected,$BE$5)</f>
        <v>0</v>
      </c>
      <c r="Z32" s="38" t="str">
        <f>IF(COUNTIF(Year2Expected,$BE$5)=0,"",COUNTIF(Year2Expected,$BE$5))</f>
        <v/>
      </c>
      <c r="AA32" s="38" t="str">
        <f>IF(COUNTIF(Year3Expected,$BE$5)=0,"",COUNTIF(Year3Expected,$BE$5))</f>
        <v/>
      </c>
      <c r="AB32" s="38" t="str">
        <f>IF(COUNTIF(Year4Expected,$BE$5)=0,"",COUNTIF(Year4Expected,$BE$5))</f>
        <v/>
      </c>
      <c r="AC32" s="38" t="str">
        <f>IF(COUNTIF(Year5Expected,$BE$5)=0,"",COUNTIF(Year5Expected,$BE$5))</f>
        <v/>
      </c>
      <c r="AD32" s="38" t="str">
        <f>IF(COUNTIF(Year6Expected,$BE$5)=0,"",COUNTIF(Year6Expected,$BE$5))</f>
        <v/>
      </c>
      <c r="AE32" s="38" t="str">
        <f>IF(COUNTIF(Year7Expected,$BE$5)=0,"",COUNTIF(Year7Expected,$BE$5))</f>
        <v/>
      </c>
      <c r="AF32" s="38" t="str">
        <f>IF(COUNTIF(Year8Expected,$BE$5)=0,"",COUNTIF(Year8Expected,$BE$5))</f>
        <v/>
      </c>
      <c r="AG32" s="38" t="str">
        <f>IF(COUNTIF(Year9Expected,$BE$5)=0,"",COUNTIF(Year9Expected,$BE$5))</f>
        <v/>
      </c>
      <c r="AH32" s="38" t="str">
        <f>IF(COUNTIF(Year10Expected,$BE$5)=0,"",COUNTIF(Year10Expected,$BE$5))</f>
        <v/>
      </c>
      <c r="AK32" s="1"/>
      <c r="AL32" s="1"/>
      <c r="AM32" s="1"/>
      <c r="AN32" s="1"/>
      <c r="AO32" s="1"/>
      <c r="AP32" s="1"/>
      <c r="AQ32" s="1"/>
      <c r="AR32" s="1"/>
      <c r="AS32" s="1"/>
      <c r="AT32" s="1"/>
      <c r="AU32" s="1"/>
      <c r="AV32" s="1"/>
      <c r="AW32" s="1"/>
      <c r="AX32" s="1"/>
      <c r="AY32" s="1"/>
      <c r="AZ32" s="1"/>
      <c r="BA32" s="1"/>
      <c r="BB32" s="1"/>
      <c r="BC32" s="1"/>
      <c r="BD32" s="1"/>
      <c r="BE32" s="1"/>
      <c r="BF32" s="1"/>
      <c r="BG32" s="1"/>
      <c r="BH32" s="1"/>
      <c r="BI32" s="29" t="s">
        <v>176</v>
      </c>
      <c r="BJ32" s="159">
        <f t="shared" ref="BJ32:BT32" si="9">COUNTIF(BJ3:BJ30,0.5)</f>
        <v>0</v>
      </c>
      <c r="BK32" s="159">
        <f t="shared" si="9"/>
        <v>0</v>
      </c>
      <c r="BL32" s="159">
        <f t="shared" si="9"/>
        <v>0</v>
      </c>
      <c r="BM32" s="159">
        <f t="shared" si="9"/>
        <v>0</v>
      </c>
      <c r="BN32" s="159">
        <f t="shared" si="9"/>
        <v>0</v>
      </c>
      <c r="BO32" s="159">
        <f t="shared" si="9"/>
        <v>0</v>
      </c>
      <c r="BP32" s="159">
        <f t="shared" si="9"/>
        <v>0</v>
      </c>
      <c r="BQ32" s="159">
        <f t="shared" si="9"/>
        <v>0</v>
      </c>
      <c r="BR32" s="159">
        <f t="shared" si="9"/>
        <v>0</v>
      </c>
      <c r="BS32" s="159">
        <f t="shared" si="9"/>
        <v>0</v>
      </c>
      <c r="BT32" s="159">
        <f t="shared" si="9"/>
        <v>0</v>
      </c>
      <c r="BU32" s="29" t="s">
        <v>176</v>
      </c>
      <c r="BV32" s="160">
        <f t="shared" ref="BV32:CE32" si="10">COUNTIF(BV3:BV30,0.5)</f>
        <v>0</v>
      </c>
      <c r="BW32" s="160">
        <f t="shared" si="10"/>
        <v>0</v>
      </c>
      <c r="BX32" s="160">
        <f t="shared" si="10"/>
        <v>0</v>
      </c>
      <c r="BY32" s="160">
        <f t="shared" si="10"/>
        <v>0</v>
      </c>
      <c r="BZ32" s="160">
        <f t="shared" si="10"/>
        <v>0</v>
      </c>
      <c r="CA32" s="160">
        <f t="shared" si="10"/>
        <v>0</v>
      </c>
      <c r="CB32" s="160">
        <f t="shared" si="10"/>
        <v>0</v>
      </c>
      <c r="CC32" s="160">
        <f t="shared" si="10"/>
        <v>0</v>
      </c>
      <c r="CD32" s="160">
        <f t="shared" si="10"/>
        <v>0</v>
      </c>
      <c r="CE32" s="160">
        <f t="shared" si="10"/>
        <v>0</v>
      </c>
      <c r="CG32" s="1"/>
      <c r="CI32" s="1"/>
      <c r="CK32" s="1"/>
      <c r="CM32" s="1"/>
    </row>
    <row r="33" spans="1:92" ht="13.5" customHeight="1" thickBot="1">
      <c r="B33" s="317" t="s">
        <v>177</v>
      </c>
      <c r="C33" s="318"/>
      <c r="D33" s="318"/>
      <c r="E33" s="318"/>
      <c r="F33" s="318"/>
      <c r="G33" s="319"/>
      <c r="H33" s="38">
        <f>COUNTIF(Year0Range,"*60")</f>
        <v>0</v>
      </c>
      <c r="I33" s="39" t="str">
        <f>IF(COUNTIF(Year1Range,"*60")=0,"",COUNTIF(Year1Range,"*60"))</f>
        <v/>
      </c>
      <c r="J33" s="39" t="str">
        <f>IF(COUNTIF(Year2Range,"*60")=0,"",COUNTIF(Year2Range,"*60"))</f>
        <v/>
      </c>
      <c r="K33" s="39" t="str">
        <f>IF(COUNTIF(Year3Range,"*60")=0,"",COUNTIF(Year3Range,"*60"))</f>
        <v/>
      </c>
      <c r="L33" s="39" t="str">
        <f>IF(COUNTIF(Year4Range,"*60")=0,"",COUNTIF(Year4Range,"*60"))</f>
        <v/>
      </c>
      <c r="M33" s="39" t="str">
        <f>IF(COUNTIF(Year5Range,"*60")=0,"",COUNTIF(Year5Range,"*60"))</f>
        <v/>
      </c>
      <c r="N33" s="39" t="str">
        <f>IF(COUNTIF(Year6Range,"*60")=0,"",COUNTIF(Year6Range,"*60"))</f>
        <v/>
      </c>
      <c r="O33" s="39" t="str">
        <f>IF(COUNTIF(Year7Range,"*60")=0,"",COUNTIF(Year7Range,"*60"))</f>
        <v/>
      </c>
      <c r="P33" s="39" t="str">
        <f>IF(COUNTIF(Year8Range,"*60")=0,"",COUNTIF(Year8Range,"*60"))</f>
        <v/>
      </c>
      <c r="Q33" s="39" t="str">
        <f>IF(COUNTIF(Year9Range,"*60")=0,"",COUNTIF(Year9Range,"*60"))</f>
        <v/>
      </c>
      <c r="R33" s="39" t="str">
        <f>IF(COUNTIF(Year10Range,"*60")=0,"",COUNTIF(Year10Range,"*60"))</f>
        <v/>
      </c>
      <c r="Y33" s="38">
        <f>COUNTIF(Year1Expected,"*60")</f>
        <v>0</v>
      </c>
      <c r="Z33" s="38" t="str">
        <f>IF(COUNTIF(Year2Expected,"*60")=0,"",COUNTIF(Year2Expected,"*60"))</f>
        <v/>
      </c>
      <c r="AA33" s="38" t="str">
        <f>IF(COUNTIF(Year3Expected,"*60")=0,"",COUNTIF(Year3Expected,"*60"))</f>
        <v/>
      </c>
      <c r="AB33" s="38" t="str">
        <f>IF(COUNTIF(Year4Expected,"*60")=0,"",COUNTIF(Year4Expected,"*60"))</f>
        <v/>
      </c>
      <c r="AC33" s="38" t="str">
        <f>IF(COUNTIF(Year5Expected,"*60")=0,"",COUNTIF(Year5Expected,"*60"))</f>
        <v/>
      </c>
      <c r="AD33" s="38" t="str">
        <f>IF(COUNTIF(Year6Expected,"*60")=0,"",COUNTIF(Year6Expected,"*60"))</f>
        <v/>
      </c>
      <c r="AE33" s="38" t="str">
        <f>IF(COUNTIF(Year7Expected,"*60")=0,"",COUNTIF(Year7Expected,"*60"))</f>
        <v/>
      </c>
      <c r="AF33" s="38" t="str">
        <f>IF(COUNTIF(Year8Expected,"*60")=0,"",COUNTIF(Year8Expected,"*60"))</f>
        <v/>
      </c>
      <c r="AG33" s="38" t="str">
        <f>IF(COUNTIF(Year9Expected,"*60")=0,"",COUNTIF(Year9Expected,"*60"))</f>
        <v/>
      </c>
      <c r="AH33" s="38" t="str">
        <f>IF(COUNTIF(Year10Expected,"*60")=0,"",COUNTIF(Year10Expected,"*60"))</f>
        <v/>
      </c>
      <c r="BI33" s="29" t="s">
        <v>178</v>
      </c>
      <c r="BJ33" s="159">
        <f t="shared" ref="BJ33:BT33" si="11">COUNTIF(BJ3:BJ30,0)</f>
        <v>0</v>
      </c>
      <c r="BK33" s="159">
        <f t="shared" si="11"/>
        <v>0</v>
      </c>
      <c r="BL33" s="159">
        <f t="shared" si="11"/>
        <v>0</v>
      </c>
      <c r="BM33" s="159">
        <f t="shared" si="11"/>
        <v>0</v>
      </c>
      <c r="BN33" s="159">
        <f t="shared" si="11"/>
        <v>0</v>
      </c>
      <c r="BO33" s="159">
        <f t="shared" si="11"/>
        <v>0</v>
      </c>
      <c r="BP33" s="159">
        <f t="shared" si="11"/>
        <v>0</v>
      </c>
      <c r="BQ33" s="159">
        <f t="shared" si="11"/>
        <v>0</v>
      </c>
      <c r="BR33" s="159">
        <f t="shared" si="11"/>
        <v>0</v>
      </c>
      <c r="BS33" s="159">
        <f t="shared" si="11"/>
        <v>0</v>
      </c>
      <c r="BT33" s="159">
        <f t="shared" si="11"/>
        <v>0</v>
      </c>
      <c r="BU33" s="29" t="s">
        <v>178</v>
      </c>
      <c r="BV33" s="160">
        <f t="shared" ref="BV33:CE33" si="12">COUNTIF(BV3:BV30,0)</f>
        <v>0</v>
      </c>
      <c r="BW33" s="160">
        <f t="shared" si="12"/>
        <v>0</v>
      </c>
      <c r="BX33" s="160">
        <f t="shared" si="12"/>
        <v>0</v>
      </c>
      <c r="BY33" s="160">
        <f t="shared" si="12"/>
        <v>0</v>
      </c>
      <c r="BZ33" s="160">
        <f t="shared" si="12"/>
        <v>0</v>
      </c>
      <c r="CA33" s="160">
        <f t="shared" si="12"/>
        <v>0</v>
      </c>
      <c r="CB33" s="160">
        <f t="shared" si="12"/>
        <v>0</v>
      </c>
      <c r="CC33" s="160">
        <f t="shared" si="12"/>
        <v>0</v>
      </c>
      <c r="CD33" s="160">
        <f t="shared" si="12"/>
        <v>0</v>
      </c>
      <c r="CE33" s="160">
        <f t="shared" si="12"/>
        <v>0</v>
      </c>
    </row>
    <row r="34" spans="1:92" ht="13.5" customHeight="1" thickBot="1">
      <c r="B34" s="309" t="s">
        <v>179</v>
      </c>
      <c r="C34" s="310"/>
      <c r="D34" s="310"/>
      <c r="E34" s="310"/>
      <c r="F34" s="311"/>
      <c r="G34" s="193"/>
      <c r="H34" s="40" t="str">
        <f t="shared" ref="H34:R34" si="13">IF(ISERROR(AVERAGE(BJ24:BJ30,BJ9:BJ23, BJ3:BJ8)),"",AVERAGE(BJ24:BJ30,BJ9:BJ23, BJ3:BJ8))</f>
        <v/>
      </c>
      <c r="I34" s="40" t="str">
        <f t="shared" si="13"/>
        <v/>
      </c>
      <c r="J34" s="40" t="str">
        <f t="shared" si="13"/>
        <v/>
      </c>
      <c r="K34" s="40" t="str">
        <f>IF(ISERROR(AVERAGE(BM24:BM30,BM9:BM23, BM3:BM8)),"",AVERAGE(BM24:BM30,BM9:BM23, BM3:BM8))</f>
        <v/>
      </c>
      <c r="L34" s="40" t="str">
        <f t="shared" si="13"/>
        <v/>
      </c>
      <c r="M34" s="40" t="str">
        <f t="shared" si="13"/>
        <v/>
      </c>
      <c r="N34" s="40" t="str">
        <f t="shared" si="13"/>
        <v/>
      </c>
      <c r="O34" s="40" t="str">
        <f t="shared" si="13"/>
        <v/>
      </c>
      <c r="P34" s="40" t="str">
        <f t="shared" si="13"/>
        <v/>
      </c>
      <c r="Q34" s="40" t="str">
        <f t="shared" si="13"/>
        <v/>
      </c>
      <c r="R34" s="40" t="str">
        <f t="shared" si="13"/>
        <v/>
      </c>
      <c r="Y34" s="40" t="str">
        <f t="shared" ref="Y34:AH34" si="14">IF(ISERROR(AVERAGE(BV24:BV30,BV9:BV23, BV3:BV8)),"",AVERAGE(BV24:BV30,BV9:BV23, BV3:BV8))</f>
        <v/>
      </c>
      <c r="Z34" s="40" t="str">
        <f t="shared" si="14"/>
        <v/>
      </c>
      <c r="AA34" s="40" t="str">
        <f t="shared" si="14"/>
        <v/>
      </c>
      <c r="AB34" s="40" t="str">
        <f t="shared" si="14"/>
        <v/>
      </c>
      <c r="AC34" s="40" t="str">
        <f t="shared" si="14"/>
        <v/>
      </c>
      <c r="AD34" s="40" t="str">
        <f t="shared" si="14"/>
        <v/>
      </c>
      <c r="AE34" s="40" t="str">
        <f t="shared" si="14"/>
        <v/>
      </c>
      <c r="AF34" s="40" t="str">
        <f t="shared" si="14"/>
        <v/>
      </c>
      <c r="AG34" s="40" t="str">
        <f t="shared" si="14"/>
        <v/>
      </c>
      <c r="AH34" s="40" t="str">
        <f t="shared" si="14"/>
        <v/>
      </c>
      <c r="AI34" s="1"/>
      <c r="AJ34" s="1"/>
      <c r="BB34" s="41"/>
      <c r="BC34" s="41"/>
      <c r="BD34" s="41"/>
      <c r="BE34" s="41"/>
      <c r="BG34" s="8"/>
      <c r="BH34" s="8"/>
      <c r="BI34" s="29" t="s">
        <v>180</v>
      </c>
      <c r="BJ34" s="42" t="str">
        <f>IF(ISERROR(AVERAGE(BJ24:BJ30,BJ9:BJ23,BJ3:BJ8)),"",(AVERAGE(BJ24:BJ30,BJ9:BJ23,BJ3:BJ8)))</f>
        <v/>
      </c>
      <c r="BK34" s="42" t="str">
        <f t="shared" ref="BK34:BT34" si="15">IF(ISERROR(AVERAGE(BK24:BK30,BK9:BK23,BK3:BK8)),"",(AVERAGE(BK24:BK30,BK9:BK23,BK3:BK8)))</f>
        <v/>
      </c>
      <c r="BL34" s="42" t="str">
        <f t="shared" si="15"/>
        <v/>
      </c>
      <c r="BM34" s="42" t="str">
        <f t="shared" si="15"/>
        <v/>
      </c>
      <c r="BN34" s="42" t="str">
        <f t="shared" si="15"/>
        <v/>
      </c>
      <c r="BO34" s="42" t="str">
        <f t="shared" si="15"/>
        <v/>
      </c>
      <c r="BP34" s="42" t="str">
        <f t="shared" si="15"/>
        <v/>
      </c>
      <c r="BQ34" s="42" t="str">
        <f t="shared" si="15"/>
        <v/>
      </c>
      <c r="BR34" s="42" t="str">
        <f t="shared" si="15"/>
        <v/>
      </c>
      <c r="BS34" s="42" t="str">
        <f t="shared" si="15"/>
        <v/>
      </c>
      <c r="BT34" s="42" t="str">
        <f t="shared" si="15"/>
        <v/>
      </c>
      <c r="BU34" s="29" t="s">
        <v>180</v>
      </c>
      <c r="BV34" s="42" t="str">
        <f t="shared" ref="BV34:CE34" si="16">IF(ISERROR(AVERAGE(BV24:BV30,BV9:BV23,BV3:BV8)),"",(AVERAGE(BV24:BV30,BV9:BV23,BV3:BV8)))</f>
        <v/>
      </c>
      <c r="BW34" s="42" t="str">
        <f t="shared" si="16"/>
        <v/>
      </c>
      <c r="BX34" s="42" t="str">
        <f t="shared" si="16"/>
        <v/>
      </c>
      <c r="BY34" s="42" t="str">
        <f t="shared" si="16"/>
        <v/>
      </c>
      <c r="BZ34" s="42" t="str">
        <f t="shared" si="16"/>
        <v/>
      </c>
      <c r="CA34" s="42" t="str">
        <f t="shared" si="16"/>
        <v/>
      </c>
      <c r="CB34" s="42" t="str">
        <f t="shared" si="16"/>
        <v/>
      </c>
      <c r="CC34" s="42" t="str">
        <f t="shared" si="16"/>
        <v/>
      </c>
      <c r="CD34" s="42" t="str">
        <f t="shared" si="16"/>
        <v/>
      </c>
      <c r="CE34" s="42" t="str">
        <f t="shared" si="16"/>
        <v/>
      </c>
      <c r="CF34" s="1"/>
      <c r="CH34" s="1"/>
      <c r="CJ34" s="1"/>
      <c r="CL34" s="1"/>
      <c r="CN34" s="1"/>
    </row>
    <row r="35" spans="1:92" ht="13.5" customHeight="1" thickBot="1">
      <c r="B35" s="43"/>
      <c r="C35" s="43"/>
      <c r="D35" s="44"/>
      <c r="E35" s="44"/>
      <c r="F35" s="44"/>
      <c r="G35" s="44"/>
      <c r="H35" s="44"/>
      <c r="I35" s="44"/>
      <c r="J35" s="44"/>
      <c r="K35" s="44"/>
      <c r="L35" s="44"/>
      <c r="M35" s="44"/>
      <c r="N35" s="44"/>
      <c r="O35" s="44"/>
      <c r="P35" s="44"/>
      <c r="AA35" s="44"/>
      <c r="AD35" s="44"/>
      <c r="AE35" s="44"/>
      <c r="AF35" s="44"/>
      <c r="AG35" s="44"/>
      <c r="AH35" s="44"/>
      <c r="AI35" s="44"/>
      <c r="AJ35" s="44"/>
      <c r="AX35" s="45" t="s">
        <v>110</v>
      </c>
      <c r="AY35" s="46" t="s">
        <v>114</v>
      </c>
      <c r="AZ35" s="47" t="s">
        <v>117</v>
      </c>
      <c r="BA35" s="1" t="s">
        <v>181</v>
      </c>
      <c r="BI35" s="29" t="s">
        <v>182</v>
      </c>
      <c r="BJ35" s="48" t="str">
        <f>IF(ISERROR(AVERAGE(BJ3:BJ8)),"",(AVERAGE(BJ3:BJ8)))</f>
        <v/>
      </c>
      <c r="BK35" s="48" t="str">
        <f t="shared" ref="BK35:BT35" si="17">IF(ISERROR(AVERAGE(BK3:BK8)),"",(AVERAGE(BK3:BK8)))</f>
        <v/>
      </c>
      <c r="BL35" s="48" t="str">
        <f t="shared" si="17"/>
        <v/>
      </c>
      <c r="BM35" s="48" t="str">
        <f t="shared" si="17"/>
        <v/>
      </c>
      <c r="BN35" s="48" t="str">
        <f t="shared" si="17"/>
        <v/>
      </c>
      <c r="BO35" s="48" t="str">
        <f t="shared" si="17"/>
        <v/>
      </c>
      <c r="BP35" s="48" t="str">
        <f t="shared" si="17"/>
        <v/>
      </c>
      <c r="BQ35" s="48" t="str">
        <f t="shared" si="17"/>
        <v/>
      </c>
      <c r="BR35" s="48" t="str">
        <f t="shared" si="17"/>
        <v/>
      </c>
      <c r="BS35" s="48" t="str">
        <f t="shared" si="17"/>
        <v/>
      </c>
      <c r="BT35" s="48" t="str">
        <f t="shared" si="17"/>
        <v/>
      </c>
      <c r="BU35" s="29" t="s">
        <v>182</v>
      </c>
      <c r="BV35" s="48" t="str">
        <f t="shared" ref="BV35:CE35" si="18">IF(ISERROR(AVERAGE(BV3:BV8)),"",(AVERAGE(BV3:BV8)))</f>
        <v/>
      </c>
      <c r="BW35" s="48" t="str">
        <f t="shared" si="18"/>
        <v/>
      </c>
      <c r="BX35" s="48" t="str">
        <f t="shared" si="18"/>
        <v/>
      </c>
      <c r="BY35" s="48" t="str">
        <f t="shared" si="18"/>
        <v/>
      </c>
      <c r="BZ35" s="48" t="str">
        <f t="shared" si="18"/>
        <v/>
      </c>
      <c r="CA35" s="48" t="str">
        <f t="shared" si="18"/>
        <v/>
      </c>
      <c r="CB35" s="48" t="str">
        <f t="shared" si="18"/>
        <v/>
      </c>
      <c r="CC35" s="48" t="str">
        <f t="shared" si="18"/>
        <v/>
      </c>
      <c r="CD35" s="48" t="str">
        <f t="shared" si="18"/>
        <v/>
      </c>
      <c r="CE35" s="48" t="str">
        <f t="shared" si="18"/>
        <v/>
      </c>
      <c r="CF35" s="44"/>
      <c r="CH35" s="44"/>
      <c r="CJ35" s="44"/>
      <c r="CL35" s="44"/>
      <c r="CN35" s="44"/>
    </row>
    <row r="36" spans="1:92" ht="15.75" customHeight="1" thickBot="1">
      <c r="B36" s="312" t="s">
        <v>183</v>
      </c>
      <c r="C36" s="312"/>
      <c r="M36" s="44"/>
      <c r="N36" s="44"/>
      <c r="O36" s="44"/>
      <c r="P36" s="44"/>
      <c r="AA36" s="44"/>
      <c r="AD36" s="44"/>
      <c r="AE36" s="44"/>
      <c r="AF36" s="44"/>
      <c r="AG36" s="44"/>
      <c r="AH36" s="44"/>
      <c r="AI36" s="44"/>
      <c r="AJ36" s="44"/>
      <c r="AW36" s="49" t="s">
        <v>184</v>
      </c>
      <c r="AX36" s="50">
        <f>COUNTIF(AY3:AY8,BF4)</f>
        <v>0</v>
      </c>
      <c r="AY36" s="50">
        <f>VALUE(COUNTIF(AY3:AY8,BF5))</f>
        <v>0</v>
      </c>
      <c r="AZ36" s="50">
        <f>VALUE(COUNTIF(AY3:AY8,0))</f>
        <v>0</v>
      </c>
      <c r="BA36" s="50" t="e">
        <f>AVERAGEIF(AY3:AY8,"&gt;=0")</f>
        <v>#DIV/0!</v>
      </c>
      <c r="BI36" s="29" t="s">
        <v>185</v>
      </c>
      <c r="BJ36" s="51" t="str">
        <f>IF(ISERROR(AVERAGE(BJ9:BJ23)),"",(AVERAGE(BJ9:BJ23)))</f>
        <v/>
      </c>
      <c r="BK36" s="51" t="str">
        <f>IF(ISERROR(AVERAGE(BK9:BK23)),"",(AVERAGE(BK9:BK23)))</f>
        <v/>
      </c>
      <c r="BL36" s="51" t="str">
        <f>IF(ISERROR(AVERAGE(BL9:BL23)),"",(AVERAGE(BL9:BL23)))</f>
        <v/>
      </c>
      <c r="BM36" s="51" t="str">
        <f>IF(ISERROR(AVERAGE(BM9:BM23)),"",(AVERAGE(BM9:BM23)))</f>
        <v/>
      </c>
      <c r="BN36" s="51" t="str">
        <f t="shared" ref="BN36:BT36" si="19">IF(ISERROR(AVERAGE(BN9:BN23)),"",(AVERAGE(BN9:BN23)))</f>
        <v/>
      </c>
      <c r="BO36" s="51" t="str">
        <f t="shared" si="19"/>
        <v/>
      </c>
      <c r="BP36" s="51" t="str">
        <f t="shared" si="19"/>
        <v/>
      </c>
      <c r="BQ36" s="51" t="str">
        <f t="shared" si="19"/>
        <v/>
      </c>
      <c r="BR36" s="51" t="str">
        <f t="shared" si="19"/>
        <v/>
      </c>
      <c r="BS36" s="51" t="str">
        <f t="shared" si="19"/>
        <v/>
      </c>
      <c r="BT36" s="51" t="str">
        <f t="shared" si="19"/>
        <v/>
      </c>
      <c r="BU36" s="29" t="s">
        <v>185</v>
      </c>
      <c r="BV36" s="51" t="str">
        <f>IF(ISERROR(AVERAGE(BV9:BV23)),"",(AVERAGE(BV9:BV23)))</f>
        <v/>
      </c>
      <c r="BW36" s="51" t="str">
        <f t="shared" ref="BW36:CE36" si="20">IF(ISERROR(AVERAGE(BW9:BW23)),"",(AVERAGE(BW9:BW23)))</f>
        <v/>
      </c>
      <c r="BX36" s="51" t="str">
        <f t="shared" si="20"/>
        <v/>
      </c>
      <c r="BY36" s="51" t="str">
        <f t="shared" si="20"/>
        <v/>
      </c>
      <c r="BZ36" s="51" t="str">
        <f t="shared" si="20"/>
        <v/>
      </c>
      <c r="CA36" s="51" t="str">
        <f t="shared" si="20"/>
        <v/>
      </c>
      <c r="CB36" s="51" t="str">
        <f t="shared" si="20"/>
        <v/>
      </c>
      <c r="CC36" s="51" t="str">
        <f t="shared" si="20"/>
        <v/>
      </c>
      <c r="CD36" s="51" t="str">
        <f t="shared" si="20"/>
        <v/>
      </c>
      <c r="CE36" s="51" t="str">
        <f t="shared" si="20"/>
        <v/>
      </c>
      <c r="CF36" s="44"/>
      <c r="CH36" s="44"/>
      <c r="CJ36" s="44"/>
      <c r="CL36" s="44"/>
      <c r="CN36" s="44"/>
    </row>
    <row r="37" spans="1:92" ht="13.5" customHeight="1" thickBot="1">
      <c r="B37" s="312"/>
      <c r="C37" s="312"/>
      <c r="D37" s="52"/>
      <c r="E37" s="52"/>
      <c r="F37" s="8"/>
      <c r="G37" s="8"/>
      <c r="AW37" s="49" t="s">
        <v>186</v>
      </c>
      <c r="AX37" s="50">
        <f>COUNTIF(AY9:AY23,BF4)</f>
        <v>0</v>
      </c>
      <c r="AY37" s="50">
        <f>VALUE(COUNTIF(AY9:AY23,BF5))</f>
        <v>0</v>
      </c>
      <c r="AZ37" s="50">
        <f>VALUE(COUNTIF(AY9:AY23,0))</f>
        <v>0</v>
      </c>
      <c r="BA37" s="50" t="e">
        <f>AVERAGEIF(AY9:AY23,"&gt;=0")</f>
        <v>#DIV/0!</v>
      </c>
      <c r="BI37" s="29" t="s">
        <v>187</v>
      </c>
      <c r="BJ37" s="53" t="str">
        <f>IF(ISERROR(AVERAGE(BJ24:BJ30)),"",(AVERAGE(BJ24:BJ30)))</f>
        <v/>
      </c>
      <c r="BK37" s="53" t="str">
        <f t="shared" ref="BK37:BT37" si="21">IF(ISERROR(AVERAGE(BK24:BK30)),"",(AVERAGE(BK24:BK30)))</f>
        <v/>
      </c>
      <c r="BL37" s="53" t="str">
        <f t="shared" si="21"/>
        <v/>
      </c>
      <c r="BM37" s="53" t="str">
        <f t="shared" si="21"/>
        <v/>
      </c>
      <c r="BN37" s="53" t="str">
        <f t="shared" si="21"/>
        <v/>
      </c>
      <c r="BO37" s="53" t="str">
        <f t="shared" si="21"/>
        <v/>
      </c>
      <c r="BP37" s="53" t="str">
        <f t="shared" si="21"/>
        <v/>
      </c>
      <c r="BQ37" s="53" t="str">
        <f t="shared" si="21"/>
        <v/>
      </c>
      <c r="BR37" s="53" t="str">
        <f t="shared" si="21"/>
        <v/>
      </c>
      <c r="BS37" s="53" t="str">
        <f t="shared" si="21"/>
        <v/>
      </c>
      <c r="BT37" s="53" t="str">
        <f t="shared" si="21"/>
        <v/>
      </c>
      <c r="BU37" s="29" t="s">
        <v>187</v>
      </c>
      <c r="BV37" s="53" t="str">
        <f t="shared" ref="BV37:CE37" si="22">IF(ISERROR(AVERAGE(BV24:BV30)),"",(AVERAGE(BV24:BV30)))</f>
        <v/>
      </c>
      <c r="BW37" s="53" t="str">
        <f t="shared" si="22"/>
        <v/>
      </c>
      <c r="BX37" s="53" t="str">
        <f t="shared" si="22"/>
        <v/>
      </c>
      <c r="BY37" s="53" t="str">
        <f t="shared" si="22"/>
        <v/>
      </c>
      <c r="BZ37" s="53" t="str">
        <f t="shared" si="22"/>
        <v/>
      </c>
      <c r="CA37" s="53" t="str">
        <f t="shared" si="22"/>
        <v/>
      </c>
      <c r="CB37" s="53" t="str">
        <f t="shared" si="22"/>
        <v/>
      </c>
      <c r="CC37" s="53" t="str">
        <f t="shared" si="22"/>
        <v/>
      </c>
      <c r="CD37" s="53" t="str">
        <f t="shared" si="22"/>
        <v/>
      </c>
      <c r="CE37" s="53" t="str">
        <f t="shared" si="22"/>
        <v/>
      </c>
    </row>
    <row r="38" spans="1:92" ht="23.1" customHeight="1">
      <c r="B38" s="278" t="s">
        <v>188</v>
      </c>
      <c r="C38" s="279"/>
      <c r="D38" s="279"/>
      <c r="E38" s="279"/>
      <c r="F38" s="279"/>
      <c r="G38" s="279"/>
      <c r="H38" s="279"/>
      <c r="I38" s="279"/>
      <c r="J38" s="279"/>
      <c r="K38" s="280"/>
      <c r="AW38" s="49" t="s">
        <v>189</v>
      </c>
      <c r="AX38" s="50">
        <f>COUNTIF(AY24:AY30,BF4)</f>
        <v>0</v>
      </c>
      <c r="AY38" s="50">
        <f>COUNTIF(AY24:AY30,BF5)</f>
        <v>0</v>
      </c>
      <c r="AZ38" s="50">
        <f>VALUE(COUNTIF(AY24:AY30,0))</f>
        <v>0</v>
      </c>
      <c r="BA38" s="50" t="e">
        <f>AVERAGEIF(AY24:AY30,"&gt;=0")</f>
        <v>#DIV/0!</v>
      </c>
      <c r="BG38" s="8"/>
      <c r="BH38" s="8"/>
      <c r="BI38" s="8"/>
      <c r="BJ38" s="8"/>
      <c r="BK38" s="8"/>
      <c r="BO38" s="1"/>
      <c r="BP38" s="1"/>
      <c r="BQ38" s="1"/>
      <c r="BR38" s="1"/>
      <c r="BS38" s="1"/>
      <c r="BT38" s="1"/>
      <c r="CB38" s="1"/>
    </row>
    <row r="39" spans="1:92" ht="21" customHeight="1">
      <c r="A39" s="8"/>
      <c r="B39" s="281" t="s">
        <v>9</v>
      </c>
      <c r="C39" s="282"/>
      <c r="D39" s="283"/>
      <c r="E39" s="284" t="s">
        <v>10</v>
      </c>
      <c r="F39" s="285"/>
      <c r="G39" s="285"/>
      <c r="H39" s="286"/>
      <c r="I39" s="284" t="s">
        <v>11</v>
      </c>
      <c r="J39" s="285"/>
      <c r="K39" s="286"/>
      <c r="AW39" s="1" t="s">
        <v>190</v>
      </c>
      <c r="AX39" s="50">
        <f>VALUE(SUM(AX36:AX38))</f>
        <v>0</v>
      </c>
      <c r="AY39" s="50">
        <f>VALUE(SUM(AY36:AY38))</f>
        <v>0</v>
      </c>
      <c r="AZ39" s="50">
        <f>VALUE(SUM(AZ36:AZ38))</f>
        <v>0</v>
      </c>
      <c r="BA39" s="50" t="e">
        <f>AVERAGEIF(AY3:AY30,"&gt;=0")</f>
        <v>#DIV/0!</v>
      </c>
    </row>
    <row r="40" spans="1:92" ht="22.35" customHeight="1">
      <c r="A40" s="8"/>
      <c r="B40" s="287"/>
      <c r="C40" s="288"/>
      <c r="D40" s="289"/>
      <c r="E40" s="342"/>
      <c r="F40" s="343"/>
      <c r="G40" s="343"/>
      <c r="H40" s="344"/>
      <c r="I40" s="290"/>
      <c r="J40" s="343"/>
      <c r="K40" s="344"/>
      <c r="AW40" s="49" t="s">
        <v>191</v>
      </c>
      <c r="BA40" s="50" t="str">
        <f>IF(ISERROR(AVERAGE(AY24:AY30,AY9:AY23,AY3:AY8)),"",(AVERAGE(AY24:AY30,AY9:AY23,AY3:AY8)))</f>
        <v/>
      </c>
      <c r="BK40" s="8"/>
      <c r="CB40" s="1"/>
    </row>
    <row r="41" spans="1:92">
      <c r="A41" s="8"/>
      <c r="B41" s="8"/>
      <c r="C41" s="8"/>
      <c r="D41" s="8"/>
      <c r="E41" s="8"/>
      <c r="F41" s="8"/>
      <c r="G41" s="8"/>
      <c r="AK41" s="49"/>
      <c r="AX41" s="45" t="s">
        <v>110</v>
      </c>
      <c r="AY41" s="46" t="s">
        <v>114</v>
      </c>
      <c r="AZ41" s="47" t="s">
        <v>117</v>
      </c>
      <c r="BA41" s="1" t="s">
        <v>181</v>
      </c>
      <c r="BK41" s="8"/>
      <c r="CB41" s="1"/>
    </row>
    <row r="42" spans="1:92" ht="19.350000000000001" customHeight="1">
      <c r="B42" s="135" t="s">
        <v>192</v>
      </c>
      <c r="C42" s="54"/>
      <c r="D42" s="55"/>
      <c r="E42" s="55"/>
      <c r="F42" s="55"/>
      <c r="G42" s="55"/>
      <c r="H42" s="55"/>
      <c r="AW42" s="49" t="s">
        <v>193</v>
      </c>
      <c r="AX42" s="50">
        <f>COUNTIF(BA3:BA8,BF4)</f>
        <v>0</v>
      </c>
      <c r="AY42" s="50">
        <f>COUNTIF(BA3:BA8,BF5)</f>
        <v>0</v>
      </c>
      <c r="AZ42" s="50">
        <f>COUNTIF(BA3:BA8,0)</f>
        <v>0</v>
      </c>
      <c r="BA42" s="50" t="e">
        <f>AVERAGEIF(AY9:AY14,"&gt;=0")</f>
        <v>#DIV/0!</v>
      </c>
      <c r="BK42" s="8"/>
      <c r="CB42" s="1"/>
    </row>
    <row r="43" spans="1:92" ht="16.899999999999999" thickBot="1">
      <c r="B43" s="94" t="s">
        <v>194</v>
      </c>
      <c r="C43" s="94"/>
      <c r="D43" s="56" t="str">
        <f>_xlfn.IFNA(AX31,"")</f>
        <v/>
      </c>
      <c r="E43" s="56"/>
      <c r="F43" s="55"/>
      <c r="G43" s="57"/>
      <c r="H43" s="57"/>
      <c r="AW43" s="49" t="s">
        <v>195</v>
      </c>
      <c r="AX43" s="50">
        <f>COUNTIF(BA9:BA23,BF4)</f>
        <v>0</v>
      </c>
      <c r="AY43" s="50">
        <f>COUNTIF(BA9:BA23,BF5)</f>
        <v>0</v>
      </c>
      <c r="AZ43" s="50">
        <f>COUNTIF(BA9:BA23,0)</f>
        <v>0</v>
      </c>
      <c r="BA43" s="50" t="e">
        <f>AVERAGEIF(BA9:BA23,"&gt;=0")</f>
        <v>#DIV/0!</v>
      </c>
      <c r="BK43" s="8"/>
      <c r="CB43" s="1"/>
    </row>
    <row r="44" spans="1:92" ht="16.149999999999999">
      <c r="B44" s="58"/>
      <c r="C44" s="59"/>
      <c r="D44" s="130" t="s">
        <v>196</v>
      </c>
      <c r="E44" s="131"/>
      <c r="F44" s="132" t="s">
        <v>197</v>
      </c>
      <c r="G44" s="133"/>
      <c r="H44" s="132" t="s">
        <v>198</v>
      </c>
      <c r="I44" s="133"/>
      <c r="J44" s="132" t="s">
        <v>199</v>
      </c>
      <c r="K44" s="134"/>
      <c r="AW44" s="49" t="s">
        <v>200</v>
      </c>
      <c r="AX44" s="50">
        <f>COUNTIF(BA24:BA30,BF4)</f>
        <v>0</v>
      </c>
      <c r="AY44" s="50">
        <f>COUNTIF(BA24:BA30,BF5)</f>
        <v>0</v>
      </c>
      <c r="AZ44" s="50">
        <f>COUNTIF(BA24:BA30,0)</f>
        <v>0</v>
      </c>
      <c r="BA44" s="50" t="e">
        <f>AVERAGEIF(BA24:BA30,"&gt;=0")</f>
        <v>#DIV/0!</v>
      </c>
      <c r="BK44" s="8"/>
      <c r="CB44" s="1"/>
    </row>
    <row r="45" spans="1:92" ht="16.149999999999999">
      <c r="B45" s="92" t="s">
        <v>201</v>
      </c>
      <c r="C45" s="93"/>
      <c r="D45" s="105"/>
      <c r="E45" s="106"/>
      <c r="F45" s="109" t="s">
        <v>202</v>
      </c>
      <c r="G45" s="111"/>
      <c r="H45" s="109" t="s">
        <v>202</v>
      </c>
      <c r="I45" s="111"/>
      <c r="J45" s="109" t="s">
        <v>202</v>
      </c>
      <c r="K45" s="110"/>
      <c r="AW45" s="1" t="s">
        <v>203</v>
      </c>
      <c r="AX45" s="50">
        <f>SUM(AX42:AX44)</f>
        <v>0</v>
      </c>
      <c r="AY45" s="50">
        <f>SUM(AY42:AY44)</f>
        <v>0</v>
      </c>
      <c r="AZ45" s="50">
        <f>SUM(AZ42:AZ44)</f>
        <v>0</v>
      </c>
      <c r="BA45" s="50"/>
      <c r="BK45" s="8"/>
      <c r="CB45" s="1"/>
    </row>
    <row r="46" spans="1:92" ht="16.149999999999999">
      <c r="B46" s="103" t="str">
        <f>BE4</f>
        <v>≥80</v>
      </c>
      <c r="C46" s="104"/>
      <c r="D46" s="107" t="e">
        <f>IF(AX39=0,NA(),AX39)</f>
        <v>#N/A</v>
      </c>
      <c r="E46" s="107"/>
      <c r="F46" s="107" t="e">
        <f>IF(AX36=0,NA(),AX36)</f>
        <v>#N/A</v>
      </c>
      <c r="G46" s="107"/>
      <c r="H46" s="107" t="e">
        <f>IF(AX37=0,NA(),AX37)</f>
        <v>#N/A</v>
      </c>
      <c r="I46" s="107"/>
      <c r="J46" s="107" t="e">
        <f>IF(AX38=0,NA(),AX38)</f>
        <v>#N/A</v>
      </c>
      <c r="K46" s="107"/>
      <c r="AW46" s="49" t="s">
        <v>204</v>
      </c>
      <c r="AX46" s="50"/>
      <c r="AY46" s="50"/>
      <c r="AZ46" s="50"/>
      <c r="BA46" s="50" t="str">
        <f>IF(ISERROR(AVERAGE(BA24:BA30,BA9:BA23,BA3:BA8)),"",(AVERAGE(BA24:BA30,BA9:BA23,BA3:BA8)))</f>
        <v/>
      </c>
      <c r="BK46" s="8"/>
      <c r="CB46" s="1"/>
    </row>
    <row r="47" spans="1:92" ht="16.149999999999999">
      <c r="B47" s="101" t="str">
        <f>BE5</f>
        <v>60-79</v>
      </c>
      <c r="C47" s="102"/>
      <c r="D47" s="107" t="e">
        <f>IF(AY39=0,NA(),AY39)</f>
        <v>#N/A</v>
      </c>
      <c r="E47" s="107"/>
      <c r="F47" s="107" t="e">
        <f>IF(AY36=0,NA(),AY36)</f>
        <v>#N/A</v>
      </c>
      <c r="G47" s="107"/>
      <c r="H47" s="107" t="e">
        <f>IF(AY37=0,NA(),AY37)</f>
        <v>#N/A</v>
      </c>
      <c r="I47" s="107"/>
      <c r="J47" s="107" t="e">
        <f>IF(AY38=0,NA(),AY38)</f>
        <v>#N/A</v>
      </c>
      <c r="K47" s="107"/>
      <c r="AQ47" s="8"/>
      <c r="BK47" s="8"/>
      <c r="CB47" s="1"/>
    </row>
    <row r="48" spans="1:92" ht="16.149999999999999">
      <c r="B48" s="99" t="str">
        <f>BE6</f>
        <v>&lt;60</v>
      </c>
      <c r="C48" s="100"/>
      <c r="D48" s="107" t="e">
        <f>IF(AZ39=0,NA(),AZ39)</f>
        <v>#N/A</v>
      </c>
      <c r="E48" s="107"/>
      <c r="F48" s="107" t="e">
        <f>IF(AZ36=0,NA(),AZ36)</f>
        <v>#N/A</v>
      </c>
      <c r="G48" s="107"/>
      <c r="H48" s="107" t="e">
        <f>IF(AZ37=0,NA(),AZ37)</f>
        <v>#N/A</v>
      </c>
      <c r="I48" s="107"/>
      <c r="J48" s="107" t="e">
        <f>IF(AZ38=0,NA(),AZ38)</f>
        <v>#N/A</v>
      </c>
      <c r="K48" s="107"/>
      <c r="AQ48" s="8"/>
      <c r="BK48" s="8"/>
      <c r="CB48" s="1"/>
    </row>
    <row r="49" spans="2:91" s="8" customFormat="1" ht="16.899999999999999" thickBot="1">
      <c r="B49" s="97" t="s">
        <v>205</v>
      </c>
      <c r="C49" s="98"/>
      <c r="D49" s="95" t="str">
        <f>IFERROR(BA39,"n/a")</f>
        <v>n/a</v>
      </c>
      <c r="E49" s="96"/>
      <c r="F49" s="95" t="str">
        <f>IFERROR(BA36,"n/a")</f>
        <v>n/a</v>
      </c>
      <c r="G49" s="96"/>
      <c r="H49" s="95" t="str">
        <f>IFERROR(BA37,"n/a")</f>
        <v>n/a</v>
      </c>
      <c r="I49" s="96"/>
      <c r="J49" s="95" t="str">
        <f>IFERROR(BA38,"n/a")</f>
        <v>n/a</v>
      </c>
      <c r="K49" s="108"/>
      <c r="Q49" s="1"/>
      <c r="R49" s="1"/>
      <c r="S49" s="1"/>
      <c r="T49" s="1"/>
      <c r="U49" s="1"/>
      <c r="V49" s="1"/>
      <c r="W49" s="1"/>
      <c r="X49" s="1"/>
      <c r="Y49" s="1"/>
      <c r="Z49" s="1"/>
      <c r="AB49" s="1"/>
      <c r="AC49" s="1"/>
      <c r="AK49" s="1"/>
      <c r="AL49" s="1"/>
      <c r="AM49" s="1"/>
      <c r="AN49" s="1"/>
      <c r="AO49" s="1"/>
      <c r="AP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44"/>
      <c r="C50" s="44"/>
      <c r="D50" s="1"/>
      <c r="E50" s="1"/>
      <c r="F50" s="1"/>
      <c r="G50" s="1"/>
      <c r="L50" s="44"/>
      <c r="Q50" s="1"/>
      <c r="R50" s="1"/>
      <c r="S50" s="1"/>
      <c r="T50" s="1"/>
      <c r="U50" s="1"/>
      <c r="V50" s="1"/>
      <c r="W50" s="1"/>
      <c r="X50" s="1"/>
      <c r="Y50" s="1"/>
      <c r="Z50" s="1"/>
      <c r="AB50" s="1"/>
      <c r="AC50" s="1"/>
      <c r="AK50" s="1"/>
      <c r="AL50" s="1"/>
      <c r="AM50" s="1"/>
      <c r="AN50" s="1"/>
      <c r="AO50" s="1"/>
      <c r="AP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1"/>
      <c r="Z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D55" s="1"/>
      <c r="E55" s="1"/>
      <c r="F55" s="1"/>
      <c r="G55" s="1"/>
      <c r="Q55" s="1"/>
      <c r="R55" s="1"/>
      <c r="S55" s="1"/>
      <c r="T55" s="1"/>
      <c r="U55" s="1"/>
      <c r="V55" s="1"/>
      <c r="W55" s="1"/>
      <c r="X55" s="1"/>
      <c r="Y55" s="49"/>
      <c r="Z55" s="1"/>
      <c r="AA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D56" s="1"/>
      <c r="E56" s="1"/>
      <c r="F56" s="1"/>
      <c r="G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D57" s="1"/>
      <c r="E57" s="1"/>
      <c r="F57" s="1"/>
      <c r="G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c r="B58" s="1"/>
      <c r="C58" s="1"/>
      <c r="F58" s="1"/>
      <c r="G58" s="1"/>
      <c r="H58" s="1"/>
      <c r="I58" s="1"/>
      <c r="J58" s="1"/>
      <c r="K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I59" s="1"/>
      <c r="J59" s="1"/>
      <c r="K59" s="1"/>
      <c r="L59" s="1"/>
      <c r="M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I60" s="1"/>
      <c r="J60" s="1"/>
      <c r="K60" s="1"/>
      <c r="L60" s="1"/>
      <c r="M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ht="18.600000000000001">
      <c r="B61" s="1"/>
      <c r="C61" s="1"/>
      <c r="F61" s="60"/>
      <c r="G61" s="60"/>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B64" s="1"/>
      <c r="CG64" s="1"/>
      <c r="CI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B65" s="1"/>
      <c r="CG65" s="1"/>
      <c r="CI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CB66" s="1"/>
      <c r="CG66" s="1"/>
      <c r="CI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49"/>
      <c r="AV70" s="49"/>
      <c r="AW70" s="49"/>
      <c r="AX70" s="1"/>
      <c r="AY70" s="1"/>
      <c r="AZ70" s="1"/>
      <c r="BA70" s="1"/>
      <c r="BB70" s="1"/>
      <c r="BC70" s="1"/>
      <c r="BD70" s="61"/>
      <c r="BE70" s="1"/>
      <c r="BF70" s="1"/>
      <c r="BG70" s="1"/>
      <c r="BH70" s="1"/>
      <c r="BI70" s="1"/>
      <c r="BJ70" s="1"/>
      <c r="BK70" s="1"/>
      <c r="CK70" s="1"/>
      <c r="CM70" s="1"/>
    </row>
    <row r="71" spans="2:91" s="8" customFormat="1">
      <c r="B71" s="1"/>
      <c r="C71" s="1"/>
      <c r="F71" s="1"/>
      <c r="G71" s="1"/>
      <c r="H71" s="1"/>
      <c r="Q71" s="1"/>
      <c r="R71" s="1"/>
      <c r="S71" s="1"/>
      <c r="T71" s="1"/>
      <c r="U71" s="1"/>
      <c r="V71" s="1"/>
      <c r="W71" s="1"/>
      <c r="X71" s="1"/>
      <c r="Y71" s="1"/>
      <c r="Z71" s="1"/>
      <c r="AB71" s="1"/>
      <c r="AC71" s="1"/>
      <c r="AK71" s="1"/>
      <c r="AL71" s="1"/>
      <c r="AM71" s="1"/>
      <c r="AN71" s="1"/>
      <c r="AO71" s="1"/>
      <c r="AP71" s="1"/>
      <c r="AR71" s="1"/>
      <c r="AS71" s="1"/>
      <c r="AT71" s="1"/>
      <c r="AU71" s="50"/>
      <c r="AV71" s="1"/>
      <c r="AW71" s="1"/>
      <c r="AX71" s="1"/>
      <c r="AY71" s="1"/>
      <c r="AZ71" s="61"/>
      <c r="BA71" s="61"/>
      <c r="BB71" s="61"/>
      <c r="BC71" s="61"/>
      <c r="BD71" s="61"/>
      <c r="BE71" s="1"/>
      <c r="BF71" s="1"/>
      <c r="BG71" s="1"/>
      <c r="BH71" s="1"/>
      <c r="BI71" s="1"/>
      <c r="BJ71" s="1"/>
      <c r="BK71" s="1"/>
      <c r="CK71" s="1"/>
      <c r="CM71" s="1"/>
    </row>
    <row r="72" spans="2:91" s="8" customFormat="1">
      <c r="B72" s="1"/>
      <c r="C72" s="1"/>
      <c r="F72" s="1"/>
      <c r="G72" s="1"/>
      <c r="H72" s="1"/>
      <c r="Q72" s="1"/>
      <c r="R72" s="1"/>
      <c r="S72" s="1"/>
      <c r="T72" s="1"/>
      <c r="U72" s="1"/>
      <c r="V72" s="1"/>
      <c r="W72" s="1"/>
      <c r="X72" s="1"/>
      <c r="Y72" s="1"/>
      <c r="Z72" s="1"/>
      <c r="AB72" s="1"/>
      <c r="AC72" s="1"/>
      <c r="AK72" s="1"/>
      <c r="AL72" s="1"/>
      <c r="AM72" s="1"/>
      <c r="AN72" s="1"/>
      <c r="AO72" s="1"/>
      <c r="AP72" s="1"/>
      <c r="AR72" s="1"/>
      <c r="AS72" s="1"/>
      <c r="AT72" s="1"/>
      <c r="AU72" s="50"/>
      <c r="AV72" s="1"/>
      <c r="AW72" s="1"/>
      <c r="AX72" s="1"/>
      <c r="AY72" s="1"/>
      <c r="AZ72" s="1"/>
      <c r="BA72" s="1"/>
      <c r="BB72" s="1"/>
      <c r="BC72" s="1"/>
      <c r="BD72" s="1"/>
      <c r="BE72" s="1"/>
      <c r="BF72" s="1"/>
      <c r="BG72" s="1"/>
      <c r="BH72" s="1"/>
      <c r="BI72" s="1"/>
      <c r="BJ72" s="1"/>
      <c r="BK72" s="1"/>
      <c r="CK72" s="1"/>
      <c r="CM72" s="1"/>
    </row>
    <row r="73" spans="2:91" s="8" customFormat="1">
      <c r="B73" s="1"/>
      <c r="C73" s="1"/>
      <c r="F73" s="1"/>
      <c r="G73" s="1"/>
      <c r="H73" s="1"/>
      <c r="Q73" s="1"/>
      <c r="R73" s="1"/>
      <c r="S73" s="1"/>
      <c r="T73" s="1"/>
      <c r="U73" s="1"/>
      <c r="V73" s="1"/>
      <c r="W73" s="1"/>
      <c r="X73" s="1"/>
      <c r="Y73" s="1"/>
      <c r="Z73" s="1"/>
      <c r="AB73" s="1"/>
      <c r="AC73" s="1"/>
      <c r="AK73" s="1"/>
      <c r="AL73" s="1"/>
      <c r="AM73" s="1"/>
      <c r="AN73" s="1"/>
      <c r="AO73" s="1"/>
      <c r="AP73" s="1"/>
      <c r="AR73" s="1"/>
      <c r="AS73" s="1"/>
      <c r="AT73" s="1"/>
      <c r="AU73" s="50"/>
      <c r="AV73" s="1"/>
      <c r="AW73" s="1"/>
      <c r="AX73" s="1"/>
      <c r="AY73" s="1"/>
      <c r="AZ73" s="1"/>
      <c r="BA73" s="1"/>
      <c r="BB73" s="1"/>
      <c r="BC73" s="1"/>
      <c r="BD73" s="1"/>
      <c r="BE73" s="1"/>
      <c r="BF73" s="1"/>
      <c r="BG73" s="1"/>
      <c r="BH73" s="1"/>
      <c r="BI73" s="1"/>
      <c r="BJ73" s="1"/>
      <c r="BK73" s="1"/>
      <c r="CK73" s="1"/>
      <c r="CM73" s="1"/>
    </row>
    <row r="74" spans="2:91" s="8" customFormat="1" ht="19.149999999999999" thickBot="1">
      <c r="B74" s="135" t="s">
        <v>206</v>
      </c>
      <c r="C74" s="54"/>
      <c r="D74" s="55"/>
      <c r="E74" s="55"/>
      <c r="F74" s="55"/>
      <c r="G74" s="55"/>
      <c r="H74" s="55"/>
      <c r="I74" s="55"/>
      <c r="J74" s="55"/>
      <c r="Q74" s="1"/>
      <c r="R74" s="1"/>
      <c r="S74" s="1"/>
      <c r="T74" s="1"/>
      <c r="U74" s="1"/>
      <c r="V74" s="1"/>
      <c r="W74" s="1"/>
      <c r="X74" s="1"/>
      <c r="Y74" s="1"/>
      <c r="Z74" s="1"/>
      <c r="AA74" s="1"/>
      <c r="AB74" s="1"/>
      <c r="AC74" s="1"/>
      <c r="AK74" s="1"/>
      <c r="AL74" s="1"/>
      <c r="AM74" s="1"/>
      <c r="AN74" s="1"/>
      <c r="AO74" s="1"/>
      <c r="AP74" s="1"/>
      <c r="AR74" s="1"/>
      <c r="AS74" s="1"/>
      <c r="AT74" s="1"/>
      <c r="AU74" s="50"/>
      <c r="AV74" s="1"/>
      <c r="AW74" s="1"/>
      <c r="AX74" s="1"/>
      <c r="AY74" s="1"/>
      <c r="AZ74" s="1"/>
      <c r="BA74" s="1"/>
      <c r="BB74" s="1"/>
      <c r="BC74" s="1"/>
      <c r="BD74" s="1"/>
      <c r="BE74" s="1"/>
      <c r="BF74" s="1"/>
      <c r="BG74" s="1"/>
      <c r="BH74" s="1"/>
      <c r="BI74" s="1"/>
      <c r="BJ74" s="1"/>
      <c r="BK74" s="1"/>
      <c r="CG74" s="1"/>
      <c r="CI74" s="1"/>
      <c r="CK74" s="1"/>
      <c r="CM74" s="1"/>
    </row>
    <row r="75" spans="2:91" s="8" customFormat="1" ht="16.149999999999999">
      <c r="B75" s="62"/>
      <c r="C75" s="63"/>
      <c r="D75" s="63"/>
      <c r="E75" s="114" t="s">
        <v>207</v>
      </c>
      <c r="F75" s="63"/>
      <c r="G75" s="64" t="s">
        <v>205</v>
      </c>
      <c r="H75" s="64"/>
      <c r="I75" s="64"/>
      <c r="J75" s="64"/>
      <c r="K75" s="65"/>
      <c r="Q75" s="1"/>
      <c r="R75" s="1"/>
      <c r="S75" s="1"/>
      <c r="T75" s="1"/>
      <c r="U75" s="1"/>
      <c r="V75" s="1"/>
      <c r="W75" s="1"/>
      <c r="X75" s="1"/>
      <c r="Y75" s="1"/>
      <c r="Z75" s="1"/>
      <c r="AA75" s="1"/>
      <c r="AB75" s="1"/>
      <c r="AC75" s="1"/>
      <c r="AK75" s="1"/>
      <c r="AL75" s="1"/>
      <c r="AM75" s="1"/>
      <c r="AN75" s="1"/>
      <c r="AO75" s="1"/>
      <c r="AP75" s="1"/>
      <c r="AR75" s="1"/>
      <c r="AS75" s="1"/>
      <c r="AT75" s="1"/>
      <c r="AU75" s="50"/>
      <c r="AV75" s="1"/>
      <c r="AW75" s="1"/>
      <c r="AX75" s="1"/>
      <c r="AY75" s="1"/>
      <c r="AZ75" s="1"/>
      <c r="BA75" s="1"/>
      <c r="BB75" s="1"/>
      <c r="BC75" s="1"/>
      <c r="BD75" s="1"/>
      <c r="CG75" s="1"/>
      <c r="CI75" s="1"/>
      <c r="CK75" s="1"/>
      <c r="CM75" s="1"/>
    </row>
    <row r="76" spans="2:91" s="8" customFormat="1" ht="16.149999999999999">
      <c r="B76" s="66"/>
      <c r="C76" s="125"/>
      <c r="D76" s="67"/>
      <c r="E76" s="68"/>
      <c r="F76" s="68" t="s">
        <v>208</v>
      </c>
      <c r="G76" s="68" t="s">
        <v>209</v>
      </c>
      <c r="H76" s="68" t="s">
        <v>210</v>
      </c>
      <c r="I76" s="68" t="s">
        <v>211</v>
      </c>
      <c r="J76" s="68" t="s">
        <v>212</v>
      </c>
      <c r="K76" s="69" t="s">
        <v>213</v>
      </c>
      <c r="Q76" s="1"/>
      <c r="R76" s="1"/>
      <c r="S76" s="1"/>
      <c r="T76" s="1"/>
      <c r="U76" s="1"/>
      <c r="V76" s="1"/>
      <c r="W76" s="1"/>
      <c r="X76" s="1"/>
      <c r="Y76" s="1"/>
      <c r="Z76" s="1"/>
      <c r="AA76" s="1"/>
      <c r="AB76" s="1"/>
      <c r="AC76" s="1"/>
      <c r="AK76" s="1"/>
      <c r="AL76" s="1"/>
      <c r="AM76" s="1"/>
      <c r="AN76" s="1"/>
      <c r="AO76" s="1"/>
      <c r="AP76" s="1"/>
      <c r="AR76" s="1"/>
      <c r="AS76" s="1"/>
      <c r="AT76" s="1"/>
      <c r="AU76" s="50"/>
      <c r="AV76" s="1"/>
      <c r="AW76" s="1"/>
      <c r="AX76" s="1"/>
      <c r="AY76" s="1"/>
      <c r="AZ76" s="1"/>
      <c r="BA76" s="1"/>
      <c r="BB76" s="1"/>
      <c r="BC76" s="1"/>
      <c r="BD76" s="1"/>
      <c r="CG76" s="1"/>
      <c r="CI76" s="1"/>
      <c r="CK76" s="1"/>
      <c r="CM76" s="1"/>
    </row>
    <row r="77" spans="2:91" s="8" customFormat="1" ht="17.649999999999999" customHeight="1">
      <c r="B77" s="115" t="s">
        <v>214</v>
      </c>
      <c r="C77" s="124"/>
      <c r="D77" s="116"/>
      <c r="E77" s="70" t="s">
        <v>215</v>
      </c>
      <c r="F77" s="70" t="str">
        <f>_xlfn.IFNA(S89,"")</f>
        <v/>
      </c>
      <c r="G77" s="70" t="str">
        <f>_xlfn.IFNA(S90,"")</f>
        <v/>
      </c>
      <c r="H77" s="70" t="str">
        <f>_xlfn.IFNA(S91,"")</f>
        <v/>
      </c>
      <c r="I77" s="70" t="str">
        <f>_xlfn.IFNA(S92,"")</f>
        <v/>
      </c>
      <c r="J77" s="70" t="str">
        <f>_xlfn.IFNA(S93,"")</f>
        <v/>
      </c>
      <c r="K77" s="70" t="str">
        <f>_xlfn.IFNA(S94,"")</f>
        <v/>
      </c>
      <c r="Q77" s="1"/>
      <c r="R77" s="1"/>
      <c r="S77" s="1"/>
      <c r="T77" s="1"/>
      <c r="U77" s="1"/>
      <c r="V77" s="1"/>
      <c r="W77" s="1"/>
      <c r="X77" s="1"/>
      <c r="Y77" s="1"/>
      <c r="Z77" s="1"/>
      <c r="AA77" s="1"/>
      <c r="AB77" s="1"/>
      <c r="AC77" s="1"/>
      <c r="AK77" s="1"/>
      <c r="AL77" s="1"/>
      <c r="AM77" s="1"/>
      <c r="AN77" s="1"/>
      <c r="AO77" s="1"/>
      <c r="AP77" s="1"/>
      <c r="AQ77" s="1"/>
      <c r="AR77" s="1"/>
      <c r="AT77" s="1"/>
      <c r="CG77" s="1"/>
      <c r="CI77" s="1"/>
      <c r="CK77" s="1"/>
      <c r="CM77" s="1"/>
    </row>
    <row r="78" spans="2:91" s="8" customFormat="1" ht="17.649999999999999" customHeight="1">
      <c r="B78" s="117"/>
      <c r="C78" s="126"/>
      <c r="D78" s="118"/>
      <c r="E78" s="71" t="s">
        <v>216</v>
      </c>
      <c r="F78" s="71"/>
      <c r="G78" s="72" t="str">
        <f>_xlfn.IFNA(R90,"")</f>
        <v/>
      </c>
      <c r="H78" s="72" t="str">
        <f>_xlfn.IFNA(R91,"")</f>
        <v/>
      </c>
      <c r="I78" s="72" t="str">
        <f>_xlfn.IFNA(R92,"")</f>
        <v/>
      </c>
      <c r="J78" s="72" t="str">
        <f>_xlfn.IFNA(R93,"")</f>
        <v/>
      </c>
      <c r="K78" s="72" t="str">
        <f>_xlfn.IFNA(R94,"")</f>
        <v/>
      </c>
      <c r="Q78" s="1"/>
      <c r="R78" s="1"/>
      <c r="S78" s="1"/>
      <c r="T78" s="1"/>
      <c r="U78" s="1"/>
      <c r="V78" s="1"/>
      <c r="W78" s="1"/>
      <c r="X78" s="1"/>
      <c r="Y78" s="1"/>
      <c r="Z78" s="1"/>
      <c r="AA78" s="1"/>
      <c r="AB78" s="1"/>
      <c r="AC78" s="1"/>
      <c r="AK78" s="1"/>
      <c r="AL78" s="1"/>
      <c r="AO78" s="1"/>
      <c r="AP78" s="1"/>
      <c r="AQ78" s="1"/>
      <c r="AR78" s="1"/>
      <c r="AS78" s="1"/>
      <c r="AT78" s="1"/>
      <c r="CG78" s="1"/>
      <c r="CI78" s="1"/>
      <c r="CK78" s="1"/>
      <c r="CM78" s="1"/>
    </row>
    <row r="79" spans="2:91" s="8" customFormat="1" ht="17.649999999999999" customHeight="1">
      <c r="B79" s="115" t="s">
        <v>217</v>
      </c>
      <c r="C79" s="124"/>
      <c r="D79" s="116"/>
      <c r="E79" s="70" t="s">
        <v>215</v>
      </c>
      <c r="F79" s="70" t="str">
        <f>_xlfn.IFNA(U89,"")</f>
        <v/>
      </c>
      <c r="G79" s="70" t="str">
        <f>_xlfn.IFNA(U90,"")</f>
        <v/>
      </c>
      <c r="H79" s="70" t="str">
        <f>_xlfn.IFNA(U91,"")</f>
        <v/>
      </c>
      <c r="I79" s="70" t="str">
        <f>_xlfn.IFNA(U92,"")</f>
        <v/>
      </c>
      <c r="J79" s="70" t="str">
        <f>_xlfn.IFNA(U93,"")</f>
        <v/>
      </c>
      <c r="K79" s="70" t="str">
        <f>_xlfn.IFNA(U94,"")</f>
        <v/>
      </c>
      <c r="Q79" s="1"/>
      <c r="R79" s="1"/>
      <c r="S79" s="1"/>
      <c r="T79" s="1"/>
      <c r="U79" s="1"/>
      <c r="V79" s="1"/>
      <c r="W79" s="1"/>
      <c r="X79" s="1"/>
      <c r="Y79" s="1"/>
      <c r="Z79" s="1"/>
      <c r="AA79" s="1"/>
      <c r="AB79" s="1"/>
      <c r="AC79" s="1"/>
      <c r="AK79" s="1"/>
      <c r="AL79" s="1"/>
      <c r="AO79" s="1"/>
      <c r="AP79" s="1"/>
      <c r="AQ79" s="1"/>
      <c r="AR79" s="1"/>
      <c r="AS79" s="1"/>
      <c r="AT79" s="1"/>
      <c r="CG79" s="1"/>
      <c r="CI79" s="1"/>
      <c r="CK79" s="1"/>
      <c r="CM79" s="1"/>
    </row>
    <row r="80" spans="2:91" s="8" customFormat="1" ht="17.649999999999999" customHeight="1">
      <c r="B80" s="117"/>
      <c r="C80" s="126"/>
      <c r="D80" s="118"/>
      <c r="E80" s="71" t="s">
        <v>216</v>
      </c>
      <c r="F80" s="71"/>
      <c r="G80" s="72" t="str">
        <f>_xlfn.IFNA(T90,"")</f>
        <v/>
      </c>
      <c r="H80" s="72" t="str">
        <f>_xlfn.IFNA(T91,"")</f>
        <v/>
      </c>
      <c r="I80" s="72" t="str">
        <f>_xlfn.IFNA(T92,"")</f>
        <v/>
      </c>
      <c r="J80" s="72" t="str">
        <f>_xlfn.IFNA(T93,"")</f>
        <v/>
      </c>
      <c r="K80" s="72" t="str">
        <f>_xlfn.IFNA(T94,"")</f>
        <v/>
      </c>
      <c r="Q80" s="1"/>
      <c r="R80" s="1"/>
      <c r="S80" s="1"/>
      <c r="T80" s="1"/>
      <c r="U80" s="1"/>
      <c r="V80" s="1"/>
      <c r="W80" s="1"/>
      <c r="X80" s="1"/>
      <c r="Y80" s="1"/>
      <c r="Z80" s="1"/>
      <c r="AA80" s="1"/>
      <c r="AB80" s="1"/>
      <c r="AC80" s="1"/>
      <c r="AK80" s="1"/>
      <c r="AL80" s="1"/>
      <c r="AO80" s="1"/>
      <c r="AP80" s="1"/>
      <c r="AQ80" s="1"/>
      <c r="AR80" s="1"/>
      <c r="AS80" s="1"/>
      <c r="AT80" s="1"/>
      <c r="AU80" s="1"/>
      <c r="AV80" s="1"/>
      <c r="AW80" s="1"/>
      <c r="AX80" s="1"/>
      <c r="AY80" s="1"/>
      <c r="AZ80" s="1"/>
      <c r="BA80" s="1"/>
      <c r="BB80" s="1"/>
      <c r="BC80" s="1"/>
      <c r="BD80" s="1"/>
      <c r="BE80" s="1"/>
      <c r="BF80" s="1"/>
      <c r="BG80" s="1"/>
      <c r="BH80" s="1"/>
      <c r="BI80" s="1"/>
      <c r="BJ80" s="1"/>
      <c r="BK80" s="1"/>
      <c r="CG80" s="1"/>
      <c r="CI80" s="1"/>
      <c r="CK80" s="1"/>
      <c r="CM80" s="1"/>
    </row>
    <row r="81" spans="2:43" ht="17.649999999999999" customHeight="1">
      <c r="B81" s="115" t="s">
        <v>218</v>
      </c>
      <c r="C81" s="124"/>
      <c r="D81" s="116"/>
      <c r="E81" s="70" t="s">
        <v>215</v>
      </c>
      <c r="F81" s="70" t="str">
        <f>_xlfn.IFNA(W89,"")</f>
        <v/>
      </c>
      <c r="G81" s="70" t="str">
        <f>_xlfn.IFNA(W90,"")</f>
        <v/>
      </c>
      <c r="H81" s="70" t="str">
        <f>_xlfn.IFNA(W91,"")</f>
        <v/>
      </c>
      <c r="I81" s="70" t="str">
        <f>_xlfn.IFNA(W92,"")</f>
        <v/>
      </c>
      <c r="J81" s="70" t="str">
        <f>_xlfn.IFNA(W93,"")</f>
        <v/>
      </c>
      <c r="K81" s="70" t="str">
        <f>_xlfn.IFNA(W94,"")</f>
        <v/>
      </c>
      <c r="AA81" s="1"/>
      <c r="AM81" s="8"/>
      <c r="AN81" s="8"/>
    </row>
    <row r="82" spans="2:43" ht="17.649999999999999" customHeight="1">
      <c r="B82" s="117"/>
      <c r="C82" s="124"/>
      <c r="D82" s="123"/>
      <c r="E82" s="71" t="s">
        <v>216</v>
      </c>
      <c r="F82" s="71"/>
      <c r="G82" s="72" t="str">
        <f>_xlfn.IFNA(V90,"")</f>
        <v/>
      </c>
      <c r="H82" s="72" t="str">
        <f>_xlfn.IFNA(V91,"")</f>
        <v/>
      </c>
      <c r="I82" s="72" t="str">
        <f>_xlfn.IFNA(V92,"")</f>
        <v/>
      </c>
      <c r="J82" s="72" t="str">
        <f>_xlfn.IFNA(V93,"")</f>
        <v/>
      </c>
      <c r="K82" s="72" t="str">
        <f>_xlfn.IFNA(V94,"")</f>
        <v/>
      </c>
      <c r="AA82" s="1"/>
      <c r="AM82" s="8"/>
      <c r="AN82" s="8"/>
    </row>
    <row r="83" spans="2:43" ht="17.649999999999999" customHeight="1">
      <c r="B83" s="112" t="s">
        <v>219</v>
      </c>
      <c r="C83" s="127"/>
      <c r="D83" s="129"/>
      <c r="E83" s="70" t="s">
        <v>215</v>
      </c>
      <c r="F83" s="70" t="str">
        <f>_xlfn.IFNA(Q89,"")</f>
        <v/>
      </c>
      <c r="G83" s="70" t="str">
        <f>_xlfn.IFNA(Q90,"")</f>
        <v/>
      </c>
      <c r="H83" s="70" t="str">
        <f>_xlfn.IFNA(Q91,"")</f>
        <v/>
      </c>
      <c r="I83" s="70" t="str">
        <f>_xlfn.IFNA(Q92,"")</f>
        <v/>
      </c>
      <c r="J83" s="70" t="str">
        <f>_xlfn.IFNA(Q93,"")</f>
        <v/>
      </c>
      <c r="K83" s="70" t="str">
        <f>_xlfn.IFNA(Q94,"")</f>
        <v/>
      </c>
      <c r="AA83" s="1"/>
      <c r="AM83" s="8"/>
      <c r="AN83" s="8"/>
    </row>
    <row r="84" spans="2:43" ht="17.649999999999999" customHeight="1">
      <c r="B84" s="113"/>
      <c r="C84" s="128"/>
      <c r="D84" s="127"/>
      <c r="E84" s="71" t="s">
        <v>216</v>
      </c>
      <c r="F84" s="71"/>
      <c r="G84" s="73" t="str">
        <f>_xlfn.IFNA(P90,"")</f>
        <v/>
      </c>
      <c r="H84" s="73" t="str">
        <f>_xlfn.IFNA(P91,"")</f>
        <v/>
      </c>
      <c r="I84" s="73" t="str">
        <f>_xlfn.IFNA(P92,"")</f>
        <v/>
      </c>
      <c r="J84" s="73" t="str">
        <f>_xlfn.IFNA(P93,"")</f>
        <v/>
      </c>
      <c r="K84" s="73" t="str">
        <f>_xlfn.IFNA(P94,"")</f>
        <v/>
      </c>
      <c r="AA84" s="1"/>
      <c r="AM84" s="8"/>
      <c r="AN84" s="8"/>
      <c r="AO84" s="8"/>
      <c r="AP84" s="8"/>
      <c r="AQ84" s="8"/>
    </row>
    <row r="85" spans="2:43">
      <c r="AA85" s="1"/>
      <c r="AM85" s="8"/>
      <c r="AN85" s="8"/>
      <c r="AO85" s="8"/>
      <c r="AP85" s="8"/>
      <c r="AQ85" s="8"/>
    </row>
    <row r="86" spans="2:43">
      <c r="AA86" s="1"/>
      <c r="AM86" s="8"/>
      <c r="AN86" s="8"/>
      <c r="AO86" s="8"/>
      <c r="AP86" s="8"/>
      <c r="AQ86" s="8"/>
    </row>
    <row r="87" spans="2:43">
      <c r="O87" s="74" t="s">
        <v>220</v>
      </c>
      <c r="P87" s="5"/>
      <c r="Q87" s="5"/>
      <c r="R87" s="5"/>
      <c r="S87" s="5"/>
      <c r="T87" s="5"/>
      <c r="U87" s="6"/>
      <c r="V87" s="5"/>
      <c r="W87" s="5"/>
      <c r="AA87" s="1"/>
    </row>
    <row r="88" spans="2:43">
      <c r="O88" s="75" t="s">
        <v>80</v>
      </c>
      <c r="P88" s="75" t="s">
        <v>221</v>
      </c>
      <c r="Q88" s="75" t="s">
        <v>222</v>
      </c>
      <c r="R88" s="75" t="s">
        <v>223</v>
      </c>
      <c r="S88" s="75" t="s">
        <v>224</v>
      </c>
      <c r="T88" s="75" t="s">
        <v>225</v>
      </c>
      <c r="U88" s="76" t="s">
        <v>226</v>
      </c>
      <c r="V88" s="75" t="s">
        <v>227</v>
      </c>
      <c r="W88" s="75" t="s">
        <v>228</v>
      </c>
    </row>
    <row r="89" spans="2:43">
      <c r="O89" s="75" t="s">
        <v>83</v>
      </c>
      <c r="P89" s="77"/>
      <c r="Q89" s="78" t="e">
        <f>IF(BJ34="",NA(),BJ34)</f>
        <v>#N/A</v>
      </c>
      <c r="R89" s="79"/>
      <c r="S89" s="78" t="e">
        <f>IF(BJ35="",NA(),BJ35)</f>
        <v>#N/A</v>
      </c>
      <c r="T89" s="79"/>
      <c r="U89" s="78" t="e">
        <f>IF(BJ36="",NA(),BJ36)</f>
        <v>#N/A</v>
      </c>
      <c r="V89" s="79"/>
      <c r="W89" s="78" t="e">
        <f>IF(BJ37="",NA(),BJ37)</f>
        <v>#N/A</v>
      </c>
    </row>
    <row r="90" spans="2:43">
      <c r="O90" s="75" t="s">
        <v>84</v>
      </c>
      <c r="P90" s="80" t="e">
        <f>IF(BV34="",NA(),BV34)</f>
        <v>#N/A</v>
      </c>
      <c r="Q90" s="78" t="e">
        <f>IF(BK34="",NA(),BK34)</f>
        <v>#N/A</v>
      </c>
      <c r="R90" s="80" t="e">
        <f>IF(BV35="",NA(),BV35)</f>
        <v>#N/A</v>
      </c>
      <c r="S90" s="78" t="e">
        <f>IF(BK35="",NA(),BK35)</f>
        <v>#N/A</v>
      </c>
      <c r="T90" s="80" t="e">
        <f>IF(BV36="",NA(),BV36)</f>
        <v>#N/A</v>
      </c>
      <c r="U90" s="78" t="e">
        <f>IF(BK36="",NA(),BK36)</f>
        <v>#N/A</v>
      </c>
      <c r="V90" s="80" t="e">
        <f>IF(BV37="",NA(),BV37)</f>
        <v>#N/A</v>
      </c>
      <c r="W90" s="78" t="e">
        <f>IF(BK37="",NA(),BK37)</f>
        <v>#N/A</v>
      </c>
    </row>
    <row r="91" spans="2:43">
      <c r="O91" s="75" t="s">
        <v>85</v>
      </c>
      <c r="P91" s="80" t="e">
        <f>IF(BW34="",NA(),BW34)</f>
        <v>#N/A</v>
      </c>
      <c r="Q91" s="78" t="e">
        <f>IF(BL34="",NA(),BL34)</f>
        <v>#N/A</v>
      </c>
      <c r="R91" s="80" t="e">
        <f>IF(BW35="",NA(),BW35)</f>
        <v>#N/A</v>
      </c>
      <c r="S91" s="78" t="e">
        <f>IF(BL35="",NA(),BL35)</f>
        <v>#N/A</v>
      </c>
      <c r="T91" s="80" t="e">
        <f>IF(BW36="",NA(),BW36)</f>
        <v>#N/A</v>
      </c>
      <c r="U91" s="78" t="e">
        <f>IF(BL36="",NA(),BL36)</f>
        <v>#N/A</v>
      </c>
      <c r="V91" s="80" t="e">
        <f>IF(BW37="",NA(),BW37)</f>
        <v>#N/A</v>
      </c>
      <c r="W91" s="78" t="e">
        <f>IF(BL37="",NA(),BL37)</f>
        <v>#N/A</v>
      </c>
    </row>
    <row r="92" spans="2:43">
      <c r="O92" s="75" t="s">
        <v>86</v>
      </c>
      <c r="P92" s="80" t="e">
        <f>IF(BX34="",NA(),BX34)</f>
        <v>#N/A</v>
      </c>
      <c r="Q92" s="78" t="e">
        <f>IF(BM34="",NA(),BM34)</f>
        <v>#N/A</v>
      </c>
      <c r="R92" s="81" t="e">
        <f>IF(BX35="",NA(),BX35)</f>
        <v>#N/A</v>
      </c>
      <c r="S92" s="78" t="e">
        <f>IF(BM35="",NA(),BM35)</f>
        <v>#N/A</v>
      </c>
      <c r="T92" s="81" t="e">
        <f>IF(BX36="",NA(),BX36)</f>
        <v>#N/A</v>
      </c>
      <c r="U92" s="78" t="e">
        <f>IF(BM36="",NA(),BM36)</f>
        <v>#N/A</v>
      </c>
      <c r="V92" s="81" t="e">
        <f>IF(BX37="",NA(),BX37)</f>
        <v>#N/A</v>
      </c>
      <c r="W92" s="78" t="e">
        <f>IF(BM37="",NA(),BM37)</f>
        <v>#N/A</v>
      </c>
    </row>
    <row r="93" spans="2:43">
      <c r="O93" s="75" t="s">
        <v>87</v>
      </c>
      <c r="P93" s="80" t="e">
        <f>IF(BY34="",NA(),BY34)</f>
        <v>#N/A</v>
      </c>
      <c r="Q93" s="78" t="e">
        <f>IF(BN34="",NA(),BN34)</f>
        <v>#N/A</v>
      </c>
      <c r="R93" s="81" t="e">
        <f>IF(BY35="",NA(),BY35)</f>
        <v>#N/A</v>
      </c>
      <c r="S93" s="78" t="e">
        <f>IF(BN35="",NA(),BN35)</f>
        <v>#N/A</v>
      </c>
      <c r="T93" s="81" t="e">
        <f>IF(BY36="",NA(),BY36)</f>
        <v>#N/A</v>
      </c>
      <c r="U93" s="78" t="e">
        <f>IF(BN36="",NA(),BN36)</f>
        <v>#N/A</v>
      </c>
      <c r="V93" s="81" t="e">
        <f>IF(BY37="",NA(),BY37)</f>
        <v>#N/A</v>
      </c>
      <c r="W93" s="78" t="e">
        <f>IF(BN37="",NA(),BN37)</f>
        <v>#N/A</v>
      </c>
    </row>
    <row r="94" spans="2:43">
      <c r="O94" s="75" t="s">
        <v>88</v>
      </c>
      <c r="P94" s="80" t="e">
        <f>IF(BZ34="",NA(),BZ34)</f>
        <v>#N/A</v>
      </c>
      <c r="Q94" s="78" t="e">
        <f>IF(BO34="",NA(),BO34)</f>
        <v>#N/A</v>
      </c>
      <c r="R94" s="81" t="e">
        <f>IF(BZ35="",NA(),BZ35)</f>
        <v>#N/A</v>
      </c>
      <c r="S94" s="78" t="e">
        <f>IF(BO35="",NA(),BO35)</f>
        <v>#N/A</v>
      </c>
      <c r="T94" s="81" t="e">
        <f>IF(BZ36="",NA(),BZ36)</f>
        <v>#N/A</v>
      </c>
      <c r="U94" s="78" t="e">
        <f>IF(BO36="",NA(),BO36)</f>
        <v>#N/A</v>
      </c>
      <c r="V94" s="81" t="e">
        <f>IF(BZ37="",NA(),BZ37)</f>
        <v>#N/A</v>
      </c>
      <c r="W94" s="78" t="e">
        <f>IF(BO37="",NA(),BO37)</f>
        <v>#N/A</v>
      </c>
    </row>
    <row r="95" spans="2:43">
      <c r="O95" s="75" t="s">
        <v>89</v>
      </c>
      <c r="P95" s="80" t="e">
        <f>IF(CA34="",NA(),CA34)</f>
        <v>#N/A</v>
      </c>
      <c r="Q95" s="78" t="e">
        <f>IF(BP34="",NA(),BP34)</f>
        <v>#N/A</v>
      </c>
      <c r="R95" s="81" t="e">
        <f>IF(CA35="",NA(),CA35)</f>
        <v>#N/A</v>
      </c>
      <c r="S95" s="78" t="e">
        <f>IF(BP35="",NA(),BP35)</f>
        <v>#N/A</v>
      </c>
      <c r="T95" s="81" t="e">
        <f>IF(CA36="",NA(),CA36)</f>
        <v>#N/A</v>
      </c>
      <c r="U95" s="78" t="e">
        <f>IF(BP36="",NA(),BP36)</f>
        <v>#N/A</v>
      </c>
      <c r="V95" s="81" t="e">
        <f>IF(CA37="",NA(),CA37)</f>
        <v>#N/A</v>
      </c>
      <c r="W95" s="78" t="e">
        <f>IF(BP37="",NA(),BP37)</f>
        <v>#N/A</v>
      </c>
    </row>
    <row r="96" spans="2:43">
      <c r="O96" s="75" t="s">
        <v>90</v>
      </c>
      <c r="P96" s="80" t="e">
        <f>IF(CB34="",NA(),CB34)</f>
        <v>#N/A</v>
      </c>
      <c r="Q96" s="78" t="e">
        <f>IF(BQ34="",NA(),BQ34)</f>
        <v>#N/A</v>
      </c>
      <c r="R96" s="81" t="e">
        <f>IF(CB35="",NA(),CB35)</f>
        <v>#N/A</v>
      </c>
      <c r="S96" s="78" t="e">
        <f>IF(BQ35="",NA(),BQ35)</f>
        <v>#N/A</v>
      </c>
      <c r="T96" s="81" t="e">
        <f>IF(CB36="",NA(),CB36)</f>
        <v>#N/A</v>
      </c>
      <c r="U96" s="78" t="e">
        <f>IF(BQ36="",NA(),BQ36)</f>
        <v>#N/A</v>
      </c>
      <c r="V96" s="81" t="e">
        <f>IF(CB37="",NA(),CB37)</f>
        <v>#N/A</v>
      </c>
      <c r="W96" s="78" t="e">
        <f>IF(BQ37="",NA(),BQ37)</f>
        <v>#N/A</v>
      </c>
    </row>
    <row r="97" spans="2:91" s="8" customFormat="1">
      <c r="B97" s="1"/>
      <c r="C97" s="1"/>
      <c r="D97" s="1"/>
      <c r="E97" s="1"/>
      <c r="F97" s="1"/>
      <c r="G97" s="1"/>
      <c r="O97" s="75" t="s">
        <v>91</v>
      </c>
      <c r="P97" s="80" t="e">
        <f>IF(CC34="",NA(),CC34)</f>
        <v>#N/A</v>
      </c>
      <c r="Q97" s="78" t="e">
        <f>IF(BR34="",NA(),BR34)</f>
        <v>#N/A</v>
      </c>
      <c r="R97" s="81" t="e">
        <f>IF(CC35="",NA(),CC35)</f>
        <v>#N/A</v>
      </c>
      <c r="S97" s="78" t="e">
        <f>IF(BR35="",NA(),BR35)</f>
        <v>#N/A</v>
      </c>
      <c r="T97" s="81" t="e">
        <f>IF(CC36="",NA(),CC36)</f>
        <v>#N/A</v>
      </c>
      <c r="U97" s="78" t="e">
        <f>IF(BR36="",NA(),BR36)</f>
        <v>#N/A</v>
      </c>
      <c r="V97" s="81" t="e">
        <f>IF(CC37="",NA(),CC37)</f>
        <v>#N/A</v>
      </c>
      <c r="W97" s="78" t="e">
        <f>IF(BR37="",NA(),BR37)</f>
        <v>#N/A</v>
      </c>
      <c r="X97" s="1"/>
      <c r="Y97" s="1"/>
      <c r="Z97" s="1"/>
      <c r="AB97" s="1"/>
      <c r="AC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CG97" s="1"/>
      <c r="CI97" s="1"/>
      <c r="CK97" s="1"/>
      <c r="CM97" s="1"/>
    </row>
    <row r="98" spans="2:91" s="8" customFormat="1">
      <c r="B98" s="1"/>
      <c r="C98" s="1"/>
      <c r="D98" s="1"/>
      <c r="E98" s="1"/>
      <c r="F98" s="1"/>
      <c r="G98" s="1"/>
      <c r="O98" s="75" t="s">
        <v>92</v>
      </c>
      <c r="P98" s="80" t="e">
        <f>IF(CD34="",NA(),CD34)</f>
        <v>#N/A</v>
      </c>
      <c r="Q98" s="78" t="e">
        <f>IF(BS34="",NA(),BS34)</f>
        <v>#N/A</v>
      </c>
      <c r="R98" s="81" t="e">
        <f>IF(CD35="",NA(),CD35)</f>
        <v>#N/A</v>
      </c>
      <c r="S98" s="78" t="e">
        <f>IF(BS35="",NA(),BS35)</f>
        <v>#N/A</v>
      </c>
      <c r="T98" s="81" t="e">
        <f>IF(CD36="",NA(),CD36)</f>
        <v>#N/A</v>
      </c>
      <c r="U98" s="78" t="e">
        <f>IF(BS36="",NA(),BS36)</f>
        <v>#N/A</v>
      </c>
      <c r="V98" s="81" t="e">
        <f>IF(CD37="",NA(),CD37)</f>
        <v>#N/A</v>
      </c>
      <c r="W98" s="78" t="e">
        <f>IF(BS37="",NA(),BS37)</f>
        <v>#N/A</v>
      </c>
      <c r="X98" s="1"/>
      <c r="Y98" s="1"/>
      <c r="Z98" s="1"/>
      <c r="AB98" s="1"/>
      <c r="AC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CG98" s="1"/>
      <c r="CI98" s="1"/>
      <c r="CK98" s="1"/>
      <c r="CM98" s="1"/>
    </row>
    <row r="99" spans="2:91" s="8" customFormat="1">
      <c r="B99" s="1"/>
      <c r="C99" s="1"/>
      <c r="D99" s="1"/>
      <c r="E99" s="1"/>
      <c r="F99" s="1"/>
      <c r="G99" s="1"/>
      <c r="O99" s="75" t="s">
        <v>93</v>
      </c>
      <c r="P99" s="80" t="e">
        <f>IF(CE34="",NA(),BWK34)</f>
        <v>#N/A</v>
      </c>
      <c r="Q99" s="78" t="e">
        <f>IF(BT34="",NA(),BT34)</f>
        <v>#N/A</v>
      </c>
      <c r="R99" s="81" t="e">
        <f>IF(CE35="",NA(),CE35)</f>
        <v>#N/A</v>
      </c>
      <c r="S99" s="78" t="e">
        <f>IF(BT35="",NA(),BT35)</f>
        <v>#N/A</v>
      </c>
      <c r="T99" s="81" t="e">
        <f>IF(CE36="",NA(),CE36)</f>
        <v>#N/A</v>
      </c>
      <c r="U99" s="78" t="e">
        <f>IF(BT36="",NA(),BT36)</f>
        <v>#N/A</v>
      </c>
      <c r="V99" s="81" t="e">
        <f>IF(CE37="",NA(),CE37)</f>
        <v>#N/A</v>
      </c>
      <c r="W99" s="78" t="e">
        <f>IF(BT37="",NA(),BT37)</f>
        <v>#N/A</v>
      </c>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s="8" customFormat="1" ht="15" customHeight="1">
      <c r="B107" s="1"/>
      <c r="C107" s="1"/>
      <c r="D107" s="1"/>
      <c r="E107" s="1"/>
      <c r="F107" s="1"/>
      <c r="G107" s="1"/>
      <c r="Q107" s="1"/>
      <c r="R107" s="1"/>
      <c r="S107" s="1"/>
      <c r="T107" s="1"/>
      <c r="U107" s="1"/>
      <c r="V107" s="1"/>
      <c r="W107" s="1"/>
      <c r="X107" s="1"/>
      <c r="Y107" s="1"/>
      <c r="Z107" s="1"/>
      <c r="AB107" s="1"/>
      <c r="AC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CG107" s="1"/>
      <c r="CI107" s="1"/>
      <c r="CK107" s="1"/>
      <c r="CM107" s="1"/>
    </row>
    <row r="108" spans="2:91" s="8" customFormat="1" ht="15.6" customHeigh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CG108" s="1"/>
      <c r="CI108" s="1"/>
      <c r="CK108" s="1"/>
      <c r="CM108" s="1"/>
    </row>
    <row r="109" spans="2:91" s="8" customFormat="1" ht="15.6" customHeight="1">
      <c r="B109" s="1"/>
      <c r="C109" s="1"/>
      <c r="D109" s="1"/>
      <c r="E109" s="1"/>
      <c r="F109" s="1"/>
      <c r="G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CG109" s="1"/>
      <c r="CI109" s="1"/>
      <c r="CK109" s="1"/>
      <c r="CM109" s="1"/>
    </row>
    <row r="111" spans="2:91" s="8" customFormat="1">
      <c r="B111" s="1"/>
      <c r="C111" s="1"/>
      <c r="D111" s="1"/>
      <c r="E111" s="1"/>
      <c r="F111" s="1"/>
      <c r="G111" s="1"/>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9.149999999999999" thickBot="1">
      <c r="B112" s="60" t="s">
        <v>231</v>
      </c>
      <c r="C112" s="60"/>
      <c r="D112" s="1"/>
      <c r="E112" s="1"/>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62.85" customHeight="1" thickBot="1">
      <c r="B113" s="82" t="s">
        <v>40</v>
      </c>
      <c r="C113" s="274" t="s">
        <v>41</v>
      </c>
      <c r="D113" s="275"/>
      <c r="E113" s="276" t="s">
        <v>42</v>
      </c>
      <c r="F113" s="277"/>
      <c r="G113" s="275"/>
      <c r="H113" s="82" t="s">
        <v>232</v>
      </c>
      <c r="I113" s="82" t="s">
        <v>233</v>
      </c>
      <c r="J113" s="82" t="s">
        <v>79</v>
      </c>
      <c r="K113" s="82" t="s">
        <v>234</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6.899999999999999" thickBot="1">
      <c r="B114" s="302">
        <v>1</v>
      </c>
      <c r="C114" s="305" t="s">
        <v>104</v>
      </c>
      <c r="D114" s="306"/>
      <c r="E114" s="200" t="s">
        <v>105</v>
      </c>
      <c r="F114" s="83"/>
      <c r="G114" s="119"/>
      <c r="H114" s="85" t="str">
        <f t="shared" ref="H114:H141" si="23">AZ3</f>
        <v>---</v>
      </c>
      <c r="I114" s="85" t="str">
        <f t="shared" ref="I114:I141" si="24">AX3</f>
        <v>---</v>
      </c>
      <c r="J114" s="85" t="str">
        <f t="shared" ref="J114:J141" si="25">BB3</f>
        <v>---</v>
      </c>
      <c r="K114" s="85" t="str">
        <f>RIGHT(BC3,7)</f>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303"/>
      <c r="C115" s="305"/>
      <c r="D115" s="306"/>
      <c r="E115" s="201" t="s">
        <v>108</v>
      </c>
      <c r="F115" s="83"/>
      <c r="G115" s="84"/>
      <c r="H115" s="85" t="str">
        <f t="shared" si="23"/>
        <v>---</v>
      </c>
      <c r="I115" s="85" t="str">
        <f t="shared" si="24"/>
        <v>---</v>
      </c>
      <c r="J115" s="85" t="str">
        <f t="shared" si="25"/>
        <v>---</v>
      </c>
      <c r="K115" s="85" t="str">
        <f>RIGHT(BC4,7)</f>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303"/>
      <c r="C116" s="305" t="s">
        <v>111</v>
      </c>
      <c r="D116" s="306"/>
      <c r="E116" s="200" t="s">
        <v>112</v>
      </c>
      <c r="F116" s="83"/>
      <c r="G116" s="84"/>
      <c r="H116" s="85" t="str">
        <f t="shared" si="23"/>
        <v>---</v>
      </c>
      <c r="I116" s="85" t="str">
        <f t="shared" si="24"/>
        <v>---</v>
      </c>
      <c r="J116" s="85" t="str">
        <f t="shared" si="25"/>
        <v>---</v>
      </c>
      <c r="K116" s="85" t="str">
        <f t="shared" ref="K116:K141" si="26">RIGHT(BC5,7)</f>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303"/>
      <c r="C117" s="305"/>
      <c r="D117" s="306"/>
      <c r="E117" s="200" t="s">
        <v>115</v>
      </c>
      <c r="F117" s="83"/>
      <c r="G117" s="84"/>
      <c r="H117" s="85" t="str">
        <f t="shared" si="23"/>
        <v>---</v>
      </c>
      <c r="I117" s="85" t="str">
        <f t="shared" si="24"/>
        <v>---</v>
      </c>
      <c r="J117" s="85" t="str">
        <f t="shared" si="25"/>
        <v>---</v>
      </c>
      <c r="K117" s="85" t="str">
        <f t="shared" si="26"/>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303"/>
      <c r="C118" s="305"/>
      <c r="D118" s="306"/>
      <c r="E118" s="200" t="s">
        <v>118</v>
      </c>
      <c r="F118" s="83"/>
      <c r="G118" s="84"/>
      <c r="H118" s="85" t="str">
        <f t="shared" si="23"/>
        <v>---</v>
      </c>
      <c r="I118" s="85" t="str">
        <f t="shared" si="24"/>
        <v>---</v>
      </c>
      <c r="J118" s="85" t="str">
        <f t="shared" si="25"/>
        <v>---</v>
      </c>
      <c r="K118" s="85" t="str">
        <f t="shared" si="26"/>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304"/>
      <c r="C119" s="305"/>
      <c r="D119" s="306"/>
      <c r="E119" s="200" t="s">
        <v>120</v>
      </c>
      <c r="F119" s="83"/>
      <c r="G119" s="84"/>
      <c r="H119" s="85" t="str">
        <f t="shared" si="23"/>
        <v>---</v>
      </c>
      <c r="I119" s="85" t="str">
        <f t="shared" si="24"/>
        <v>---</v>
      </c>
      <c r="J119" s="85" t="str">
        <f t="shared" si="25"/>
        <v>---</v>
      </c>
      <c r="K119" s="85" t="str">
        <f t="shared" si="26"/>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302">
        <v>2</v>
      </c>
      <c r="C120" s="305" t="s">
        <v>122</v>
      </c>
      <c r="D120" s="306"/>
      <c r="E120" s="200" t="s">
        <v>123</v>
      </c>
      <c r="F120" s="83"/>
      <c r="G120" s="84"/>
      <c r="H120" s="85" t="str">
        <f t="shared" si="23"/>
        <v>---</v>
      </c>
      <c r="I120" s="85" t="str">
        <f t="shared" si="24"/>
        <v>---</v>
      </c>
      <c r="J120" s="85" t="str">
        <f t="shared" si="25"/>
        <v>---</v>
      </c>
      <c r="K120" s="85" t="str">
        <f t="shared" si="26"/>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5.6" customHeight="1" thickBot="1">
      <c r="B121" s="303"/>
      <c r="C121" s="305"/>
      <c r="D121" s="306"/>
      <c r="E121" s="200" t="s">
        <v>125</v>
      </c>
      <c r="F121" s="83"/>
      <c r="G121" s="84"/>
      <c r="H121" s="85" t="str">
        <f t="shared" si="23"/>
        <v>---</v>
      </c>
      <c r="I121" s="85" t="str">
        <f t="shared" si="24"/>
        <v>---</v>
      </c>
      <c r="J121" s="85" t="str">
        <f t="shared" si="25"/>
        <v>---</v>
      </c>
      <c r="K121" s="85" t="str">
        <f t="shared" si="26"/>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303"/>
      <c r="C122" s="305"/>
      <c r="D122" s="306"/>
      <c r="E122" s="200" t="s">
        <v>127</v>
      </c>
      <c r="F122" s="83"/>
      <c r="G122" s="84"/>
      <c r="H122" s="85" t="str">
        <f t="shared" si="23"/>
        <v>---</v>
      </c>
      <c r="I122" s="85" t="str">
        <f t="shared" si="24"/>
        <v>---</v>
      </c>
      <c r="J122" s="85" t="str">
        <f t="shared" si="25"/>
        <v>---</v>
      </c>
      <c r="K122" s="85" t="str">
        <f t="shared" si="26"/>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303"/>
      <c r="C123" s="305" t="s">
        <v>129</v>
      </c>
      <c r="D123" s="306"/>
      <c r="E123" s="200" t="s">
        <v>130</v>
      </c>
      <c r="F123" s="83"/>
      <c r="G123" s="84"/>
      <c r="H123" s="85" t="str">
        <f t="shared" si="23"/>
        <v>---</v>
      </c>
      <c r="I123" s="85" t="str">
        <f t="shared" si="24"/>
        <v>---</v>
      </c>
      <c r="J123" s="85" t="str">
        <f t="shared" si="25"/>
        <v>---</v>
      </c>
      <c r="K123" s="85" t="str">
        <f t="shared" si="26"/>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303"/>
      <c r="C124" s="305"/>
      <c r="D124" s="306"/>
      <c r="E124" s="200" t="s">
        <v>132</v>
      </c>
      <c r="F124" s="83"/>
      <c r="G124" s="84"/>
      <c r="H124" s="85" t="str">
        <f t="shared" si="23"/>
        <v>---</v>
      </c>
      <c r="I124" s="85" t="str">
        <f t="shared" si="24"/>
        <v>---</v>
      </c>
      <c r="J124" s="85" t="str">
        <f t="shared" si="25"/>
        <v>---</v>
      </c>
      <c r="K124" s="85" t="str">
        <f t="shared" si="26"/>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303"/>
      <c r="C125" s="305"/>
      <c r="D125" s="306"/>
      <c r="E125" s="200" t="s">
        <v>134</v>
      </c>
      <c r="F125" s="83"/>
      <c r="G125" s="84"/>
      <c r="H125" s="85" t="str">
        <f t="shared" si="23"/>
        <v>---</v>
      </c>
      <c r="I125" s="85" t="str">
        <f t="shared" si="24"/>
        <v>---</v>
      </c>
      <c r="J125" s="85" t="str">
        <f t="shared" si="25"/>
        <v>---</v>
      </c>
      <c r="K125" s="85" t="str">
        <f t="shared" si="26"/>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303"/>
      <c r="C126" s="305" t="s">
        <v>242</v>
      </c>
      <c r="D126" s="306"/>
      <c r="E126" s="200" t="s">
        <v>137</v>
      </c>
      <c r="F126" s="83"/>
      <c r="G126" s="84"/>
      <c r="H126" s="85" t="str">
        <f t="shared" si="23"/>
        <v>---</v>
      </c>
      <c r="I126" s="85" t="str">
        <f t="shared" si="24"/>
        <v>---</v>
      </c>
      <c r="J126" s="85" t="str">
        <f t="shared" si="25"/>
        <v>---</v>
      </c>
      <c r="K126" s="85" t="str">
        <f t="shared" si="26"/>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6.899999999999999" thickBot="1">
      <c r="B127" s="303"/>
      <c r="C127" s="305"/>
      <c r="D127" s="306"/>
      <c r="E127" s="200" t="s">
        <v>139</v>
      </c>
      <c r="F127" s="83"/>
      <c r="G127" s="84"/>
      <c r="H127" s="85" t="str">
        <f t="shared" si="23"/>
        <v>---</v>
      </c>
      <c r="I127" s="85" t="str">
        <f t="shared" si="24"/>
        <v>---</v>
      </c>
      <c r="J127" s="85" t="str">
        <f t="shared" si="25"/>
        <v>---</v>
      </c>
      <c r="K127" s="85" t="str">
        <f t="shared" si="26"/>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303"/>
      <c r="C128" s="305"/>
      <c r="D128" s="306"/>
      <c r="E128" s="200" t="s">
        <v>141</v>
      </c>
      <c r="F128" s="83"/>
      <c r="G128" s="84"/>
      <c r="H128" s="85" t="str">
        <f t="shared" si="23"/>
        <v>---</v>
      </c>
      <c r="I128" s="85" t="str">
        <f t="shared" si="24"/>
        <v>---</v>
      </c>
      <c r="J128" s="85" t="str">
        <f t="shared" si="25"/>
        <v>---</v>
      </c>
      <c r="K128" s="85" t="str">
        <f t="shared" si="26"/>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303"/>
      <c r="C129" s="305" t="s">
        <v>143</v>
      </c>
      <c r="D129" s="306"/>
      <c r="E129" s="200" t="s">
        <v>144</v>
      </c>
      <c r="F129" s="83"/>
      <c r="G129" s="84"/>
      <c r="H129" s="85" t="str">
        <f t="shared" si="23"/>
        <v>---</v>
      </c>
      <c r="I129" s="85" t="str">
        <f t="shared" si="24"/>
        <v>---</v>
      </c>
      <c r="J129" s="85" t="str">
        <f t="shared" si="25"/>
        <v>---</v>
      </c>
      <c r="K129" s="85" t="str">
        <f t="shared" si="26"/>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303"/>
      <c r="C130" s="305"/>
      <c r="D130" s="306"/>
      <c r="E130" s="200" t="s">
        <v>146</v>
      </c>
      <c r="F130" s="83"/>
      <c r="G130" s="84"/>
      <c r="H130" s="85" t="str">
        <f t="shared" si="23"/>
        <v>---</v>
      </c>
      <c r="I130" s="85" t="str">
        <f t="shared" si="24"/>
        <v>---</v>
      </c>
      <c r="J130" s="85" t="str">
        <f t="shared" si="25"/>
        <v>---</v>
      </c>
      <c r="K130" s="85" t="str">
        <f t="shared" si="26"/>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303"/>
      <c r="C131" s="305"/>
      <c r="D131" s="306"/>
      <c r="E131" s="200" t="s">
        <v>148</v>
      </c>
      <c r="F131" s="83"/>
      <c r="G131" s="84"/>
      <c r="H131" s="85" t="str">
        <f t="shared" si="23"/>
        <v>---</v>
      </c>
      <c r="I131" s="85" t="str">
        <f t="shared" si="24"/>
        <v>---</v>
      </c>
      <c r="J131" s="85" t="str">
        <f t="shared" si="25"/>
        <v>---</v>
      </c>
      <c r="K131" s="85" t="str">
        <f t="shared" si="26"/>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303"/>
      <c r="C132" s="305" t="s">
        <v>150</v>
      </c>
      <c r="D132" s="306"/>
      <c r="E132" s="200" t="s">
        <v>151</v>
      </c>
      <c r="F132" s="83"/>
      <c r="G132" s="84"/>
      <c r="H132" s="85" t="str">
        <f t="shared" si="23"/>
        <v>---</v>
      </c>
      <c r="I132" s="85" t="str">
        <f t="shared" si="24"/>
        <v>---</v>
      </c>
      <c r="J132" s="85" t="str">
        <f t="shared" si="25"/>
        <v>---</v>
      </c>
      <c r="K132" s="85" t="str">
        <f t="shared" si="26"/>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303"/>
      <c r="C133" s="305"/>
      <c r="D133" s="306"/>
      <c r="E133" s="200" t="s">
        <v>153</v>
      </c>
      <c r="F133" s="83"/>
      <c r="G133" s="84"/>
      <c r="H133" s="85" t="str">
        <f t="shared" si="23"/>
        <v>---</v>
      </c>
      <c r="I133" s="85" t="str">
        <f t="shared" si="24"/>
        <v>---</v>
      </c>
      <c r="J133" s="85" t="str">
        <f t="shared" si="25"/>
        <v>---</v>
      </c>
      <c r="K133" s="85" t="str">
        <f t="shared" si="26"/>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304"/>
      <c r="C134" s="305"/>
      <c r="D134" s="306"/>
      <c r="E134" s="200" t="s">
        <v>155</v>
      </c>
      <c r="F134" s="83"/>
      <c r="G134" s="84"/>
      <c r="H134" s="85" t="str">
        <f t="shared" si="23"/>
        <v>---</v>
      </c>
      <c r="I134" s="85" t="str">
        <f t="shared" si="24"/>
        <v>---</v>
      </c>
      <c r="J134" s="85" t="str">
        <f t="shared" si="25"/>
        <v>---</v>
      </c>
      <c r="K134" s="85" t="str">
        <f t="shared" si="26"/>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302">
        <v>3</v>
      </c>
      <c r="C135" s="307" t="s">
        <v>157</v>
      </c>
      <c r="D135" s="308"/>
      <c r="E135" s="200" t="s">
        <v>158</v>
      </c>
      <c r="F135" s="83"/>
      <c r="G135" s="84"/>
      <c r="H135" s="85" t="str">
        <f t="shared" si="23"/>
        <v>---</v>
      </c>
      <c r="I135" s="85" t="str">
        <f t="shared" si="24"/>
        <v>---</v>
      </c>
      <c r="J135" s="85" t="str">
        <f t="shared" si="25"/>
        <v>---</v>
      </c>
      <c r="K135" s="85" t="str">
        <f t="shared" si="26"/>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5.6" customHeight="1" thickBot="1">
      <c r="B136" s="303"/>
      <c r="C136" s="307"/>
      <c r="D136" s="308"/>
      <c r="E136" s="200" t="s">
        <v>160</v>
      </c>
      <c r="F136" s="83"/>
      <c r="G136" s="84"/>
      <c r="H136" s="85" t="str">
        <f t="shared" si="23"/>
        <v>---</v>
      </c>
      <c r="I136" s="85" t="str">
        <f t="shared" si="24"/>
        <v>---</v>
      </c>
      <c r="J136" s="85" t="str">
        <f t="shared" si="25"/>
        <v>---</v>
      </c>
      <c r="K136" s="85" t="str">
        <f t="shared" si="26"/>
        <v>---</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5.6" customHeight="1" thickBot="1">
      <c r="B137" s="303"/>
      <c r="C137" s="307"/>
      <c r="D137" s="308"/>
      <c r="E137" s="200" t="s">
        <v>162</v>
      </c>
      <c r="F137" s="83"/>
      <c r="G137" s="84"/>
      <c r="H137" s="85" t="str">
        <f t="shared" si="23"/>
        <v>---</v>
      </c>
      <c r="I137" s="85" t="str">
        <f t="shared" si="24"/>
        <v>---</v>
      </c>
      <c r="J137" s="85" t="str">
        <f t="shared" si="25"/>
        <v>---</v>
      </c>
      <c r="K137" s="85" t="str">
        <f t="shared" si="26"/>
        <v>---</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5.6" customHeight="1" thickBot="1">
      <c r="B138" s="303"/>
      <c r="C138" s="307" t="s">
        <v>164</v>
      </c>
      <c r="D138" s="308"/>
      <c r="E138" s="200" t="s">
        <v>165</v>
      </c>
      <c r="F138" s="83"/>
      <c r="G138" s="84"/>
      <c r="H138" s="85" t="str">
        <f t="shared" si="23"/>
        <v>---</v>
      </c>
      <c r="I138" s="85" t="str">
        <f t="shared" si="24"/>
        <v>---</v>
      </c>
      <c r="J138" s="85" t="str">
        <f t="shared" si="25"/>
        <v>---</v>
      </c>
      <c r="K138" s="85" t="str">
        <f t="shared" si="26"/>
        <v>---</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5.6" customHeight="1" thickBot="1">
      <c r="B139" s="303"/>
      <c r="C139" s="307"/>
      <c r="D139" s="308"/>
      <c r="E139" s="200" t="s">
        <v>167</v>
      </c>
      <c r="F139" s="83"/>
      <c r="G139" s="84"/>
      <c r="H139" s="85" t="str">
        <f t="shared" si="23"/>
        <v>---</v>
      </c>
      <c r="I139" s="85" t="str">
        <f t="shared" si="24"/>
        <v>---</v>
      </c>
      <c r="J139" s="85" t="str">
        <f t="shared" si="25"/>
        <v>---</v>
      </c>
      <c r="K139" s="85" t="str">
        <f t="shared" si="26"/>
        <v>---</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ht="15.6" customHeight="1" thickBot="1">
      <c r="B140" s="303"/>
      <c r="C140" s="307"/>
      <c r="D140" s="308"/>
      <c r="E140" s="200" t="s">
        <v>169</v>
      </c>
      <c r="F140" s="83"/>
      <c r="G140" s="84"/>
      <c r="H140" s="85" t="str">
        <f t="shared" si="23"/>
        <v>---</v>
      </c>
      <c r="I140" s="85" t="str">
        <f t="shared" si="24"/>
        <v>---</v>
      </c>
      <c r="J140" s="85" t="str">
        <f t="shared" si="25"/>
        <v>---</v>
      </c>
      <c r="K140" s="85" t="str">
        <f t="shared" si="26"/>
        <v>---</v>
      </c>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5.6" customHeight="1" thickBot="1">
      <c r="B141" s="304"/>
      <c r="C141" s="307"/>
      <c r="D141" s="308"/>
      <c r="E141" s="200" t="s">
        <v>171</v>
      </c>
      <c r="F141" s="83"/>
      <c r="G141" s="86"/>
      <c r="H141" s="85" t="str">
        <f t="shared" si="23"/>
        <v>---</v>
      </c>
      <c r="I141" s="85" t="str">
        <f t="shared" si="24"/>
        <v>---</v>
      </c>
      <c r="J141" s="85" t="str">
        <f t="shared" si="25"/>
        <v>---</v>
      </c>
      <c r="K141" s="85" t="str">
        <f t="shared" si="26"/>
        <v>---</v>
      </c>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ht="16.149999999999999" customHeight="1" thickBot="1">
      <c r="B142" s="271" t="s">
        <v>173</v>
      </c>
      <c r="C142" s="272"/>
      <c r="D142" s="272"/>
      <c r="E142" s="272"/>
      <c r="F142" s="272"/>
      <c r="G142" s="273"/>
      <c r="H142" s="87">
        <f>AX45</f>
        <v>0</v>
      </c>
      <c r="I142" s="87">
        <f>AX39</f>
        <v>0</v>
      </c>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ht="16.149999999999999" customHeight="1" thickBot="1">
      <c r="B143" s="271" t="s">
        <v>236</v>
      </c>
      <c r="C143" s="272"/>
      <c r="D143" s="272"/>
      <c r="E143" s="272"/>
      <c r="F143" s="272"/>
      <c r="G143" s="273"/>
      <c r="H143" s="87">
        <f>AY45</f>
        <v>0</v>
      </c>
      <c r="I143" s="87">
        <f>AY39</f>
        <v>0</v>
      </c>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ht="16.149999999999999" customHeight="1" thickBot="1">
      <c r="B144" s="271" t="s">
        <v>237</v>
      </c>
      <c r="C144" s="272"/>
      <c r="D144" s="272"/>
      <c r="E144" s="272"/>
      <c r="F144" s="272"/>
      <c r="G144" s="273"/>
      <c r="H144" s="87">
        <f>AZ45</f>
        <v>0</v>
      </c>
      <c r="I144" s="87">
        <f>AZ39</f>
        <v>0</v>
      </c>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ht="16.899999999999999" thickBot="1">
      <c r="B145" s="88"/>
      <c r="C145" s="120"/>
      <c r="D145" s="121" t="s">
        <v>238</v>
      </c>
      <c r="E145" s="122"/>
      <c r="F145" s="89"/>
      <c r="G145" s="90"/>
      <c r="H145" s="91" t="str">
        <f>BA46</f>
        <v/>
      </c>
      <c r="I145" s="91" t="str">
        <f>BA40</f>
        <v/>
      </c>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1"/>
      <c r="C146" s="1"/>
      <c r="D146" s="1"/>
      <c r="E146" s="1"/>
      <c r="F146" s="1"/>
      <c r="G146" s="1"/>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ht="13.35" customHeight="1">
      <c r="B147" s="293" t="s">
        <v>239</v>
      </c>
      <c r="C147" s="294"/>
      <c r="D147" s="294"/>
      <c r="E147" s="294"/>
      <c r="F147" s="294"/>
      <c r="G147" s="294"/>
      <c r="H147" s="294"/>
      <c r="I147" s="294"/>
      <c r="J147" s="294"/>
      <c r="K147" s="295"/>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296"/>
      <c r="C148" s="297"/>
      <c r="D148" s="297"/>
      <c r="E148" s="297"/>
      <c r="F148" s="297"/>
      <c r="G148" s="297"/>
      <c r="H148" s="297"/>
      <c r="I148" s="297"/>
      <c r="J148" s="297"/>
      <c r="K148" s="298"/>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296"/>
      <c r="C149" s="297"/>
      <c r="D149" s="297"/>
      <c r="E149" s="297"/>
      <c r="F149" s="297"/>
      <c r="G149" s="297"/>
      <c r="H149" s="297"/>
      <c r="I149" s="297"/>
      <c r="J149" s="297"/>
      <c r="K149" s="298"/>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296"/>
      <c r="C150" s="297"/>
      <c r="D150" s="297"/>
      <c r="E150" s="297"/>
      <c r="F150" s="297"/>
      <c r="G150" s="297"/>
      <c r="H150" s="297"/>
      <c r="I150" s="297"/>
      <c r="J150" s="297"/>
      <c r="K150" s="298"/>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296"/>
      <c r="C151" s="297"/>
      <c r="D151" s="297"/>
      <c r="E151" s="297"/>
      <c r="F151" s="297"/>
      <c r="G151" s="297"/>
      <c r="H151" s="297"/>
      <c r="I151" s="297"/>
      <c r="J151" s="297"/>
      <c r="K151" s="298"/>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296"/>
      <c r="C152" s="297"/>
      <c r="D152" s="297"/>
      <c r="E152" s="297"/>
      <c r="F152" s="297"/>
      <c r="G152" s="297"/>
      <c r="H152" s="297"/>
      <c r="I152" s="297"/>
      <c r="J152" s="297"/>
      <c r="K152" s="298"/>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296"/>
      <c r="C153" s="297"/>
      <c r="D153" s="297"/>
      <c r="E153" s="297"/>
      <c r="F153" s="297"/>
      <c r="G153" s="297"/>
      <c r="H153" s="297"/>
      <c r="I153" s="297"/>
      <c r="J153" s="297"/>
      <c r="K153" s="298"/>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296"/>
      <c r="C154" s="297"/>
      <c r="D154" s="297"/>
      <c r="E154" s="297"/>
      <c r="F154" s="297"/>
      <c r="G154" s="297"/>
      <c r="H154" s="297"/>
      <c r="I154" s="297"/>
      <c r="J154" s="297"/>
      <c r="K154" s="298"/>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296"/>
      <c r="C155" s="297"/>
      <c r="D155" s="297"/>
      <c r="E155" s="297"/>
      <c r="F155" s="297"/>
      <c r="G155" s="297"/>
      <c r="H155" s="297"/>
      <c r="I155" s="297"/>
      <c r="J155" s="297"/>
      <c r="K155" s="298"/>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296"/>
      <c r="C156" s="297"/>
      <c r="D156" s="297"/>
      <c r="E156" s="297"/>
      <c r="F156" s="297"/>
      <c r="G156" s="297"/>
      <c r="H156" s="297"/>
      <c r="I156" s="297"/>
      <c r="J156" s="297"/>
      <c r="K156" s="298"/>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296"/>
      <c r="C157" s="297"/>
      <c r="D157" s="297"/>
      <c r="E157" s="297"/>
      <c r="F157" s="297"/>
      <c r="G157" s="297"/>
      <c r="H157" s="297"/>
      <c r="I157" s="297"/>
      <c r="J157" s="297"/>
      <c r="K157" s="298"/>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296"/>
      <c r="C158" s="297"/>
      <c r="D158" s="297"/>
      <c r="E158" s="297"/>
      <c r="F158" s="297"/>
      <c r="G158" s="297"/>
      <c r="H158" s="297"/>
      <c r="I158" s="297"/>
      <c r="J158" s="297"/>
      <c r="K158" s="298"/>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296"/>
      <c r="C159" s="297"/>
      <c r="D159" s="297"/>
      <c r="E159" s="297"/>
      <c r="F159" s="297"/>
      <c r="G159" s="297"/>
      <c r="H159" s="297"/>
      <c r="I159" s="297"/>
      <c r="J159" s="297"/>
      <c r="K159" s="298"/>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296"/>
      <c r="C160" s="297"/>
      <c r="D160" s="297"/>
      <c r="E160" s="297"/>
      <c r="F160" s="297"/>
      <c r="G160" s="297"/>
      <c r="H160" s="297"/>
      <c r="I160" s="297"/>
      <c r="J160" s="297"/>
      <c r="K160" s="298"/>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ht="22.9" customHeight="1">
      <c r="B161" s="299"/>
      <c r="C161" s="300"/>
      <c r="D161" s="300"/>
      <c r="E161" s="300"/>
      <c r="F161" s="300"/>
      <c r="G161" s="300"/>
      <c r="H161" s="300"/>
      <c r="I161" s="300"/>
      <c r="J161" s="300"/>
      <c r="K161" s="30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B171" s="1"/>
      <c r="C171" s="1"/>
      <c r="D171" s="1"/>
      <c r="E171" s="1"/>
      <c r="F171" s="1"/>
      <c r="G171" s="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B172" s="1"/>
      <c r="C172" s="1"/>
      <c r="D172" s="1"/>
      <c r="E172" s="1"/>
      <c r="F172" s="1"/>
      <c r="G172" s="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B173" s="1"/>
      <c r="C173" s="1"/>
      <c r="D173" s="1"/>
      <c r="E173" s="1"/>
      <c r="F173" s="1"/>
      <c r="G173" s="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row r="174" spans="2:91" s="8" customFormat="1">
      <c r="B174" s="1"/>
      <c r="C174" s="1"/>
      <c r="D174" s="1"/>
      <c r="E174" s="1"/>
      <c r="F174" s="1"/>
      <c r="G174" s="1"/>
      <c r="Q174" s="1"/>
      <c r="R174" s="1"/>
      <c r="S174" s="1"/>
      <c r="T174" s="1"/>
      <c r="U174" s="1"/>
      <c r="V174" s="1"/>
      <c r="W174" s="1"/>
      <c r="X174" s="1"/>
      <c r="Y174" s="1"/>
      <c r="Z174" s="1"/>
      <c r="AB174" s="1"/>
      <c r="AC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G174" s="1"/>
      <c r="CI174" s="1"/>
      <c r="CK174" s="1"/>
      <c r="CM174" s="1"/>
    </row>
    <row r="175" spans="2:91" s="8" customFormat="1">
      <c r="B175" s="1"/>
      <c r="C175" s="1"/>
      <c r="D175" s="1"/>
      <c r="E175" s="1"/>
      <c r="F175" s="1"/>
      <c r="G175" s="1"/>
      <c r="Q175" s="1"/>
      <c r="R175" s="1"/>
      <c r="S175" s="1"/>
      <c r="T175" s="1"/>
      <c r="U175" s="1"/>
      <c r="V175" s="1"/>
      <c r="W175" s="1"/>
      <c r="X175" s="1"/>
      <c r="Y175" s="1"/>
      <c r="Z175" s="1"/>
      <c r="AB175" s="1"/>
      <c r="AC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G175" s="1"/>
      <c r="CI175" s="1"/>
      <c r="CK175" s="1"/>
      <c r="CM175" s="1"/>
    </row>
    <row r="176" spans="2:91" s="8" customFormat="1">
      <c r="B176" s="1"/>
      <c r="C176" s="1"/>
      <c r="D176" s="1"/>
      <c r="E176" s="1"/>
      <c r="F176" s="1"/>
      <c r="G176" s="1"/>
      <c r="Q176" s="1"/>
      <c r="R176" s="1"/>
      <c r="S176" s="1"/>
      <c r="T176" s="1"/>
      <c r="U176" s="1"/>
      <c r="V176" s="1"/>
      <c r="W176" s="1"/>
      <c r="X176" s="1"/>
      <c r="Y176" s="1"/>
      <c r="Z176" s="1"/>
      <c r="AB176" s="1"/>
      <c r="AC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G176" s="1"/>
      <c r="CI176" s="1"/>
      <c r="CK176" s="1"/>
      <c r="CM176" s="1"/>
    </row>
    <row r="177" spans="17:91" s="8" customFormat="1">
      <c r="Q177" s="1"/>
      <c r="R177" s="1"/>
      <c r="S177" s="1"/>
      <c r="T177" s="1"/>
      <c r="U177" s="1"/>
      <c r="V177" s="1"/>
      <c r="W177" s="1"/>
      <c r="X177" s="1"/>
      <c r="Y177" s="1"/>
      <c r="Z177" s="1"/>
      <c r="AB177" s="1"/>
      <c r="AC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G177" s="1"/>
      <c r="CI177" s="1"/>
      <c r="CK177" s="1"/>
      <c r="CM177" s="1"/>
    </row>
    <row r="178" spans="17:91" s="8" customFormat="1">
      <c r="Q178" s="1"/>
      <c r="R178" s="1"/>
      <c r="S178" s="1"/>
      <c r="T178" s="1"/>
      <c r="U178" s="1"/>
      <c r="V178" s="1"/>
      <c r="W178" s="1"/>
      <c r="X178" s="1"/>
      <c r="Y178" s="1"/>
      <c r="Z178" s="1"/>
      <c r="AB178" s="1"/>
      <c r="AC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G178" s="1"/>
      <c r="CI178" s="1"/>
      <c r="CK178" s="1"/>
      <c r="CM178" s="1"/>
    </row>
    <row r="179" spans="17:91" s="8" customFormat="1">
      <c r="Q179" s="1"/>
      <c r="R179" s="1"/>
      <c r="S179" s="1"/>
      <c r="T179" s="1"/>
      <c r="U179" s="1"/>
      <c r="V179" s="1"/>
      <c r="W179" s="1"/>
      <c r="X179" s="1"/>
      <c r="Y179" s="1"/>
      <c r="Z179" s="1"/>
      <c r="AB179" s="1"/>
      <c r="AC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G179" s="1"/>
      <c r="CI179" s="1"/>
      <c r="CK179" s="1"/>
      <c r="CM179" s="1"/>
    </row>
  </sheetData>
  <protectedRanges>
    <protectedRange sqref="AR116:AT143 BV3:CE30 BL40:BV61 BR81:BR110 Y3:AH30" name="Expected"/>
    <protectedRange sqref="H3:K30" name="Year4Range"/>
    <protectedRange sqref="L3:R30 X3:X30" name="Year5Range"/>
  </protectedRanges>
  <mergeCells count="44">
    <mergeCell ref="B135:B141"/>
    <mergeCell ref="C135:D137"/>
    <mergeCell ref="C138:D141"/>
    <mergeCell ref="B147:K161"/>
    <mergeCell ref="B120:B134"/>
    <mergeCell ref="C120:D122"/>
    <mergeCell ref="C123:D125"/>
    <mergeCell ref="C126:D128"/>
    <mergeCell ref="C129:D131"/>
    <mergeCell ref="C132:D134"/>
    <mergeCell ref="B142:G142"/>
    <mergeCell ref="B143:G143"/>
    <mergeCell ref="B144:G144"/>
    <mergeCell ref="B114:B119"/>
    <mergeCell ref="C114:D115"/>
    <mergeCell ref="C116:D119"/>
    <mergeCell ref="B33:G33"/>
    <mergeCell ref="B34:F34"/>
    <mergeCell ref="B36:C37"/>
    <mergeCell ref="B38:K38"/>
    <mergeCell ref="B39:D39"/>
    <mergeCell ref="E39:H39"/>
    <mergeCell ref="I39:K39"/>
    <mergeCell ref="B40:D40"/>
    <mergeCell ref="E40:H40"/>
    <mergeCell ref="I40:K40"/>
    <mergeCell ref="C113:D113"/>
    <mergeCell ref="E113:G113"/>
    <mergeCell ref="B32:G32"/>
    <mergeCell ref="C2:D2"/>
    <mergeCell ref="E2:G2"/>
    <mergeCell ref="B3:B8"/>
    <mergeCell ref="C3:D4"/>
    <mergeCell ref="C5:D8"/>
    <mergeCell ref="B9:B23"/>
    <mergeCell ref="C9:D11"/>
    <mergeCell ref="C12:D14"/>
    <mergeCell ref="C15:D17"/>
    <mergeCell ref="C18:D20"/>
    <mergeCell ref="C21:D23"/>
    <mergeCell ref="B24:B30"/>
    <mergeCell ref="C24:D26"/>
    <mergeCell ref="C27:D30"/>
    <mergeCell ref="B31:G31"/>
  </mergeCells>
  <conditionalFormatting sqref="BJ3:BT30 BV3:CE30 AK3:AT30 AV3:AV30 L4:L24 H25:L30 H3:K24">
    <cfRule type="containsText" dxfId="159" priority="34" operator="containsText" text="*80">
      <formula>NOT(ISERROR(SEARCH("*80",H3)))</formula>
    </cfRule>
    <cfRule type="containsText" dxfId="158" priority="35" operator="containsText" text="60-79">
      <formula>NOT(ISERROR(SEARCH("60-79",H3)))</formula>
    </cfRule>
    <cfRule type="containsText" dxfId="157" priority="36" operator="containsText" text="&lt;60">
      <formula>NOT(ISERROR(SEARCH("&lt;60",H3)))</formula>
    </cfRule>
  </conditionalFormatting>
  <conditionalFormatting sqref="M4:M30">
    <cfRule type="containsText" dxfId="156" priority="31" operator="containsText" text="*80">
      <formula>NOT(ISERROR(SEARCH("*80",M4)))</formula>
    </cfRule>
    <cfRule type="containsText" dxfId="155" priority="32" operator="containsText" text="60-79">
      <formula>NOT(ISERROR(SEARCH("60-79",M4)))</formula>
    </cfRule>
    <cfRule type="containsText" dxfId="154" priority="33" operator="containsText" text="&lt;60">
      <formula>NOT(ISERROR(SEARCH("&lt;60",M4)))</formula>
    </cfRule>
  </conditionalFormatting>
  <conditionalFormatting sqref="N4:N30">
    <cfRule type="containsText" dxfId="153" priority="28" operator="containsText" text="*80">
      <formula>NOT(ISERROR(SEARCH("*80",N4)))</formula>
    </cfRule>
    <cfRule type="containsText" dxfId="152" priority="29" operator="containsText" text="60-79">
      <formula>NOT(ISERROR(SEARCH("60-79",N4)))</formula>
    </cfRule>
    <cfRule type="containsText" dxfId="151" priority="30" operator="containsText" text="&lt;60">
      <formula>NOT(ISERROR(SEARCH("&lt;60",N4)))</formula>
    </cfRule>
  </conditionalFormatting>
  <conditionalFormatting sqref="O4:O30">
    <cfRule type="containsText" dxfId="150" priority="25" operator="containsText" text="*80">
      <formula>NOT(ISERROR(SEARCH("*80",O4)))</formula>
    </cfRule>
    <cfRule type="containsText" dxfId="149" priority="26" operator="containsText" text="60-79">
      <formula>NOT(ISERROR(SEARCH("60-79",O4)))</formula>
    </cfRule>
    <cfRule type="containsText" dxfId="148" priority="27" operator="containsText" text="&lt;60">
      <formula>NOT(ISERROR(SEARCH("&lt;60",O4)))</formula>
    </cfRule>
  </conditionalFormatting>
  <conditionalFormatting sqref="P4:P30">
    <cfRule type="containsText" dxfId="147" priority="22" operator="containsText" text="*80">
      <formula>NOT(ISERROR(SEARCH("*80",P4)))</formula>
    </cfRule>
    <cfRule type="containsText" dxfId="146" priority="23" operator="containsText" text="60-79">
      <formula>NOT(ISERROR(SEARCH("60-79",P4)))</formula>
    </cfRule>
    <cfRule type="containsText" dxfId="145" priority="24" operator="containsText" text="&lt;60">
      <formula>NOT(ISERROR(SEARCH("&lt;60",P4)))</formula>
    </cfRule>
  </conditionalFormatting>
  <conditionalFormatting sqref="Q4:Q30">
    <cfRule type="containsText" dxfId="144" priority="19" operator="containsText" text="*80">
      <formula>NOT(ISERROR(SEARCH("*80",Q4)))</formula>
    </cfRule>
    <cfRule type="containsText" dxfId="143" priority="20" operator="containsText" text="60-79">
      <formula>NOT(ISERROR(SEARCH("60-79",Q4)))</formula>
    </cfRule>
    <cfRule type="containsText" dxfId="142" priority="21" operator="containsText" text="&lt;60">
      <formula>NOT(ISERROR(SEARCH("&lt;60",Q4)))</formula>
    </cfRule>
  </conditionalFormatting>
  <conditionalFormatting sqref="L3:Q3 R3:R30">
    <cfRule type="containsText" dxfId="141" priority="16" operator="containsText" text="*80">
      <formula>NOT(ISERROR(SEARCH("*80",L3)))</formula>
    </cfRule>
    <cfRule type="containsText" dxfId="140" priority="17" operator="containsText" text="60-79">
      <formula>NOT(ISERROR(SEARCH("60-79",L3)))</formula>
    </cfRule>
    <cfRule type="containsText" dxfId="139" priority="18" operator="containsText" text="&lt;60">
      <formula>NOT(ISERROR(SEARCH("&lt;60",L3)))</formula>
    </cfRule>
  </conditionalFormatting>
  <conditionalFormatting sqref="AD3:AH30">
    <cfRule type="containsText" dxfId="138" priority="13" operator="containsText" text="*80">
      <formula>NOT(ISERROR(SEARCH("*80",AD3)))</formula>
    </cfRule>
    <cfRule type="containsText" dxfId="137" priority="14" operator="containsText" text="60-79">
      <formula>NOT(ISERROR(SEARCH("60-79",AD3)))</formula>
    </cfRule>
    <cfRule type="containsText" dxfId="136" priority="15" operator="containsText" text="&lt;60">
      <formula>NOT(ISERROR(SEARCH("&lt;60",AD3)))</formula>
    </cfRule>
  </conditionalFormatting>
  <conditionalFormatting sqref="H142:H145 I114:K141">
    <cfRule type="containsText" dxfId="135" priority="10" operator="containsText" text="80">
      <formula>NOT(ISERROR(SEARCH("80",H114)))</formula>
    </cfRule>
    <cfRule type="containsText" dxfId="134" priority="11" operator="containsText" text="60-79">
      <formula>NOT(ISERROR(SEARCH("60-79",H114)))</formula>
    </cfRule>
    <cfRule type="containsText" dxfId="133" priority="12" operator="containsText" text="&lt;60">
      <formula>NOT(ISERROR(SEARCH("&lt;60",H114)))</formula>
    </cfRule>
  </conditionalFormatting>
  <conditionalFormatting sqref="I114:I141">
    <cfRule type="containsText" dxfId="132" priority="9" operator="containsText" text="error">
      <formula>NOT(ISERROR(SEARCH("error",I114)))</formula>
    </cfRule>
  </conditionalFormatting>
  <conditionalFormatting sqref="H114:H141">
    <cfRule type="containsText" dxfId="131" priority="6" operator="containsText" text="80">
      <formula>NOT(ISERROR(SEARCH("80",H114)))</formula>
    </cfRule>
    <cfRule type="containsText" dxfId="130" priority="7" operator="containsText" text="60-79">
      <formula>NOT(ISERROR(SEARCH("60-79",H114)))</formula>
    </cfRule>
    <cfRule type="containsText" dxfId="129" priority="8" operator="containsText" text="&lt;60">
      <formula>NOT(ISERROR(SEARCH("&lt;60",H114)))</formula>
    </cfRule>
  </conditionalFormatting>
  <conditionalFormatting sqref="H114:H141">
    <cfRule type="containsText" dxfId="128" priority="5" operator="containsText" text="error">
      <formula>NOT(ISERROR(SEARCH("error",H114)))</formula>
    </cfRule>
  </conditionalFormatting>
  <conditionalFormatting sqref="Y3:AC30">
    <cfRule type="containsText" dxfId="127" priority="2" operator="containsText" text="*80">
      <formula>NOT(ISERROR(SEARCH("*80",Y3)))</formula>
    </cfRule>
    <cfRule type="containsText" dxfId="126" priority="3" operator="containsText" text="60-79">
      <formula>NOT(ISERROR(SEARCH("60-79",Y3)))</formula>
    </cfRule>
    <cfRule type="containsText" dxfId="125" priority="4" operator="containsText" text="&lt;60">
      <formula>NOT(ISERROR(SEARCH("&lt;60",Y3)))</formula>
    </cfRule>
  </conditionalFormatting>
  <conditionalFormatting sqref="H46:H48 J46:J48 D46:D48 F46:F48">
    <cfRule type="containsErrors" dxfId="124" priority="1">
      <formula>ISERROR(D46)</formula>
    </cfRule>
  </conditionalFormatting>
  <dataValidations count="2">
    <dataValidation type="list" allowBlank="1" showInputMessage="1" showErrorMessage="1" errorTitle="Error in entry" error="Please use list items only." sqref="Y3:AH30 H3:R30" xr:uid="{2C373267-9336-441D-85A9-21F40D1ABFBC}">
      <formula1>ValidDepts</formula1>
    </dataValidation>
    <dataValidation allowBlank="1" showInputMessage="1" showErrorMessage="1" errorTitle="Error in entry" error="Please use list items only." sqref="AU116:BE143 AK3:AT33 BL40:BV61 BJ38:BT38 BJ31:BT34 BV31:CE34" xr:uid="{EBEE4B72-B991-4145-8D5B-388530B2F102}"/>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11" max="12" man="1"/>
  </rowBreak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A5CC5-3A3F-4D2E-BA3B-962D55C0B307}">
  <sheetPr>
    <pageSetUpPr fitToPage="1"/>
  </sheetPr>
  <dimension ref="A1:CN179"/>
  <sheetViews>
    <sheetView showGridLines="0" zoomScale="80" zoomScaleNormal="80" zoomScaleSheetLayoutView="80" zoomScalePageLayoutView="25" workbookViewId="0">
      <selection activeCell="C138" sqref="C138:D141"/>
    </sheetView>
  </sheetViews>
  <sheetFormatPr defaultColWidth="0" defaultRowHeight="13.9"/>
  <cols>
    <col min="1" max="1" width="1.42578125" style="1" customWidth="1"/>
    <col min="2" max="7" width="10.5703125" style="1" customWidth="1"/>
    <col min="8" max="13" width="10.5703125" style="8" customWidth="1"/>
    <col min="14" max="16" width="10.5703125" style="8" hidden="1" customWidth="1"/>
    <col min="17" max="23" width="10.5703125" style="1" hidden="1" customWidth="1"/>
    <col min="24" max="24" width="3" style="1" customWidth="1"/>
    <col min="25" max="26" width="10.5703125" style="1" customWidth="1"/>
    <col min="27" max="27" width="10.5703125" style="8" customWidth="1"/>
    <col min="28" max="28" width="10.5703125" style="1" customWidth="1"/>
    <col min="29" max="29" width="11.5703125" style="1" customWidth="1"/>
    <col min="30" max="34" width="10.5703125" style="8" hidden="1" customWidth="1"/>
    <col min="35" max="35" width="2.7109375" style="8" customWidth="1"/>
    <col min="36" max="36" width="5.42578125" style="8" hidden="1" customWidth="1"/>
    <col min="37" max="37" width="12.42578125" style="1" hidden="1" customWidth="1"/>
    <col min="38" max="38" width="9.28515625" style="1" hidden="1" customWidth="1"/>
    <col min="39" max="39" width="15.28515625" style="1" hidden="1" customWidth="1"/>
    <col min="40" max="40" width="10" style="1" hidden="1" customWidth="1"/>
    <col min="41" max="41" width="13.42578125" style="1" hidden="1" customWidth="1"/>
    <col min="42" max="42" width="15.5703125" style="1" hidden="1" customWidth="1"/>
    <col min="43" max="43" width="13.7109375" style="1" hidden="1" customWidth="1"/>
    <col min="44" max="44" width="12.5703125" style="1" hidden="1" customWidth="1"/>
    <col min="45" max="49" width="8.7109375" style="1" hidden="1" customWidth="1"/>
    <col min="50" max="50" width="16.5703125" style="1" hidden="1" customWidth="1"/>
    <col min="51" max="51" width="8.7109375" style="1" hidden="1" customWidth="1"/>
    <col min="52" max="53" width="11.5703125" style="1" hidden="1" customWidth="1"/>
    <col min="54" max="63" width="8.7109375" style="1" hidden="1" customWidth="1"/>
    <col min="64" max="64" width="13" style="8" hidden="1" customWidth="1"/>
    <col min="65" max="65" width="11.42578125" style="8" hidden="1" customWidth="1"/>
    <col min="66" max="68" width="8.5703125" style="8" hidden="1" customWidth="1"/>
    <col min="69" max="71" width="13" style="8" hidden="1" customWidth="1"/>
    <col min="72" max="72" width="11.7109375" style="8" hidden="1" customWidth="1"/>
    <col min="73" max="73" width="7.42578125" style="8" hidden="1" customWidth="1"/>
    <col min="74" max="74" width="13.28515625" style="8" hidden="1" customWidth="1"/>
    <col min="75" max="82" width="7.42578125" style="8" hidden="1" customWidth="1"/>
    <col min="83" max="84" width="6.7109375" style="8" hidden="1" customWidth="1"/>
    <col min="85" max="85" width="8.7109375" style="1" hidden="1" customWidth="1"/>
    <col min="86" max="86" width="11.42578125" style="8" hidden="1" customWidth="1"/>
    <col min="87" max="87" width="8.7109375" style="1" hidden="1" customWidth="1"/>
    <col min="88" max="88" width="8.5703125" style="8" hidden="1" customWidth="1"/>
    <col min="89" max="89" width="8.7109375" style="1" hidden="1" customWidth="1"/>
    <col min="90" max="90" width="8.5703125" style="8" hidden="1" customWidth="1"/>
    <col min="91" max="91" width="8.7109375" style="1" hidden="1" customWidth="1"/>
    <col min="92" max="92" width="8.5703125" style="8" hidden="1" customWidth="1"/>
    <col min="93" max="16384" width="8.7109375" style="1" hidden="1"/>
  </cols>
  <sheetData>
    <row r="1" spans="2:92" ht="7.35" customHeight="1" thickBot="1">
      <c r="H1" s="2"/>
      <c r="I1" s="3"/>
      <c r="J1" s="3"/>
      <c r="K1" s="3"/>
      <c r="L1" s="3"/>
      <c r="M1" s="4"/>
      <c r="N1" s="4"/>
      <c r="O1" s="4"/>
      <c r="P1" s="4"/>
      <c r="AA1" s="3"/>
      <c r="AD1" s="3"/>
      <c r="AE1" s="3"/>
      <c r="AF1" s="3"/>
      <c r="AG1" s="3"/>
      <c r="AH1" s="3"/>
      <c r="AI1" s="3"/>
      <c r="AJ1" s="3"/>
      <c r="AW1" s="5" t="s">
        <v>36</v>
      </c>
      <c r="AX1" s="5"/>
      <c r="BE1" s="1" t="s">
        <v>37</v>
      </c>
      <c r="BJ1" s="5" t="s">
        <v>38</v>
      </c>
      <c r="BK1" s="5"/>
      <c r="BL1" s="6"/>
      <c r="BM1" s="7"/>
      <c r="BN1" s="3"/>
      <c r="BO1" s="3"/>
      <c r="BP1" s="3"/>
      <c r="BT1" s="4"/>
      <c r="BU1" s="4"/>
      <c r="BV1" s="9" t="s">
        <v>39</v>
      </c>
      <c r="BW1" s="10"/>
      <c r="BX1" s="10"/>
      <c r="BY1" s="10"/>
      <c r="BZ1" s="11"/>
      <c r="CH1" s="3"/>
      <c r="CJ1" s="3"/>
      <c r="CL1" s="3"/>
      <c r="CN1" s="3"/>
    </row>
    <row r="2" spans="2:92" ht="41.65" customHeight="1" thickBot="1">
      <c r="B2" s="12" t="s">
        <v>40</v>
      </c>
      <c r="C2" s="313" t="s">
        <v>41</v>
      </c>
      <c r="D2" s="314"/>
      <c r="E2" s="315" t="s">
        <v>42</v>
      </c>
      <c r="F2" s="316"/>
      <c r="G2" s="314"/>
      <c r="H2" s="146" t="s">
        <v>43</v>
      </c>
      <c r="I2" s="139" t="s">
        <v>44</v>
      </c>
      <c r="J2" s="141" t="s">
        <v>45</v>
      </c>
      <c r="K2" s="147" t="s">
        <v>46</v>
      </c>
      <c r="L2" s="142" t="s">
        <v>47</v>
      </c>
      <c r="M2" s="13" t="s">
        <v>48</v>
      </c>
      <c r="N2" s="13" t="s">
        <v>49</v>
      </c>
      <c r="O2" s="13" t="s">
        <v>50</v>
      </c>
      <c r="P2" s="13" t="s">
        <v>51</v>
      </c>
      <c r="Q2" s="13" t="s">
        <v>52</v>
      </c>
      <c r="R2" s="14" t="s">
        <v>53</v>
      </c>
      <c r="Y2" s="140" t="s">
        <v>54</v>
      </c>
      <c r="Z2" s="144" t="s">
        <v>55</v>
      </c>
      <c r="AA2" s="148" t="s">
        <v>56</v>
      </c>
      <c r="AB2" s="143" t="s">
        <v>57</v>
      </c>
      <c r="AC2" s="145" t="s">
        <v>58</v>
      </c>
      <c r="AD2" s="15" t="s">
        <v>59</v>
      </c>
      <c r="AE2" s="15" t="s">
        <v>60</v>
      </c>
      <c r="AF2" s="15" t="s">
        <v>61</v>
      </c>
      <c r="AG2" s="15" t="s">
        <v>62</v>
      </c>
      <c r="AH2" s="15" t="s">
        <v>63</v>
      </c>
      <c r="AK2" s="16" t="s">
        <v>64</v>
      </c>
      <c r="AL2" s="16" t="s">
        <v>65</v>
      </c>
      <c r="AM2" s="16" t="s">
        <v>66</v>
      </c>
      <c r="AN2" s="16" t="s">
        <v>67</v>
      </c>
      <c r="AO2" s="16" t="s">
        <v>68</v>
      </c>
      <c r="AP2" s="16" t="s">
        <v>69</v>
      </c>
      <c r="AQ2" s="16" t="s">
        <v>70</v>
      </c>
      <c r="AR2" s="16" t="s">
        <v>71</v>
      </c>
      <c r="AS2" s="16" t="s">
        <v>72</v>
      </c>
      <c r="AT2" s="16" t="s">
        <v>73</v>
      </c>
      <c r="AW2" s="17" t="s">
        <v>74</v>
      </c>
      <c r="AX2" s="17" t="s">
        <v>75</v>
      </c>
      <c r="AY2" s="17" t="s">
        <v>76</v>
      </c>
      <c r="AZ2" s="17" t="s">
        <v>77</v>
      </c>
      <c r="BA2" s="17" t="s">
        <v>78</v>
      </c>
      <c r="BB2" s="17" t="s">
        <v>79</v>
      </c>
      <c r="BC2" s="17" t="s">
        <v>80</v>
      </c>
      <c r="BE2" s="1" t="s">
        <v>81</v>
      </c>
      <c r="BF2" s="1" t="s">
        <v>82</v>
      </c>
      <c r="BJ2" s="18" t="s">
        <v>83</v>
      </c>
      <c r="BK2" s="18" t="s">
        <v>84</v>
      </c>
      <c r="BL2" s="18" t="s">
        <v>85</v>
      </c>
      <c r="BM2" s="18" t="s">
        <v>86</v>
      </c>
      <c r="BN2" s="18" t="s">
        <v>87</v>
      </c>
      <c r="BO2" s="18" t="s">
        <v>88</v>
      </c>
      <c r="BP2" s="18" t="s">
        <v>89</v>
      </c>
      <c r="BQ2" s="18" t="s">
        <v>90</v>
      </c>
      <c r="BR2" s="18" t="s">
        <v>91</v>
      </c>
      <c r="BS2" s="18" t="s">
        <v>92</v>
      </c>
      <c r="BT2" s="18" t="s">
        <v>93</v>
      </c>
      <c r="BV2" s="19" t="s">
        <v>94</v>
      </c>
      <c r="BW2" s="19" t="s">
        <v>95</v>
      </c>
      <c r="BX2" s="19" t="s">
        <v>96</v>
      </c>
      <c r="BY2" s="19" t="s">
        <v>97</v>
      </c>
      <c r="BZ2" s="19" t="s">
        <v>98</v>
      </c>
      <c r="CA2" s="19" t="s">
        <v>99</v>
      </c>
      <c r="CB2" s="19" t="s">
        <v>100</v>
      </c>
      <c r="CC2" s="19" t="s">
        <v>101</v>
      </c>
      <c r="CD2" s="19" t="s">
        <v>102</v>
      </c>
      <c r="CE2" s="19" t="s">
        <v>103</v>
      </c>
    </row>
    <row r="3" spans="2:92" ht="13.5" customHeight="1" thickBot="1">
      <c r="B3" s="320">
        <v>1</v>
      </c>
      <c r="C3" s="291" t="s">
        <v>104</v>
      </c>
      <c r="D3" s="292"/>
      <c r="E3" s="20" t="s">
        <v>105</v>
      </c>
      <c r="F3" s="21"/>
      <c r="G3" s="22"/>
      <c r="H3" s="161" t="s">
        <v>106</v>
      </c>
      <c r="I3" s="25" t="s">
        <v>106</v>
      </c>
      <c r="J3" s="25" t="s">
        <v>106</v>
      </c>
      <c r="K3" s="25" t="s">
        <v>106</v>
      </c>
      <c r="L3" s="24" t="s">
        <v>106</v>
      </c>
      <c r="M3" s="24" t="s">
        <v>106</v>
      </c>
      <c r="N3" s="24" t="s">
        <v>106</v>
      </c>
      <c r="O3" s="24" t="s">
        <v>106</v>
      </c>
      <c r="P3" s="24" t="s">
        <v>106</v>
      </c>
      <c r="Q3" s="24" t="s">
        <v>106</v>
      </c>
      <c r="R3" s="26" t="s">
        <v>106</v>
      </c>
      <c r="Y3" s="25" t="s">
        <v>106</v>
      </c>
      <c r="Z3" s="25" t="s">
        <v>106</v>
      </c>
      <c r="AA3" s="25" t="s">
        <v>106</v>
      </c>
      <c r="AB3" s="25" t="s">
        <v>106</v>
      </c>
      <c r="AC3" s="161" t="s">
        <v>106</v>
      </c>
      <c r="AD3" s="23" t="s">
        <v>106</v>
      </c>
      <c r="AE3" s="23" t="s">
        <v>106</v>
      </c>
      <c r="AF3" s="23" t="s">
        <v>106</v>
      </c>
      <c r="AG3" s="23" t="s">
        <v>106</v>
      </c>
      <c r="AH3" s="23" t="s">
        <v>106</v>
      </c>
      <c r="AK3" s="27" t="str">
        <f t="shared" ref="AK3:AT28"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107</v>
      </c>
      <c r="AX3" s="30" t="str">
        <f t="shared" ref="AX3:AX30" si="1">_xlfn.IFNA(LOOKUP(2,1/(H3:R3&lt;&gt;"---"),H3:R3),"---")</f>
        <v>---</v>
      </c>
      <c r="AY3" s="50" t="e">
        <f>VALUE(IF(AX3="---","",VLOOKUP(AX3,List16782345[],2,FALSE)))</f>
        <v>#VALUE!</v>
      </c>
      <c r="AZ3" s="1" t="str">
        <f t="shared" ref="AZ3:AZ30" si="2">_xlfn.IFNA(LOOKUP(2,1/(H3:Q3&lt;&gt;"---"),X3:AF3),"---")</f>
        <v>---</v>
      </c>
      <c r="BA3" s="1" t="e">
        <f>VALUE(IF(AZ3="---","",VLOOKUP(AZ3,List16782345[],2,FALSE)))</f>
        <v>#VALUE!</v>
      </c>
      <c r="BB3" s="1" t="str">
        <f t="shared" ref="BB3:BB30" si="3">_xlfn.IFNA(LOOKUP(2,1/(AK3:AT3&lt;&gt;""),AK3:AT3),"---")</f>
        <v>---</v>
      </c>
      <c r="BC3" s="1" t="str">
        <f t="shared" ref="BC3:BC30" si="4">_xlfn.IFNA(LOOKUP(2,1/(H3:R3&lt;&gt;"---"),H$2:R$2),"---")</f>
        <v>---</v>
      </c>
      <c r="BE3" s="31" t="s">
        <v>106</v>
      </c>
      <c r="BI3" s="29" t="s">
        <v>107</v>
      </c>
      <c r="BJ3" s="158" t="str">
        <f>IF(H3="---","",VLOOKUP(H3,List16782345[],2,FALSE))</f>
        <v/>
      </c>
      <c r="BK3" s="158" t="str">
        <f>IF(I3="---","",VLOOKUP(I3,List16782345[],2,FALSE))</f>
        <v/>
      </c>
      <c r="BL3" s="158" t="str">
        <f>IF(J3="---","",VLOOKUP(J3,List16782345[],2,FALSE))</f>
        <v/>
      </c>
      <c r="BM3" s="158" t="str">
        <f>IF(K3="---","",VLOOKUP(K3,List16782345[],2,FALSE))</f>
        <v/>
      </c>
      <c r="BN3" s="158" t="str">
        <f>IF(L3="---","",VLOOKUP(L3,List16782345[],2,FALSE))</f>
        <v/>
      </c>
      <c r="BO3" s="158" t="str">
        <f>IF(M3="---","",VLOOKUP(M3,List16782345[],2,FALSE))</f>
        <v/>
      </c>
      <c r="BP3" s="158" t="str">
        <f>IF(N3="---","",VLOOKUP(N3,List16782345[],2,FALSE))</f>
        <v/>
      </c>
      <c r="BQ3" s="158" t="str">
        <f>IF(O3="---","",VLOOKUP(O3,List16782345[],2,FALSE))</f>
        <v/>
      </c>
      <c r="BR3" s="158" t="str">
        <f>IF(P3="---","",VLOOKUP(P3,List16782345[],2,FALSE))</f>
        <v/>
      </c>
      <c r="BS3" s="158" t="str">
        <f>IF(Q3="---","",VLOOKUP(Q3,List16782345[],2,FALSE))</f>
        <v/>
      </c>
      <c r="BT3" s="158" t="str">
        <f>IF(R3="---","",VLOOKUP(R3,List16782345[],2,FALSE))</f>
        <v/>
      </c>
      <c r="BU3" s="29" t="s">
        <v>107</v>
      </c>
      <c r="BV3" s="158" t="str">
        <f>IF(Y3="---","",VLOOKUP(Y3,List16782345[],2,FALSE))</f>
        <v/>
      </c>
      <c r="BW3" s="158" t="str">
        <f>IF(Z3="---","",VLOOKUP(Z3,List16782345[],2,FALSE))</f>
        <v/>
      </c>
      <c r="BX3" s="158" t="str">
        <f>IF(AA3="---","",VLOOKUP(AA3,List16782345[],2,FALSE))</f>
        <v/>
      </c>
      <c r="BY3" s="158" t="str">
        <f>IF(AB3="---","",VLOOKUP(AB3,List16782345[],2,FALSE))</f>
        <v/>
      </c>
      <c r="BZ3" s="158" t="str">
        <f>IF(AC3="---","",VLOOKUP(AC3,List16782345[],2,FALSE))</f>
        <v/>
      </c>
      <c r="CA3" s="158" t="str">
        <f>IF(AD3="---","",VLOOKUP(AD3,List16782345[],2,FALSE))</f>
        <v/>
      </c>
      <c r="CB3" s="158" t="str">
        <f>IF(AE3="---","",VLOOKUP(AE3,List16782345[],2,FALSE))</f>
        <v/>
      </c>
      <c r="CC3" s="158" t="str">
        <f>IF(AF3="---","",VLOOKUP(AF3,List16782345[],2,FALSE))</f>
        <v/>
      </c>
      <c r="CD3" s="158" t="str">
        <f>IF(AG3="---","",VLOOKUP(AG3,List16782345[],2,FALSE))</f>
        <v/>
      </c>
      <c r="CE3" s="158" t="str">
        <f>IF(AH3="---","",VLOOKUP(AH3,List16782345[],2,FALSE))</f>
        <v/>
      </c>
    </row>
    <row r="4" spans="2:92" ht="13.5" customHeight="1" thickBot="1">
      <c r="B4" s="321"/>
      <c r="C4" s="291"/>
      <c r="D4" s="292"/>
      <c r="E4" s="199" t="s">
        <v>108</v>
      </c>
      <c r="F4" s="21"/>
      <c r="G4" s="22"/>
      <c r="H4" s="25" t="s">
        <v>106</v>
      </c>
      <c r="I4" s="25" t="s">
        <v>106</v>
      </c>
      <c r="J4" s="25" t="s">
        <v>106</v>
      </c>
      <c r="K4" s="25" t="s">
        <v>106</v>
      </c>
      <c r="L4" s="25" t="s">
        <v>106</v>
      </c>
      <c r="M4" s="25" t="s">
        <v>106</v>
      </c>
      <c r="N4" s="25" t="s">
        <v>106</v>
      </c>
      <c r="O4" s="25" t="s">
        <v>106</v>
      </c>
      <c r="P4" s="25" t="s">
        <v>106</v>
      </c>
      <c r="Q4" s="25" t="s">
        <v>106</v>
      </c>
      <c r="R4" s="32" t="s">
        <v>106</v>
      </c>
      <c r="Y4" s="25" t="s">
        <v>106</v>
      </c>
      <c r="Z4" s="25" t="s">
        <v>106</v>
      </c>
      <c r="AA4" s="25" t="s">
        <v>106</v>
      </c>
      <c r="AB4" s="25" t="s">
        <v>106</v>
      </c>
      <c r="AC4" s="32" t="s">
        <v>106</v>
      </c>
      <c r="AD4" s="23" t="s">
        <v>106</v>
      </c>
      <c r="AE4" s="23" t="s">
        <v>106</v>
      </c>
      <c r="AF4" s="23" t="s">
        <v>106</v>
      </c>
      <c r="AG4" s="23" t="s">
        <v>106</v>
      </c>
      <c r="AH4" s="23" t="s">
        <v>106</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109</v>
      </c>
      <c r="AX4" s="30" t="str">
        <f t="shared" si="1"/>
        <v>---</v>
      </c>
      <c r="AY4" s="50" t="e">
        <f>VALUE(IF(AX4="---","",VLOOKUP(AX4,List16782345[],2,FALSE)))</f>
        <v>#VALUE!</v>
      </c>
      <c r="AZ4" s="1" t="str">
        <f t="shared" si="2"/>
        <v>---</v>
      </c>
      <c r="BA4" s="1" t="e">
        <f>VALUE(IF(AZ4="---","",VLOOKUP(AZ4,List16782345[],2,FALSE)))</f>
        <v>#VALUE!</v>
      </c>
      <c r="BB4" s="1" t="str">
        <f t="shared" si="3"/>
        <v>---</v>
      </c>
      <c r="BC4" s="1" t="str">
        <f t="shared" si="4"/>
        <v>---</v>
      </c>
      <c r="BE4" s="33" t="s">
        <v>110</v>
      </c>
      <c r="BF4" s="1">
        <v>1</v>
      </c>
      <c r="BI4" s="29" t="s">
        <v>109</v>
      </c>
      <c r="BJ4" s="158" t="str">
        <f>IF(H4="---","",VLOOKUP(H4,List16782345[],2,FALSE))</f>
        <v/>
      </c>
      <c r="BK4" s="158" t="str">
        <f>IF(I4="---","",VLOOKUP(I4,List16782345[],2,FALSE))</f>
        <v/>
      </c>
      <c r="BL4" s="158" t="str">
        <f>IF(J4="---","",VLOOKUP(J4,List16782345[],2,FALSE))</f>
        <v/>
      </c>
      <c r="BM4" s="158" t="str">
        <f>IF(K4="---","",VLOOKUP(K4,List16782345[],2,FALSE))</f>
        <v/>
      </c>
      <c r="BN4" s="158" t="str">
        <f>IF(L4="---","",VLOOKUP(L4,List16782345[],2,FALSE))</f>
        <v/>
      </c>
      <c r="BO4" s="158" t="str">
        <f>IF(M4="---","",VLOOKUP(M4,List16782345[],2,FALSE))</f>
        <v/>
      </c>
      <c r="BP4" s="158" t="str">
        <f>IF(N4="---","",VLOOKUP(N4,List16782345[],2,FALSE))</f>
        <v/>
      </c>
      <c r="BQ4" s="158" t="str">
        <f>IF(O4="---","",VLOOKUP(O4,List16782345[],2,FALSE))</f>
        <v/>
      </c>
      <c r="BR4" s="158" t="str">
        <f>IF(P4="---","",VLOOKUP(P4,List16782345[],2,FALSE))</f>
        <v/>
      </c>
      <c r="BS4" s="158" t="str">
        <f>IF(Q4="---","",VLOOKUP(Q4,List16782345[],2,FALSE))</f>
        <v/>
      </c>
      <c r="BT4" s="158" t="str">
        <f>IF(R4="---","",VLOOKUP(R4,List16782345[],2,FALSE))</f>
        <v/>
      </c>
      <c r="BU4" s="29" t="s">
        <v>109</v>
      </c>
      <c r="BV4" s="158" t="str">
        <f>IF(Y4="---","",VLOOKUP(Y4,List16782345[],2,FALSE))</f>
        <v/>
      </c>
      <c r="BW4" s="158" t="str">
        <f>IF(Z4="---","",VLOOKUP(Z4,List16782345[],2,FALSE))</f>
        <v/>
      </c>
      <c r="BX4" s="158" t="str">
        <f>IF(AA4="---","",VLOOKUP(AA4,List16782345[],2,FALSE))</f>
        <v/>
      </c>
      <c r="BY4" s="158" t="str">
        <f>IF(AB4="---","",VLOOKUP(AB4,List16782345[],2,FALSE))</f>
        <v/>
      </c>
      <c r="BZ4" s="158" t="str">
        <f>IF(AC4="---","",VLOOKUP(AC4,List16782345[],2,FALSE))</f>
        <v/>
      </c>
      <c r="CA4" s="158" t="str">
        <f>IF(AD4="---","",VLOOKUP(AD4,List16782345[],2,FALSE))</f>
        <v/>
      </c>
      <c r="CB4" s="158" t="str">
        <f>IF(AE4="---","",VLOOKUP(AE4,List16782345[],2,FALSE))</f>
        <v/>
      </c>
      <c r="CC4" s="158" t="str">
        <f>IF(AF4="---","",VLOOKUP(AF4,List16782345[],2,FALSE))</f>
        <v/>
      </c>
      <c r="CD4" s="158" t="str">
        <f>IF(AG4="---","",VLOOKUP(AG4,List16782345[],2,FALSE))</f>
        <v/>
      </c>
      <c r="CE4" s="158" t="str">
        <f>IF(AH4="---","",VLOOKUP(AH4,List16782345[],2,FALSE))</f>
        <v/>
      </c>
    </row>
    <row r="5" spans="2:92" ht="13.5" customHeight="1" thickBot="1">
      <c r="B5" s="321"/>
      <c r="C5" s="291" t="s">
        <v>111</v>
      </c>
      <c r="D5" s="292"/>
      <c r="E5" s="20" t="s">
        <v>112</v>
      </c>
      <c r="F5" s="21"/>
      <c r="G5" s="22"/>
      <c r="H5" s="25" t="s">
        <v>106</v>
      </c>
      <c r="I5" s="25" t="s">
        <v>106</v>
      </c>
      <c r="J5" s="25" t="s">
        <v>106</v>
      </c>
      <c r="K5" s="25" t="s">
        <v>106</v>
      </c>
      <c r="L5" s="25" t="s">
        <v>106</v>
      </c>
      <c r="M5" s="25" t="s">
        <v>106</v>
      </c>
      <c r="N5" s="25" t="s">
        <v>106</v>
      </c>
      <c r="O5" s="25" t="s">
        <v>106</v>
      </c>
      <c r="P5" s="25" t="s">
        <v>106</v>
      </c>
      <c r="Q5" s="25" t="s">
        <v>106</v>
      </c>
      <c r="R5" s="32" t="s">
        <v>106</v>
      </c>
      <c r="Y5" s="25" t="s">
        <v>106</v>
      </c>
      <c r="Z5" s="25" t="s">
        <v>106</v>
      </c>
      <c r="AA5" s="25" t="s">
        <v>106</v>
      </c>
      <c r="AB5" s="25" t="s">
        <v>106</v>
      </c>
      <c r="AC5" s="32" t="s">
        <v>106</v>
      </c>
      <c r="AD5" s="23" t="s">
        <v>106</v>
      </c>
      <c r="AE5" s="23" t="s">
        <v>106</v>
      </c>
      <c r="AF5" s="23" t="s">
        <v>106</v>
      </c>
      <c r="AG5" s="23" t="s">
        <v>106</v>
      </c>
      <c r="AH5" s="23" t="s">
        <v>106</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113</v>
      </c>
      <c r="AX5" s="30" t="str">
        <f t="shared" si="1"/>
        <v>---</v>
      </c>
      <c r="AY5" s="50" t="e">
        <f>VALUE(IF(AX5="---","",VLOOKUP(AX5,List16782345[],2,FALSE)))</f>
        <v>#VALUE!</v>
      </c>
      <c r="AZ5" s="1" t="str">
        <f t="shared" si="2"/>
        <v>---</v>
      </c>
      <c r="BA5" s="1" t="e">
        <f>VALUE(IF(AZ5="---","",VLOOKUP(AZ5,List16782345[],2,FALSE)))</f>
        <v>#VALUE!</v>
      </c>
      <c r="BB5" s="1" t="str">
        <f t="shared" si="3"/>
        <v>---</v>
      </c>
      <c r="BC5" s="1" t="str">
        <f t="shared" si="4"/>
        <v>---</v>
      </c>
      <c r="BE5" s="34" t="s">
        <v>114</v>
      </c>
      <c r="BF5" s="1">
        <v>0.5</v>
      </c>
      <c r="BI5" s="29" t="s">
        <v>113</v>
      </c>
      <c r="BJ5" s="158" t="str">
        <f>IF(H5="---","",VLOOKUP(H5,List16782345[],2,FALSE))</f>
        <v/>
      </c>
      <c r="BK5" s="158" t="str">
        <f>IF(I5="---","",VLOOKUP(I5,List16782345[],2,FALSE))</f>
        <v/>
      </c>
      <c r="BL5" s="158" t="str">
        <f>IF(J5="---","",VLOOKUP(J5,List16782345[],2,FALSE))</f>
        <v/>
      </c>
      <c r="BM5" s="158" t="str">
        <f>IF(K5="---","",VLOOKUP(K5,List16782345[],2,FALSE))</f>
        <v/>
      </c>
      <c r="BN5" s="158" t="str">
        <f>IF(L5="---","",VLOOKUP(L5,List16782345[],2,FALSE))</f>
        <v/>
      </c>
      <c r="BO5" s="158" t="str">
        <f>IF(M5="---","",VLOOKUP(M5,List16782345[],2,FALSE))</f>
        <v/>
      </c>
      <c r="BP5" s="158" t="str">
        <f>IF(N5="---","",VLOOKUP(N5,List16782345[],2,FALSE))</f>
        <v/>
      </c>
      <c r="BQ5" s="158" t="str">
        <f>IF(O5="---","",VLOOKUP(O5,List16782345[],2,FALSE))</f>
        <v/>
      </c>
      <c r="BR5" s="158" t="str">
        <f>IF(P5="---","",VLOOKUP(P5,List16782345[],2,FALSE))</f>
        <v/>
      </c>
      <c r="BS5" s="158" t="str">
        <f>IF(Q5="---","",VLOOKUP(Q5,List16782345[],2,FALSE))</f>
        <v/>
      </c>
      <c r="BT5" s="158" t="str">
        <f>IF(R5="---","",VLOOKUP(R5,List16782345[],2,FALSE))</f>
        <v/>
      </c>
      <c r="BU5" s="29" t="s">
        <v>113</v>
      </c>
      <c r="BV5" s="158" t="str">
        <f>IF(Y5="---","",VLOOKUP(Y5,List16782345[],2,FALSE))</f>
        <v/>
      </c>
      <c r="BW5" s="158" t="str">
        <f>IF(Z5="---","",VLOOKUP(Z5,List16782345[],2,FALSE))</f>
        <v/>
      </c>
      <c r="BX5" s="158" t="str">
        <f>IF(AA5="---","",VLOOKUP(AA5,List16782345[],2,FALSE))</f>
        <v/>
      </c>
      <c r="BY5" s="158" t="str">
        <f>IF(AB5="---","",VLOOKUP(AB5,List16782345[],2,FALSE))</f>
        <v/>
      </c>
      <c r="BZ5" s="158" t="str">
        <f>IF(AC5="---","",VLOOKUP(AC5,List16782345[],2,FALSE))</f>
        <v/>
      </c>
      <c r="CA5" s="158" t="str">
        <f>IF(AD5="---","",VLOOKUP(AD5,List16782345[],2,FALSE))</f>
        <v/>
      </c>
      <c r="CB5" s="158" t="str">
        <f>IF(AE5="---","",VLOOKUP(AE5,List16782345[],2,FALSE))</f>
        <v/>
      </c>
      <c r="CC5" s="158" t="str">
        <f>IF(AF5="---","",VLOOKUP(AF5,List16782345[],2,FALSE))</f>
        <v/>
      </c>
      <c r="CD5" s="158" t="str">
        <f>IF(AG5="---","",VLOOKUP(AG5,List16782345[],2,FALSE))</f>
        <v/>
      </c>
      <c r="CE5" s="158" t="str">
        <f>IF(AH5="---","",VLOOKUP(AH5,List16782345[],2,FALSE))</f>
        <v/>
      </c>
    </row>
    <row r="6" spans="2:92" ht="13.5" customHeight="1" thickBot="1">
      <c r="B6" s="321"/>
      <c r="C6" s="291"/>
      <c r="D6" s="292"/>
      <c r="E6" s="20" t="s">
        <v>115</v>
      </c>
      <c r="F6" s="21"/>
      <c r="G6" s="22"/>
      <c r="H6" s="25" t="s">
        <v>106</v>
      </c>
      <c r="I6" s="25" t="s">
        <v>106</v>
      </c>
      <c r="J6" s="25" t="s">
        <v>106</v>
      </c>
      <c r="K6" s="25" t="s">
        <v>106</v>
      </c>
      <c r="L6" s="25" t="s">
        <v>106</v>
      </c>
      <c r="M6" s="25" t="s">
        <v>106</v>
      </c>
      <c r="N6" s="25" t="s">
        <v>106</v>
      </c>
      <c r="O6" s="25" t="s">
        <v>106</v>
      </c>
      <c r="P6" s="25" t="s">
        <v>106</v>
      </c>
      <c r="Q6" s="25" t="s">
        <v>106</v>
      </c>
      <c r="R6" s="32" t="s">
        <v>106</v>
      </c>
      <c r="Y6" s="25" t="s">
        <v>106</v>
      </c>
      <c r="Z6" s="25" t="s">
        <v>106</v>
      </c>
      <c r="AA6" s="25" t="s">
        <v>106</v>
      </c>
      <c r="AB6" s="25" t="s">
        <v>106</v>
      </c>
      <c r="AC6" s="32" t="s">
        <v>106</v>
      </c>
      <c r="AD6" s="23" t="s">
        <v>106</v>
      </c>
      <c r="AE6" s="23" t="s">
        <v>106</v>
      </c>
      <c r="AF6" s="23" t="s">
        <v>106</v>
      </c>
      <c r="AG6" s="23" t="s">
        <v>106</v>
      </c>
      <c r="AH6" s="23" t="s">
        <v>106</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116</v>
      </c>
      <c r="AX6" s="30" t="str">
        <f t="shared" si="1"/>
        <v>---</v>
      </c>
      <c r="AY6" s="50" t="e">
        <f>VALUE(IF(AX6="---","",VLOOKUP(AX6,List16782345[],2,FALSE)))</f>
        <v>#VALUE!</v>
      </c>
      <c r="AZ6" s="1" t="str">
        <f t="shared" si="2"/>
        <v>---</v>
      </c>
      <c r="BA6" s="1" t="e">
        <f>VALUE(IF(AZ6="---","",VLOOKUP(AZ6,List16782345[],2,FALSE)))</f>
        <v>#VALUE!</v>
      </c>
      <c r="BB6" s="1" t="str">
        <f t="shared" si="3"/>
        <v>---</v>
      </c>
      <c r="BC6" s="1" t="str">
        <f t="shared" si="4"/>
        <v>---</v>
      </c>
      <c r="BE6" s="35" t="s">
        <v>117</v>
      </c>
      <c r="BF6" s="1">
        <v>0</v>
      </c>
      <c r="BI6" s="29" t="s">
        <v>116</v>
      </c>
      <c r="BJ6" s="158" t="str">
        <f>IF(H6="---","",VLOOKUP(H6,List16782345[],2,FALSE))</f>
        <v/>
      </c>
      <c r="BK6" s="158" t="str">
        <f>IF(I6="---","",VLOOKUP(I6,List16782345[],2,FALSE))</f>
        <v/>
      </c>
      <c r="BL6" s="158" t="str">
        <f>IF(J6="---","",VLOOKUP(J6,List16782345[],2,FALSE))</f>
        <v/>
      </c>
      <c r="BM6" s="158" t="str">
        <f>IF(K6="---","",VLOOKUP(K6,List16782345[],2,FALSE))</f>
        <v/>
      </c>
      <c r="BN6" s="158" t="str">
        <f>IF(L6="---","",VLOOKUP(L6,List16782345[],2,FALSE))</f>
        <v/>
      </c>
      <c r="BO6" s="158" t="str">
        <f>IF(M6="---","",VLOOKUP(M6,List16782345[],2,FALSE))</f>
        <v/>
      </c>
      <c r="BP6" s="158" t="str">
        <f>IF(N6="---","",VLOOKUP(N6,List16782345[],2,FALSE))</f>
        <v/>
      </c>
      <c r="BQ6" s="158" t="str">
        <f>IF(O6="---","",VLOOKUP(O6,List16782345[],2,FALSE))</f>
        <v/>
      </c>
      <c r="BR6" s="158" t="str">
        <f>IF(P6="---","",VLOOKUP(P6,List16782345[],2,FALSE))</f>
        <v/>
      </c>
      <c r="BS6" s="158" t="str">
        <f>IF(Q6="---","",VLOOKUP(Q6,List16782345[],2,FALSE))</f>
        <v/>
      </c>
      <c r="BT6" s="158" t="str">
        <f>IF(R6="---","",VLOOKUP(R6,List16782345[],2,FALSE))</f>
        <v/>
      </c>
      <c r="BU6" s="29" t="s">
        <v>116</v>
      </c>
      <c r="BV6" s="158" t="str">
        <f>IF(Y6="---","",VLOOKUP(Y6,List16782345[],2,FALSE))</f>
        <v/>
      </c>
      <c r="BW6" s="158" t="str">
        <f>IF(Z6="---","",VLOOKUP(Z6,List16782345[],2,FALSE))</f>
        <v/>
      </c>
      <c r="BX6" s="158" t="str">
        <f>IF(AA6="---","",VLOOKUP(AA6,List16782345[],2,FALSE))</f>
        <v/>
      </c>
      <c r="BY6" s="158" t="str">
        <f>IF(AB6="---","",VLOOKUP(AB6,List16782345[],2,FALSE))</f>
        <v/>
      </c>
      <c r="BZ6" s="158" t="str">
        <f>IF(AC6="---","",VLOOKUP(AC6,List16782345[],2,FALSE))</f>
        <v/>
      </c>
      <c r="CA6" s="158" t="str">
        <f>IF(AD6="---","",VLOOKUP(AD6,List16782345[],2,FALSE))</f>
        <v/>
      </c>
      <c r="CB6" s="158" t="str">
        <f>IF(AE6="---","",VLOOKUP(AE6,List16782345[],2,FALSE))</f>
        <v/>
      </c>
      <c r="CC6" s="158" t="str">
        <f>IF(AF6="---","",VLOOKUP(AF6,List16782345[],2,FALSE))</f>
        <v/>
      </c>
      <c r="CD6" s="158" t="str">
        <f>IF(AG6="---","",VLOOKUP(AG6,List16782345[],2,FALSE))</f>
        <v/>
      </c>
      <c r="CE6" s="158" t="str">
        <f>IF(AH6="---","",VLOOKUP(AH6,List16782345[],2,FALSE))</f>
        <v/>
      </c>
    </row>
    <row r="7" spans="2:92" ht="13.5" customHeight="1" thickBot="1">
      <c r="B7" s="321"/>
      <c r="C7" s="291"/>
      <c r="D7" s="292"/>
      <c r="E7" s="20" t="s">
        <v>118</v>
      </c>
      <c r="F7" s="21"/>
      <c r="G7" s="22"/>
      <c r="H7" s="25" t="s">
        <v>106</v>
      </c>
      <c r="I7" s="25" t="s">
        <v>106</v>
      </c>
      <c r="J7" s="25" t="s">
        <v>106</v>
      </c>
      <c r="K7" s="25" t="s">
        <v>106</v>
      </c>
      <c r="L7" s="25" t="s">
        <v>106</v>
      </c>
      <c r="M7" s="25" t="s">
        <v>106</v>
      </c>
      <c r="N7" s="25" t="s">
        <v>106</v>
      </c>
      <c r="O7" s="25" t="s">
        <v>106</v>
      </c>
      <c r="P7" s="25" t="s">
        <v>106</v>
      </c>
      <c r="Q7" s="25" t="s">
        <v>106</v>
      </c>
      <c r="R7" s="32" t="s">
        <v>106</v>
      </c>
      <c r="Y7" s="25" t="s">
        <v>106</v>
      </c>
      <c r="Z7" s="25" t="s">
        <v>106</v>
      </c>
      <c r="AA7" s="25" t="s">
        <v>106</v>
      </c>
      <c r="AB7" s="25" t="s">
        <v>106</v>
      </c>
      <c r="AC7" s="32" t="s">
        <v>106</v>
      </c>
      <c r="AD7" s="23" t="s">
        <v>106</v>
      </c>
      <c r="AE7" s="23" t="s">
        <v>106</v>
      </c>
      <c r="AF7" s="23" t="s">
        <v>106</v>
      </c>
      <c r="AG7" s="23" t="s">
        <v>106</v>
      </c>
      <c r="AH7" s="23" t="s">
        <v>106</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119</v>
      </c>
      <c r="AX7" s="30" t="str">
        <f t="shared" si="1"/>
        <v>---</v>
      </c>
      <c r="AY7" s="50" t="e">
        <f>VALUE(IF(AX7="---","",VLOOKUP(AX7,List16782345[],2,FALSE)))</f>
        <v>#VALUE!</v>
      </c>
      <c r="AZ7" s="1" t="str">
        <f t="shared" si="2"/>
        <v>---</v>
      </c>
      <c r="BA7" s="1" t="e">
        <f>VALUE(IF(AZ7="---","",VLOOKUP(AZ7,List16782345[],2,FALSE)))</f>
        <v>#VALUE!</v>
      </c>
      <c r="BB7" s="1" t="str">
        <f t="shared" si="3"/>
        <v>---</v>
      </c>
      <c r="BC7" s="1" t="str">
        <f t="shared" si="4"/>
        <v>---</v>
      </c>
      <c r="BI7" s="29" t="s">
        <v>119</v>
      </c>
      <c r="BJ7" s="158" t="str">
        <f>IF(H7="---","",VLOOKUP(H7,List16782345[],2,FALSE))</f>
        <v/>
      </c>
      <c r="BK7" s="158" t="str">
        <f>IF(I7="---","",VLOOKUP(I7,List16782345[],2,FALSE))</f>
        <v/>
      </c>
      <c r="BL7" s="158" t="str">
        <f>IF(J7="---","",VLOOKUP(J7,List16782345[],2,FALSE))</f>
        <v/>
      </c>
      <c r="BM7" s="158" t="str">
        <f>IF(K7="---","",VLOOKUP(K7,List16782345[],2,FALSE))</f>
        <v/>
      </c>
      <c r="BN7" s="158" t="str">
        <f>IF(L7="---","",VLOOKUP(L7,List16782345[],2,FALSE))</f>
        <v/>
      </c>
      <c r="BO7" s="158" t="str">
        <f>IF(M7="---","",VLOOKUP(M7,List16782345[],2,FALSE))</f>
        <v/>
      </c>
      <c r="BP7" s="158" t="str">
        <f>IF(N7="---","",VLOOKUP(N7,List16782345[],2,FALSE))</f>
        <v/>
      </c>
      <c r="BQ7" s="158" t="str">
        <f>IF(O7="---","",VLOOKUP(O7,List16782345[],2,FALSE))</f>
        <v/>
      </c>
      <c r="BR7" s="158" t="str">
        <f>IF(P7="---","",VLOOKUP(P7,List16782345[],2,FALSE))</f>
        <v/>
      </c>
      <c r="BS7" s="158" t="str">
        <f>IF(Q7="---","",VLOOKUP(Q7,List16782345[],2,FALSE))</f>
        <v/>
      </c>
      <c r="BT7" s="158" t="str">
        <f>IF(R7="---","",VLOOKUP(R7,List16782345[],2,FALSE))</f>
        <v/>
      </c>
      <c r="BU7" s="29" t="s">
        <v>119</v>
      </c>
      <c r="BV7" s="158" t="str">
        <f>IF(Y7="---","",VLOOKUP(Y7,List16782345[],2,FALSE))</f>
        <v/>
      </c>
      <c r="BW7" s="158" t="str">
        <f>IF(Z7="---","",VLOOKUP(Z7,List16782345[],2,FALSE))</f>
        <v/>
      </c>
      <c r="BX7" s="158" t="str">
        <f>IF(AA7="---","",VLOOKUP(AA7,List16782345[],2,FALSE))</f>
        <v/>
      </c>
      <c r="BY7" s="158" t="str">
        <f>IF(AB7="---","",VLOOKUP(AB7,List16782345[],2,FALSE))</f>
        <v/>
      </c>
      <c r="BZ7" s="158" t="str">
        <f>IF(AC7="---","",VLOOKUP(AC7,List16782345[],2,FALSE))</f>
        <v/>
      </c>
      <c r="CA7" s="158" t="str">
        <f>IF(AD7="---","",VLOOKUP(AD7,List16782345[],2,FALSE))</f>
        <v/>
      </c>
      <c r="CB7" s="158" t="str">
        <f>IF(AE7="---","",VLOOKUP(AE7,List16782345[],2,FALSE))</f>
        <v/>
      </c>
      <c r="CC7" s="158" t="str">
        <f>IF(AF7="---","",VLOOKUP(AF7,List16782345[],2,FALSE))</f>
        <v/>
      </c>
      <c r="CD7" s="158" t="str">
        <f>IF(AG7="---","",VLOOKUP(AG7,List16782345[],2,FALSE))</f>
        <v/>
      </c>
      <c r="CE7" s="158" t="str">
        <f>IF(AH7="---","",VLOOKUP(AH7,List16782345[],2,FALSE))</f>
        <v/>
      </c>
    </row>
    <row r="8" spans="2:92" ht="13.5" customHeight="1" thickBot="1">
      <c r="B8" s="322"/>
      <c r="C8" s="291"/>
      <c r="D8" s="292"/>
      <c r="E8" s="20" t="s">
        <v>120</v>
      </c>
      <c r="F8" s="21"/>
      <c r="G8" s="22"/>
      <c r="H8" s="25" t="s">
        <v>106</v>
      </c>
      <c r="I8" s="25" t="s">
        <v>106</v>
      </c>
      <c r="J8" s="25" t="s">
        <v>106</v>
      </c>
      <c r="K8" s="25" t="s">
        <v>106</v>
      </c>
      <c r="L8" s="25" t="s">
        <v>106</v>
      </c>
      <c r="M8" s="25" t="s">
        <v>106</v>
      </c>
      <c r="N8" s="25" t="s">
        <v>106</v>
      </c>
      <c r="O8" s="25" t="s">
        <v>106</v>
      </c>
      <c r="P8" s="25" t="s">
        <v>106</v>
      </c>
      <c r="Q8" s="25" t="s">
        <v>106</v>
      </c>
      <c r="R8" s="32" t="s">
        <v>106</v>
      </c>
      <c r="Y8" s="25" t="s">
        <v>106</v>
      </c>
      <c r="Z8" s="25" t="s">
        <v>106</v>
      </c>
      <c r="AA8" s="25" t="s">
        <v>106</v>
      </c>
      <c r="AB8" s="25" t="s">
        <v>106</v>
      </c>
      <c r="AC8" s="32" t="s">
        <v>106</v>
      </c>
      <c r="AD8" s="23" t="s">
        <v>106</v>
      </c>
      <c r="AE8" s="23" t="s">
        <v>106</v>
      </c>
      <c r="AF8" s="23" t="s">
        <v>106</v>
      </c>
      <c r="AG8" s="23" t="s">
        <v>106</v>
      </c>
      <c r="AH8" s="23" t="s">
        <v>106</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121</v>
      </c>
      <c r="AX8" s="30" t="str">
        <f t="shared" si="1"/>
        <v>---</v>
      </c>
      <c r="AY8" s="50" t="e">
        <f>VALUE(IF(AX8="---","",VLOOKUP(AX8,List16782345[],2,FALSE)))</f>
        <v>#VALUE!</v>
      </c>
      <c r="AZ8" s="1" t="str">
        <f t="shared" si="2"/>
        <v>---</v>
      </c>
      <c r="BA8" s="1" t="e">
        <f>VALUE(IF(AZ8="---","",VLOOKUP(AZ8,List16782345[],2,FALSE)))</f>
        <v>#VALUE!</v>
      </c>
      <c r="BB8" s="1" t="str">
        <f t="shared" si="3"/>
        <v>---</v>
      </c>
      <c r="BC8" s="1" t="str">
        <f t="shared" si="4"/>
        <v>---</v>
      </c>
      <c r="BI8" s="29" t="s">
        <v>121</v>
      </c>
      <c r="BJ8" s="158" t="str">
        <f>IF(H8="---","",VLOOKUP(H8,List16782345[],2,FALSE))</f>
        <v/>
      </c>
      <c r="BK8" s="158" t="str">
        <f>IF(I8="---","",VLOOKUP(I8,List16782345[],2,FALSE))</f>
        <v/>
      </c>
      <c r="BL8" s="158" t="str">
        <f>IF(J8="---","",VLOOKUP(J8,List16782345[],2,FALSE))</f>
        <v/>
      </c>
      <c r="BM8" s="158" t="str">
        <f>IF(K8="---","",VLOOKUP(K8,List16782345[],2,FALSE))</f>
        <v/>
      </c>
      <c r="BN8" s="158" t="str">
        <f>IF(L8="---","",VLOOKUP(L8,List16782345[],2,FALSE))</f>
        <v/>
      </c>
      <c r="BO8" s="158" t="str">
        <f>IF(M8="---","",VLOOKUP(M8,List16782345[],2,FALSE))</f>
        <v/>
      </c>
      <c r="BP8" s="158" t="str">
        <f>IF(N8="---","",VLOOKUP(N8,List16782345[],2,FALSE))</f>
        <v/>
      </c>
      <c r="BQ8" s="158" t="str">
        <f>IF(O8="---","",VLOOKUP(O8,List16782345[],2,FALSE))</f>
        <v/>
      </c>
      <c r="BR8" s="158" t="str">
        <f>IF(P8="---","",VLOOKUP(P8,List16782345[],2,FALSE))</f>
        <v/>
      </c>
      <c r="BS8" s="158" t="str">
        <f>IF(Q8="---","",VLOOKUP(Q8,List16782345[],2,FALSE))</f>
        <v/>
      </c>
      <c r="BT8" s="158" t="str">
        <f>IF(R8="---","",VLOOKUP(R8,List16782345[],2,FALSE))</f>
        <v/>
      </c>
      <c r="BU8" s="29" t="s">
        <v>121</v>
      </c>
      <c r="BV8" s="158" t="str">
        <f>IF(Y8="---","",VLOOKUP(Y8,List16782345[],2,FALSE))</f>
        <v/>
      </c>
      <c r="BW8" s="158" t="str">
        <f>IF(Z8="---","",VLOOKUP(Z8,List16782345[],2,FALSE))</f>
        <v/>
      </c>
      <c r="BX8" s="158" t="str">
        <f>IF(AA8="---","",VLOOKUP(AA8,List16782345[],2,FALSE))</f>
        <v/>
      </c>
      <c r="BY8" s="158" t="str">
        <f>IF(AB8="---","",VLOOKUP(AB8,List16782345[],2,FALSE))</f>
        <v/>
      </c>
      <c r="BZ8" s="158" t="str">
        <f>IF(AC8="---","",VLOOKUP(AC8,List16782345[],2,FALSE))</f>
        <v/>
      </c>
      <c r="CA8" s="158" t="str">
        <f>IF(AD8="---","",VLOOKUP(AD8,List16782345[],2,FALSE))</f>
        <v/>
      </c>
      <c r="CB8" s="158" t="str">
        <f>IF(AE8="---","",VLOOKUP(AE8,List16782345[],2,FALSE))</f>
        <v/>
      </c>
      <c r="CC8" s="158" t="str">
        <f>IF(AF8="---","",VLOOKUP(AF8,List16782345[],2,FALSE))</f>
        <v/>
      </c>
      <c r="CD8" s="158" t="str">
        <f>IF(AG8="---","",VLOOKUP(AG8,List16782345[],2,FALSE))</f>
        <v/>
      </c>
      <c r="CE8" s="158" t="str">
        <f>IF(AH8="---","",VLOOKUP(AH8,List16782345[],2,FALSE))</f>
        <v/>
      </c>
    </row>
    <row r="9" spans="2:92" ht="13.5" customHeight="1" thickBot="1">
      <c r="B9" s="320">
        <v>2</v>
      </c>
      <c r="C9" s="291" t="s">
        <v>122</v>
      </c>
      <c r="D9" s="292"/>
      <c r="E9" s="20" t="s">
        <v>123</v>
      </c>
      <c r="F9" s="21"/>
      <c r="G9" s="22"/>
      <c r="H9" s="25" t="s">
        <v>106</v>
      </c>
      <c r="I9" s="25" t="s">
        <v>106</v>
      </c>
      <c r="J9" s="25" t="s">
        <v>106</v>
      </c>
      <c r="K9" s="25" t="s">
        <v>106</v>
      </c>
      <c r="L9" s="25" t="s">
        <v>106</v>
      </c>
      <c r="M9" s="25" t="s">
        <v>106</v>
      </c>
      <c r="N9" s="25" t="s">
        <v>106</v>
      </c>
      <c r="O9" s="25" t="s">
        <v>106</v>
      </c>
      <c r="P9" s="25" t="s">
        <v>106</v>
      </c>
      <c r="Q9" s="25" t="s">
        <v>106</v>
      </c>
      <c r="R9" s="32" t="s">
        <v>106</v>
      </c>
      <c r="Y9" s="25" t="s">
        <v>106</v>
      </c>
      <c r="Z9" s="25" t="s">
        <v>106</v>
      </c>
      <c r="AA9" s="25" t="s">
        <v>106</v>
      </c>
      <c r="AB9" s="25" t="s">
        <v>106</v>
      </c>
      <c r="AC9" s="32" t="s">
        <v>106</v>
      </c>
      <c r="AD9" s="23" t="s">
        <v>106</v>
      </c>
      <c r="AE9" s="23" t="s">
        <v>106</v>
      </c>
      <c r="AF9" s="23" t="s">
        <v>106</v>
      </c>
      <c r="AG9" s="23" t="s">
        <v>106</v>
      </c>
      <c r="AH9" s="23" t="s">
        <v>106</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124</v>
      </c>
      <c r="AX9" s="30" t="str">
        <f t="shared" si="1"/>
        <v>---</v>
      </c>
      <c r="AY9" s="50" t="e">
        <f>VALUE(IF(AX9="---","",VLOOKUP(AX9,List16782345[],2,FALSE)))</f>
        <v>#VALUE!</v>
      </c>
      <c r="AZ9" s="1" t="str">
        <f t="shared" si="2"/>
        <v>---</v>
      </c>
      <c r="BA9" s="1" t="e">
        <f>VALUE(IF(AZ9="---","",VLOOKUP(AZ9,List16782345[],2,FALSE)))</f>
        <v>#VALUE!</v>
      </c>
      <c r="BB9" s="1" t="str">
        <f t="shared" si="3"/>
        <v>---</v>
      </c>
      <c r="BC9" s="1" t="str">
        <f t="shared" si="4"/>
        <v>---</v>
      </c>
      <c r="BI9" s="29" t="s">
        <v>124</v>
      </c>
      <c r="BJ9" s="158" t="str">
        <f>IF(H9="---","",VLOOKUP(H9,List16782345[],2,FALSE))</f>
        <v/>
      </c>
      <c r="BK9" s="158" t="str">
        <f>IF(I9="---","",VLOOKUP(I9,List16782345[],2,FALSE))</f>
        <v/>
      </c>
      <c r="BL9" s="158" t="str">
        <f>IF(J9="---","",VLOOKUP(J9,List16782345[],2,FALSE))</f>
        <v/>
      </c>
      <c r="BM9" s="158" t="str">
        <f>IF(K9="---","",VLOOKUP(K9,List16782345[],2,FALSE))</f>
        <v/>
      </c>
      <c r="BN9" s="158" t="str">
        <f>IF(L9="---","",VLOOKUP(L9,List16782345[],2,FALSE))</f>
        <v/>
      </c>
      <c r="BO9" s="158" t="str">
        <f>IF(M9="---","",VLOOKUP(M9,List16782345[],2,FALSE))</f>
        <v/>
      </c>
      <c r="BP9" s="158" t="str">
        <f>IF(N9="---","",VLOOKUP(N9,List16782345[],2,FALSE))</f>
        <v/>
      </c>
      <c r="BQ9" s="158" t="str">
        <f>IF(O9="---","",VLOOKUP(O9,List16782345[],2,FALSE))</f>
        <v/>
      </c>
      <c r="BR9" s="158" t="str">
        <f>IF(P9="---","",VLOOKUP(P9,List16782345[],2,FALSE))</f>
        <v/>
      </c>
      <c r="BS9" s="158" t="str">
        <f>IF(Q9="---","",VLOOKUP(Q9,List16782345[],2,FALSE))</f>
        <v/>
      </c>
      <c r="BT9" s="158" t="str">
        <f>IF(R9="---","",VLOOKUP(R9,List16782345[],2,FALSE))</f>
        <v/>
      </c>
      <c r="BU9" s="29" t="s">
        <v>124</v>
      </c>
      <c r="BV9" s="158" t="str">
        <f>IF(Y9="---","",VLOOKUP(Y9,List16782345[],2,FALSE))</f>
        <v/>
      </c>
      <c r="BW9" s="158" t="str">
        <f>IF(Z9="---","",VLOOKUP(Z9,List16782345[],2,FALSE))</f>
        <v/>
      </c>
      <c r="BX9" s="158" t="str">
        <f>IF(AA9="---","",VLOOKUP(AA9,List16782345[],2,FALSE))</f>
        <v/>
      </c>
      <c r="BY9" s="158" t="str">
        <f>IF(AB9="---","",VLOOKUP(AB9,List16782345[],2,FALSE))</f>
        <v/>
      </c>
      <c r="BZ9" s="158" t="str">
        <f>IF(AC9="---","",VLOOKUP(AC9,List16782345[],2,FALSE))</f>
        <v/>
      </c>
      <c r="CA9" s="158" t="str">
        <f>IF(AD9="---","",VLOOKUP(AD9,List16782345[],2,FALSE))</f>
        <v/>
      </c>
      <c r="CB9" s="158" t="str">
        <f>IF(AE9="---","",VLOOKUP(AE9,List16782345[],2,FALSE))</f>
        <v/>
      </c>
      <c r="CC9" s="158" t="str">
        <f>IF(AF9="---","",VLOOKUP(AF9,List16782345[],2,FALSE))</f>
        <v/>
      </c>
      <c r="CD9" s="158" t="str">
        <f>IF(AG9="---","",VLOOKUP(AG9,List16782345[],2,FALSE))</f>
        <v/>
      </c>
      <c r="CE9" s="158" t="str">
        <f>IF(AH9="---","",VLOOKUP(AH9,List16782345[],2,FALSE))</f>
        <v/>
      </c>
    </row>
    <row r="10" spans="2:92" ht="13.5" customHeight="1" thickBot="1">
      <c r="B10" s="321"/>
      <c r="C10" s="291"/>
      <c r="D10" s="292"/>
      <c r="E10" s="20" t="s">
        <v>125</v>
      </c>
      <c r="F10" s="21"/>
      <c r="G10" s="22"/>
      <c r="H10" s="25" t="s">
        <v>106</v>
      </c>
      <c r="I10" s="25" t="s">
        <v>106</v>
      </c>
      <c r="J10" s="25" t="s">
        <v>106</v>
      </c>
      <c r="K10" s="25" t="s">
        <v>106</v>
      </c>
      <c r="L10" s="25" t="s">
        <v>106</v>
      </c>
      <c r="M10" s="25" t="s">
        <v>106</v>
      </c>
      <c r="N10" s="25" t="s">
        <v>106</v>
      </c>
      <c r="O10" s="25" t="s">
        <v>106</v>
      </c>
      <c r="P10" s="25" t="s">
        <v>106</v>
      </c>
      <c r="Q10" s="25" t="s">
        <v>106</v>
      </c>
      <c r="R10" s="32" t="s">
        <v>106</v>
      </c>
      <c r="Y10" s="25" t="s">
        <v>106</v>
      </c>
      <c r="Z10" s="25" t="s">
        <v>106</v>
      </c>
      <c r="AA10" s="25" t="s">
        <v>106</v>
      </c>
      <c r="AB10" s="25" t="s">
        <v>106</v>
      </c>
      <c r="AC10" s="32" t="s">
        <v>106</v>
      </c>
      <c r="AD10" s="23" t="s">
        <v>106</v>
      </c>
      <c r="AE10" s="23" t="s">
        <v>106</v>
      </c>
      <c r="AF10" s="23" t="s">
        <v>106</v>
      </c>
      <c r="AG10" s="23" t="s">
        <v>106</v>
      </c>
      <c r="AH10" s="23" t="s">
        <v>106</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126</v>
      </c>
      <c r="AX10" s="30" t="str">
        <f t="shared" si="1"/>
        <v>---</v>
      </c>
      <c r="AY10" s="50" t="e">
        <f>VALUE(IF(AX10="---","",VLOOKUP(AX10,List16782345[],2,FALSE)))</f>
        <v>#VALUE!</v>
      </c>
      <c r="AZ10" s="1" t="str">
        <f t="shared" si="2"/>
        <v>---</v>
      </c>
      <c r="BA10" s="1" t="e">
        <f>VALUE(IF(AZ10="---","",VLOOKUP(AZ10,List16782345[],2,FALSE)))</f>
        <v>#VALUE!</v>
      </c>
      <c r="BB10" s="1" t="str">
        <f t="shared" si="3"/>
        <v>---</v>
      </c>
      <c r="BC10" s="1" t="str">
        <f t="shared" si="4"/>
        <v>---</v>
      </c>
      <c r="BI10" s="29" t="s">
        <v>126</v>
      </c>
      <c r="BJ10" s="158" t="str">
        <f>IF(H10="---","",VLOOKUP(H10,List16782345[],2,FALSE))</f>
        <v/>
      </c>
      <c r="BK10" s="158" t="str">
        <f>IF(I10="---","",VLOOKUP(I10,List16782345[],2,FALSE))</f>
        <v/>
      </c>
      <c r="BL10" s="158" t="str">
        <f>IF(J10="---","",VLOOKUP(J10,List16782345[],2,FALSE))</f>
        <v/>
      </c>
      <c r="BM10" s="158" t="str">
        <f>IF(K10="---","",VLOOKUP(K10,List16782345[],2,FALSE))</f>
        <v/>
      </c>
      <c r="BN10" s="158" t="str">
        <f>IF(L10="---","",VLOOKUP(L10,List16782345[],2,FALSE))</f>
        <v/>
      </c>
      <c r="BO10" s="158" t="str">
        <f>IF(M10="---","",VLOOKUP(M10,List16782345[],2,FALSE))</f>
        <v/>
      </c>
      <c r="BP10" s="158" t="str">
        <f>IF(N10="---","",VLOOKUP(N10,List16782345[],2,FALSE))</f>
        <v/>
      </c>
      <c r="BQ10" s="158" t="str">
        <f>IF(O10="---","",VLOOKUP(O10,List16782345[],2,FALSE))</f>
        <v/>
      </c>
      <c r="BR10" s="158" t="str">
        <f>IF(P10="---","",VLOOKUP(P10,List16782345[],2,FALSE))</f>
        <v/>
      </c>
      <c r="BS10" s="158" t="str">
        <f>IF(Q10="---","",VLOOKUP(Q10,List16782345[],2,FALSE))</f>
        <v/>
      </c>
      <c r="BT10" s="158" t="str">
        <f>IF(R10="---","",VLOOKUP(R10,List16782345[],2,FALSE))</f>
        <v/>
      </c>
      <c r="BU10" s="29" t="s">
        <v>126</v>
      </c>
      <c r="BV10" s="158" t="str">
        <f>IF(Y10="---","",VLOOKUP(Y10,List16782345[],2,FALSE))</f>
        <v/>
      </c>
      <c r="BW10" s="158" t="str">
        <f>IF(Z10="---","",VLOOKUP(Z10,List16782345[],2,FALSE))</f>
        <v/>
      </c>
      <c r="BX10" s="158" t="str">
        <f>IF(AA10="---","",VLOOKUP(AA10,List16782345[],2,FALSE))</f>
        <v/>
      </c>
      <c r="BY10" s="158" t="str">
        <f>IF(AB10="---","",VLOOKUP(AB10,List16782345[],2,FALSE))</f>
        <v/>
      </c>
      <c r="BZ10" s="158" t="str">
        <f>IF(AC10="---","",VLOOKUP(AC10,List16782345[],2,FALSE))</f>
        <v/>
      </c>
      <c r="CA10" s="158" t="str">
        <f>IF(AD10="---","",VLOOKUP(AD10,List16782345[],2,FALSE))</f>
        <v/>
      </c>
      <c r="CB10" s="158" t="str">
        <f>IF(AE10="---","",VLOOKUP(AE10,List16782345[],2,FALSE))</f>
        <v/>
      </c>
      <c r="CC10" s="158" t="str">
        <f>IF(AF10="---","",VLOOKUP(AF10,List16782345[],2,FALSE))</f>
        <v/>
      </c>
      <c r="CD10" s="158" t="str">
        <f>IF(AG10="---","",VLOOKUP(AG10,List16782345[],2,FALSE))</f>
        <v/>
      </c>
      <c r="CE10" s="158" t="str">
        <f>IF(AH10="---","",VLOOKUP(AH10,List16782345[],2,FALSE))</f>
        <v/>
      </c>
    </row>
    <row r="11" spans="2:92" ht="13.5" customHeight="1" thickBot="1">
      <c r="B11" s="321"/>
      <c r="C11" s="291"/>
      <c r="D11" s="292"/>
      <c r="E11" s="20" t="s">
        <v>127</v>
      </c>
      <c r="F11" s="21"/>
      <c r="G11" s="22"/>
      <c r="H11" s="25" t="s">
        <v>106</v>
      </c>
      <c r="I11" s="25" t="s">
        <v>106</v>
      </c>
      <c r="J11" s="25" t="s">
        <v>106</v>
      </c>
      <c r="K11" s="25" t="s">
        <v>106</v>
      </c>
      <c r="L11" s="25" t="s">
        <v>106</v>
      </c>
      <c r="M11" s="25" t="s">
        <v>106</v>
      </c>
      <c r="N11" s="25" t="s">
        <v>106</v>
      </c>
      <c r="O11" s="25" t="s">
        <v>106</v>
      </c>
      <c r="P11" s="25" t="s">
        <v>106</v>
      </c>
      <c r="Q11" s="25" t="s">
        <v>106</v>
      </c>
      <c r="R11" s="32" t="s">
        <v>106</v>
      </c>
      <c r="Y11" s="25" t="s">
        <v>106</v>
      </c>
      <c r="Z11" s="25" t="s">
        <v>106</v>
      </c>
      <c r="AA11" s="25" t="s">
        <v>106</v>
      </c>
      <c r="AB11" s="25" t="s">
        <v>106</v>
      </c>
      <c r="AC11" s="32" t="s">
        <v>106</v>
      </c>
      <c r="AD11" s="23" t="s">
        <v>106</v>
      </c>
      <c r="AE11" s="23" t="s">
        <v>106</v>
      </c>
      <c r="AF11" s="23" t="s">
        <v>106</v>
      </c>
      <c r="AG11" s="23" t="s">
        <v>106</v>
      </c>
      <c r="AH11" s="23" t="s">
        <v>106</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128</v>
      </c>
      <c r="AX11" s="30" t="str">
        <f t="shared" si="1"/>
        <v>---</v>
      </c>
      <c r="AY11" s="50" t="e">
        <f>VALUE(IF(AX11="---","",VLOOKUP(AX11,List16782345[],2,FALSE)))</f>
        <v>#VALUE!</v>
      </c>
      <c r="AZ11" s="1" t="str">
        <f t="shared" si="2"/>
        <v>---</v>
      </c>
      <c r="BA11" s="1" t="e">
        <f>VALUE(IF(AZ11="---","",VLOOKUP(AZ11,List16782345[],2,FALSE)))</f>
        <v>#VALUE!</v>
      </c>
      <c r="BB11" s="1" t="str">
        <f t="shared" si="3"/>
        <v>---</v>
      </c>
      <c r="BC11" s="1" t="str">
        <f t="shared" si="4"/>
        <v>---</v>
      </c>
      <c r="BI11" s="29" t="s">
        <v>128</v>
      </c>
      <c r="BJ11" s="158" t="str">
        <f>IF(H11="---","",VLOOKUP(H11,List16782345[],2,FALSE))</f>
        <v/>
      </c>
      <c r="BK11" s="158" t="str">
        <f>IF(I11="---","",VLOOKUP(I11,List16782345[],2,FALSE))</f>
        <v/>
      </c>
      <c r="BL11" s="158" t="str">
        <f>IF(J11="---","",VLOOKUP(J11,List16782345[],2,FALSE))</f>
        <v/>
      </c>
      <c r="BM11" s="158" t="str">
        <f>IF(K11="---","",VLOOKUP(K11,List16782345[],2,FALSE))</f>
        <v/>
      </c>
      <c r="BN11" s="158" t="str">
        <f>IF(L11="---","",VLOOKUP(L11,List16782345[],2,FALSE))</f>
        <v/>
      </c>
      <c r="BO11" s="158" t="str">
        <f>IF(M11="---","",VLOOKUP(M11,List16782345[],2,FALSE))</f>
        <v/>
      </c>
      <c r="BP11" s="158" t="str">
        <f>IF(N11="---","",VLOOKUP(N11,List16782345[],2,FALSE))</f>
        <v/>
      </c>
      <c r="BQ11" s="158" t="str">
        <f>IF(O11="---","",VLOOKUP(O11,List16782345[],2,FALSE))</f>
        <v/>
      </c>
      <c r="BR11" s="158" t="str">
        <f>IF(P11="---","",VLOOKUP(P11,List16782345[],2,FALSE))</f>
        <v/>
      </c>
      <c r="BS11" s="158" t="str">
        <f>IF(Q11="---","",VLOOKUP(Q11,List16782345[],2,FALSE))</f>
        <v/>
      </c>
      <c r="BT11" s="158" t="str">
        <f>IF(R11="---","",VLOOKUP(R11,List16782345[],2,FALSE))</f>
        <v/>
      </c>
      <c r="BU11" s="29" t="s">
        <v>128</v>
      </c>
      <c r="BV11" s="158" t="str">
        <f>IF(Y11="---","",VLOOKUP(Y11,List16782345[],2,FALSE))</f>
        <v/>
      </c>
      <c r="BW11" s="158" t="str">
        <f>IF(Z11="---","",VLOOKUP(Z11,List16782345[],2,FALSE))</f>
        <v/>
      </c>
      <c r="BX11" s="158" t="str">
        <f>IF(AA11="---","",VLOOKUP(AA11,List16782345[],2,FALSE))</f>
        <v/>
      </c>
      <c r="BY11" s="158" t="str">
        <f>IF(AB11="---","",VLOOKUP(AB11,List16782345[],2,FALSE))</f>
        <v/>
      </c>
      <c r="BZ11" s="158" t="str">
        <f>IF(AC11="---","",VLOOKUP(AC11,List16782345[],2,FALSE))</f>
        <v/>
      </c>
      <c r="CA11" s="158" t="str">
        <f>IF(AD11="---","",VLOOKUP(AD11,List16782345[],2,FALSE))</f>
        <v/>
      </c>
      <c r="CB11" s="158" t="str">
        <f>IF(AE11="---","",VLOOKUP(AE11,List16782345[],2,FALSE))</f>
        <v/>
      </c>
      <c r="CC11" s="158" t="str">
        <f>IF(AF11="---","",VLOOKUP(AF11,List16782345[],2,FALSE))</f>
        <v/>
      </c>
      <c r="CD11" s="158" t="str">
        <f>IF(AG11="---","",VLOOKUP(AG11,List16782345[],2,FALSE))</f>
        <v/>
      </c>
      <c r="CE11" s="158" t="str">
        <f>IF(AH11="---","",VLOOKUP(AH11,List16782345[],2,FALSE))</f>
        <v/>
      </c>
    </row>
    <row r="12" spans="2:92" ht="13.5" customHeight="1" thickBot="1">
      <c r="B12" s="321"/>
      <c r="C12" s="291" t="s">
        <v>129</v>
      </c>
      <c r="D12" s="292"/>
      <c r="E12" s="20" t="s">
        <v>130</v>
      </c>
      <c r="F12" s="21"/>
      <c r="G12" s="22"/>
      <c r="H12" s="25" t="s">
        <v>106</v>
      </c>
      <c r="I12" s="25" t="s">
        <v>106</v>
      </c>
      <c r="J12" s="25" t="s">
        <v>106</v>
      </c>
      <c r="K12" s="25" t="s">
        <v>106</v>
      </c>
      <c r="L12" s="25" t="s">
        <v>106</v>
      </c>
      <c r="M12" s="25" t="s">
        <v>106</v>
      </c>
      <c r="N12" s="25" t="s">
        <v>106</v>
      </c>
      <c r="O12" s="25" t="s">
        <v>106</v>
      </c>
      <c r="P12" s="25" t="s">
        <v>106</v>
      </c>
      <c r="Q12" s="25" t="s">
        <v>106</v>
      </c>
      <c r="R12" s="32" t="s">
        <v>106</v>
      </c>
      <c r="Y12" s="25" t="s">
        <v>106</v>
      </c>
      <c r="Z12" s="25" t="s">
        <v>106</v>
      </c>
      <c r="AA12" s="25" t="s">
        <v>106</v>
      </c>
      <c r="AB12" s="25" t="s">
        <v>106</v>
      </c>
      <c r="AC12" s="32" t="s">
        <v>106</v>
      </c>
      <c r="AD12" s="23" t="s">
        <v>106</v>
      </c>
      <c r="AE12" s="23" t="s">
        <v>106</v>
      </c>
      <c r="AF12" s="23" t="s">
        <v>106</v>
      </c>
      <c r="AG12" s="23" t="s">
        <v>106</v>
      </c>
      <c r="AH12" s="23" t="s">
        <v>106</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131</v>
      </c>
      <c r="AX12" s="30" t="str">
        <f t="shared" si="1"/>
        <v>---</v>
      </c>
      <c r="AY12" s="50" t="e">
        <f>VALUE(IF(AX12="---","",VLOOKUP(AX12,List16782345[],2,FALSE)))</f>
        <v>#VALUE!</v>
      </c>
      <c r="AZ12" s="1" t="str">
        <f t="shared" si="2"/>
        <v>---</v>
      </c>
      <c r="BA12" s="1" t="e">
        <f>VALUE(IF(AZ12="---","",VLOOKUP(AZ12,List16782345[],2,FALSE)))</f>
        <v>#VALUE!</v>
      </c>
      <c r="BB12" s="1" t="str">
        <f t="shared" si="3"/>
        <v>---</v>
      </c>
      <c r="BC12" s="1" t="str">
        <f t="shared" si="4"/>
        <v>---</v>
      </c>
      <c r="BI12" s="29" t="s">
        <v>131</v>
      </c>
      <c r="BJ12" s="158" t="str">
        <f>IF(H12="---","",VLOOKUP(H12,List16782345[],2,FALSE))</f>
        <v/>
      </c>
      <c r="BK12" s="158" t="str">
        <f>IF(I12="---","",VLOOKUP(I12,List16782345[],2,FALSE))</f>
        <v/>
      </c>
      <c r="BL12" s="158" t="str">
        <f>IF(J12="---","",VLOOKUP(J12,List16782345[],2,FALSE))</f>
        <v/>
      </c>
      <c r="BM12" s="158" t="str">
        <f>IF(K12="---","",VLOOKUP(K12,List16782345[],2,FALSE))</f>
        <v/>
      </c>
      <c r="BN12" s="158" t="str">
        <f>IF(L12="---","",VLOOKUP(L12,List16782345[],2,FALSE))</f>
        <v/>
      </c>
      <c r="BO12" s="158" t="str">
        <f>IF(M12="---","",VLOOKUP(M12,List16782345[],2,FALSE))</f>
        <v/>
      </c>
      <c r="BP12" s="158" t="str">
        <f>IF(N12="---","",VLOOKUP(N12,List16782345[],2,FALSE))</f>
        <v/>
      </c>
      <c r="BQ12" s="158" t="str">
        <f>IF(O12="---","",VLOOKUP(O12,List16782345[],2,FALSE))</f>
        <v/>
      </c>
      <c r="BR12" s="158" t="str">
        <f>IF(P12="---","",VLOOKUP(P12,List16782345[],2,FALSE))</f>
        <v/>
      </c>
      <c r="BS12" s="158" t="str">
        <f>IF(Q12="---","",VLOOKUP(Q12,List16782345[],2,FALSE))</f>
        <v/>
      </c>
      <c r="BT12" s="158" t="str">
        <f>IF(R12="---","",VLOOKUP(R12,List16782345[],2,FALSE))</f>
        <v/>
      </c>
      <c r="BU12" s="29" t="s">
        <v>131</v>
      </c>
      <c r="BV12" s="158" t="str">
        <f>IF(Y12="---","",VLOOKUP(Y12,List16782345[],2,FALSE))</f>
        <v/>
      </c>
      <c r="BW12" s="158" t="str">
        <f>IF(Z12="---","",VLOOKUP(Z12,List16782345[],2,FALSE))</f>
        <v/>
      </c>
      <c r="BX12" s="158" t="str">
        <f>IF(AA12="---","",VLOOKUP(AA12,List16782345[],2,FALSE))</f>
        <v/>
      </c>
      <c r="BY12" s="158" t="str">
        <f>IF(AB12="---","",VLOOKUP(AB12,List16782345[],2,FALSE))</f>
        <v/>
      </c>
      <c r="BZ12" s="158" t="str">
        <f>IF(AC12="---","",VLOOKUP(AC12,List16782345[],2,FALSE))</f>
        <v/>
      </c>
      <c r="CA12" s="158" t="str">
        <f>IF(AD12="---","",VLOOKUP(AD12,List16782345[],2,FALSE))</f>
        <v/>
      </c>
      <c r="CB12" s="158" t="str">
        <f>IF(AE12="---","",VLOOKUP(AE12,List16782345[],2,FALSE))</f>
        <v/>
      </c>
      <c r="CC12" s="158" t="str">
        <f>IF(AF12="---","",VLOOKUP(AF12,List16782345[],2,FALSE))</f>
        <v/>
      </c>
      <c r="CD12" s="158" t="str">
        <f>IF(AG12="---","",VLOOKUP(AG12,List16782345[],2,FALSE))</f>
        <v/>
      </c>
      <c r="CE12" s="158" t="str">
        <f>IF(AH12="---","",VLOOKUP(AH12,List16782345[],2,FALSE))</f>
        <v/>
      </c>
    </row>
    <row r="13" spans="2:92" ht="13.5" customHeight="1" thickBot="1">
      <c r="B13" s="321"/>
      <c r="C13" s="291"/>
      <c r="D13" s="292"/>
      <c r="E13" s="20" t="s">
        <v>132</v>
      </c>
      <c r="F13" s="21"/>
      <c r="G13" s="22"/>
      <c r="H13" s="25" t="s">
        <v>106</v>
      </c>
      <c r="I13" s="25" t="s">
        <v>106</v>
      </c>
      <c r="J13" s="25" t="s">
        <v>106</v>
      </c>
      <c r="K13" s="25" t="s">
        <v>106</v>
      </c>
      <c r="L13" s="25" t="s">
        <v>106</v>
      </c>
      <c r="M13" s="25" t="s">
        <v>106</v>
      </c>
      <c r="N13" s="25" t="s">
        <v>106</v>
      </c>
      <c r="O13" s="25" t="s">
        <v>106</v>
      </c>
      <c r="P13" s="25" t="s">
        <v>106</v>
      </c>
      <c r="Q13" s="25" t="s">
        <v>106</v>
      </c>
      <c r="R13" s="32" t="s">
        <v>106</v>
      </c>
      <c r="Y13" s="25" t="s">
        <v>106</v>
      </c>
      <c r="Z13" s="25" t="s">
        <v>106</v>
      </c>
      <c r="AA13" s="25" t="s">
        <v>106</v>
      </c>
      <c r="AB13" s="25" t="s">
        <v>106</v>
      </c>
      <c r="AC13" s="32" t="s">
        <v>106</v>
      </c>
      <c r="AD13" s="23" t="s">
        <v>106</v>
      </c>
      <c r="AE13" s="23" t="s">
        <v>106</v>
      </c>
      <c r="AF13" s="23" t="s">
        <v>106</v>
      </c>
      <c r="AG13" s="23" t="s">
        <v>106</v>
      </c>
      <c r="AH13" s="23" t="s">
        <v>106</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133</v>
      </c>
      <c r="AX13" s="30" t="str">
        <f t="shared" si="1"/>
        <v>---</v>
      </c>
      <c r="AY13" s="50" t="e">
        <f>VALUE(IF(AX13="---","",VLOOKUP(AX13,List16782345[],2,FALSE)))</f>
        <v>#VALUE!</v>
      </c>
      <c r="AZ13" s="1" t="str">
        <f t="shared" si="2"/>
        <v>---</v>
      </c>
      <c r="BA13" s="1" t="e">
        <f>VALUE(IF(AZ13="---","",VLOOKUP(AZ13,List16782345[],2,FALSE)))</f>
        <v>#VALUE!</v>
      </c>
      <c r="BB13" s="1" t="str">
        <f t="shared" si="3"/>
        <v>---</v>
      </c>
      <c r="BC13" s="1" t="str">
        <f t="shared" si="4"/>
        <v>---</v>
      </c>
      <c r="BI13" s="29" t="s">
        <v>133</v>
      </c>
      <c r="BJ13" s="158" t="str">
        <f>IF(H13="---","",VLOOKUP(H13,List16782345[],2,FALSE))</f>
        <v/>
      </c>
      <c r="BK13" s="158" t="str">
        <f>IF(I13="---","",VLOOKUP(I13,List16782345[],2,FALSE))</f>
        <v/>
      </c>
      <c r="BL13" s="158" t="str">
        <f>IF(J13="---","",VLOOKUP(J13,List16782345[],2,FALSE))</f>
        <v/>
      </c>
      <c r="BM13" s="158" t="str">
        <f>IF(K13="---","",VLOOKUP(K13,List16782345[],2,FALSE))</f>
        <v/>
      </c>
      <c r="BN13" s="158" t="str">
        <f>IF(L13="---","",VLOOKUP(L13,List16782345[],2,FALSE))</f>
        <v/>
      </c>
      <c r="BO13" s="158" t="str">
        <f>IF(M13="---","",VLOOKUP(M13,List16782345[],2,FALSE))</f>
        <v/>
      </c>
      <c r="BP13" s="158" t="str">
        <f>IF(N13="---","",VLOOKUP(N13,List16782345[],2,FALSE))</f>
        <v/>
      </c>
      <c r="BQ13" s="158" t="str">
        <f>IF(O13="---","",VLOOKUP(O13,List16782345[],2,FALSE))</f>
        <v/>
      </c>
      <c r="BR13" s="158" t="str">
        <f>IF(P13="---","",VLOOKUP(P13,List16782345[],2,FALSE))</f>
        <v/>
      </c>
      <c r="BS13" s="158" t="str">
        <f>IF(Q13="---","",VLOOKUP(Q13,List16782345[],2,FALSE))</f>
        <v/>
      </c>
      <c r="BT13" s="158" t="str">
        <f>IF(R13="---","",VLOOKUP(R13,List16782345[],2,FALSE))</f>
        <v/>
      </c>
      <c r="BU13" s="29" t="s">
        <v>133</v>
      </c>
      <c r="BV13" s="158" t="str">
        <f>IF(Y13="---","",VLOOKUP(Y13,List16782345[],2,FALSE))</f>
        <v/>
      </c>
      <c r="BW13" s="158" t="str">
        <f>IF(Z13="---","",VLOOKUP(Z13,List16782345[],2,FALSE))</f>
        <v/>
      </c>
      <c r="BX13" s="158" t="str">
        <f>IF(AA13="---","",VLOOKUP(AA13,List16782345[],2,FALSE))</f>
        <v/>
      </c>
      <c r="BY13" s="158" t="str">
        <f>IF(AB13="---","",VLOOKUP(AB13,List16782345[],2,FALSE))</f>
        <v/>
      </c>
      <c r="BZ13" s="158" t="str">
        <f>IF(AC13="---","",VLOOKUP(AC13,List16782345[],2,FALSE))</f>
        <v/>
      </c>
      <c r="CA13" s="158" t="str">
        <f>IF(AD13="---","",VLOOKUP(AD13,List16782345[],2,FALSE))</f>
        <v/>
      </c>
      <c r="CB13" s="158" t="str">
        <f>IF(AE13="---","",VLOOKUP(AE13,List16782345[],2,FALSE))</f>
        <v/>
      </c>
      <c r="CC13" s="158" t="str">
        <f>IF(AF13="---","",VLOOKUP(AF13,List16782345[],2,FALSE))</f>
        <v/>
      </c>
      <c r="CD13" s="158" t="str">
        <f>IF(AG13="---","",VLOOKUP(AG13,List16782345[],2,FALSE))</f>
        <v/>
      </c>
      <c r="CE13" s="158" t="str">
        <f>IF(AH13="---","",VLOOKUP(AH13,List16782345[],2,FALSE))</f>
        <v/>
      </c>
    </row>
    <row r="14" spans="2:92" ht="13.5" customHeight="1" thickBot="1">
      <c r="B14" s="321"/>
      <c r="C14" s="291"/>
      <c r="D14" s="292"/>
      <c r="E14" s="20" t="s">
        <v>134</v>
      </c>
      <c r="F14" s="21"/>
      <c r="G14" s="22"/>
      <c r="H14" s="25" t="s">
        <v>106</v>
      </c>
      <c r="I14" s="25" t="s">
        <v>106</v>
      </c>
      <c r="J14" s="25" t="s">
        <v>106</v>
      </c>
      <c r="K14" s="25" t="s">
        <v>106</v>
      </c>
      <c r="L14" s="25" t="s">
        <v>106</v>
      </c>
      <c r="M14" s="25" t="s">
        <v>106</v>
      </c>
      <c r="N14" s="25" t="s">
        <v>106</v>
      </c>
      <c r="O14" s="25" t="s">
        <v>106</v>
      </c>
      <c r="P14" s="25" t="s">
        <v>106</v>
      </c>
      <c r="Q14" s="25" t="s">
        <v>106</v>
      </c>
      <c r="R14" s="32" t="s">
        <v>106</v>
      </c>
      <c r="Y14" s="25" t="s">
        <v>106</v>
      </c>
      <c r="Z14" s="25" t="s">
        <v>106</v>
      </c>
      <c r="AA14" s="25" t="s">
        <v>106</v>
      </c>
      <c r="AB14" s="25" t="s">
        <v>106</v>
      </c>
      <c r="AC14" s="32" t="s">
        <v>106</v>
      </c>
      <c r="AD14" s="23" t="s">
        <v>106</v>
      </c>
      <c r="AE14" s="23" t="s">
        <v>106</v>
      </c>
      <c r="AF14" s="23" t="s">
        <v>106</v>
      </c>
      <c r="AG14" s="23" t="s">
        <v>106</v>
      </c>
      <c r="AH14" s="23" t="s">
        <v>106</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V14" s="28"/>
      <c r="AW14" s="29" t="s">
        <v>135</v>
      </c>
      <c r="AX14" s="30" t="str">
        <f t="shared" si="1"/>
        <v>---</v>
      </c>
      <c r="AY14" s="50" t="e">
        <f>VALUE(IF(AX14="---","",VLOOKUP(AX14,List16782345[],2,FALSE)))</f>
        <v>#VALUE!</v>
      </c>
      <c r="AZ14" s="1" t="str">
        <f t="shared" si="2"/>
        <v>---</v>
      </c>
      <c r="BA14" s="1" t="e">
        <f>VALUE(IF(AZ14="---","",VLOOKUP(AZ14,List16782345[],2,FALSE)))</f>
        <v>#VALUE!</v>
      </c>
      <c r="BB14" s="1" t="str">
        <f t="shared" si="3"/>
        <v>---</v>
      </c>
      <c r="BC14" s="1" t="str">
        <f t="shared" si="4"/>
        <v>---</v>
      </c>
      <c r="BI14" s="29" t="s">
        <v>135</v>
      </c>
      <c r="BJ14" s="158" t="str">
        <f>IF(H14="---","",VLOOKUP(H14,List16782345[],2,FALSE))</f>
        <v/>
      </c>
      <c r="BK14" s="158" t="str">
        <f>IF(I14="---","",VLOOKUP(I14,List16782345[],2,FALSE))</f>
        <v/>
      </c>
      <c r="BL14" s="158" t="str">
        <f>IF(J14="---","",VLOOKUP(J14,List16782345[],2,FALSE))</f>
        <v/>
      </c>
      <c r="BM14" s="158" t="str">
        <f>IF(K14="---","",VLOOKUP(K14,List16782345[],2,FALSE))</f>
        <v/>
      </c>
      <c r="BN14" s="158" t="str">
        <f>IF(L14="---","",VLOOKUP(L14,List16782345[],2,FALSE))</f>
        <v/>
      </c>
      <c r="BO14" s="158" t="str">
        <f>IF(M14="---","",VLOOKUP(M14,List16782345[],2,FALSE))</f>
        <v/>
      </c>
      <c r="BP14" s="158" t="str">
        <f>IF(N14="---","",VLOOKUP(N14,List16782345[],2,FALSE))</f>
        <v/>
      </c>
      <c r="BQ14" s="158" t="str">
        <f>IF(O14="---","",VLOOKUP(O14,List16782345[],2,FALSE))</f>
        <v/>
      </c>
      <c r="BR14" s="158" t="str">
        <f>IF(P14="---","",VLOOKUP(P14,List16782345[],2,FALSE))</f>
        <v/>
      </c>
      <c r="BS14" s="158" t="str">
        <f>IF(Q14="---","",VLOOKUP(Q14,List16782345[],2,FALSE))</f>
        <v/>
      </c>
      <c r="BT14" s="158" t="str">
        <f>IF(R14="---","",VLOOKUP(R14,List16782345[],2,FALSE))</f>
        <v/>
      </c>
      <c r="BU14" s="29" t="s">
        <v>135</v>
      </c>
      <c r="BV14" s="158" t="str">
        <f>IF(Y14="---","",VLOOKUP(Y14,List16782345[],2,FALSE))</f>
        <v/>
      </c>
      <c r="BW14" s="158" t="str">
        <f>IF(Z14="---","",VLOOKUP(Z14,List16782345[],2,FALSE))</f>
        <v/>
      </c>
      <c r="BX14" s="158" t="str">
        <f>IF(AA14="---","",VLOOKUP(AA14,List16782345[],2,FALSE))</f>
        <v/>
      </c>
      <c r="BY14" s="158" t="str">
        <f>IF(AB14="---","",VLOOKUP(AB14,List16782345[],2,FALSE))</f>
        <v/>
      </c>
      <c r="BZ14" s="158" t="str">
        <f>IF(AC14="---","",VLOOKUP(AC14,List16782345[],2,FALSE))</f>
        <v/>
      </c>
      <c r="CA14" s="158" t="str">
        <f>IF(AD14="---","",VLOOKUP(AD14,List16782345[],2,FALSE))</f>
        <v/>
      </c>
      <c r="CB14" s="158" t="str">
        <f>IF(AE14="---","",VLOOKUP(AE14,List16782345[],2,FALSE))</f>
        <v/>
      </c>
      <c r="CC14" s="158" t="str">
        <f>IF(AF14="---","",VLOOKUP(AF14,List16782345[],2,FALSE))</f>
        <v/>
      </c>
      <c r="CD14" s="158" t="str">
        <f>IF(AG14="---","",VLOOKUP(AG14,List16782345[],2,FALSE))</f>
        <v/>
      </c>
      <c r="CE14" s="158" t="str">
        <f>IF(AH14="---","",VLOOKUP(AH14,List16782345[],2,FALSE))</f>
        <v/>
      </c>
    </row>
    <row r="15" spans="2:92" ht="13.5" customHeight="1" thickBot="1">
      <c r="B15" s="321"/>
      <c r="C15" s="291" t="s">
        <v>235</v>
      </c>
      <c r="D15" s="292"/>
      <c r="E15" s="20" t="s">
        <v>137</v>
      </c>
      <c r="F15" s="21"/>
      <c r="G15" s="22"/>
      <c r="H15" s="25" t="s">
        <v>106</v>
      </c>
      <c r="I15" s="25" t="s">
        <v>106</v>
      </c>
      <c r="J15" s="25" t="s">
        <v>106</v>
      </c>
      <c r="K15" s="25" t="s">
        <v>106</v>
      </c>
      <c r="L15" s="25" t="s">
        <v>106</v>
      </c>
      <c r="M15" s="25" t="s">
        <v>106</v>
      </c>
      <c r="N15" s="25" t="s">
        <v>106</v>
      </c>
      <c r="O15" s="25" t="s">
        <v>106</v>
      </c>
      <c r="P15" s="25" t="s">
        <v>106</v>
      </c>
      <c r="Q15" s="25" t="s">
        <v>106</v>
      </c>
      <c r="R15" s="32" t="s">
        <v>106</v>
      </c>
      <c r="Y15" s="25" t="s">
        <v>106</v>
      </c>
      <c r="Z15" s="25" t="s">
        <v>106</v>
      </c>
      <c r="AA15" s="25" t="s">
        <v>106</v>
      </c>
      <c r="AB15" s="25" t="s">
        <v>106</v>
      </c>
      <c r="AC15" s="32" t="s">
        <v>106</v>
      </c>
      <c r="AD15" s="23" t="s">
        <v>106</v>
      </c>
      <c r="AE15" s="23" t="s">
        <v>106</v>
      </c>
      <c r="AF15" s="23" t="s">
        <v>106</v>
      </c>
      <c r="AG15" s="23" t="s">
        <v>106</v>
      </c>
      <c r="AH15" s="23" t="s">
        <v>106</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V15" s="28"/>
      <c r="AW15" s="29" t="s">
        <v>138</v>
      </c>
      <c r="AX15" s="30" t="str">
        <f t="shared" si="1"/>
        <v>---</v>
      </c>
      <c r="AY15" s="50" t="e">
        <f>VALUE(IF(AX15="---","",VLOOKUP(AX15,List16782345[],2,FALSE)))</f>
        <v>#VALUE!</v>
      </c>
      <c r="AZ15" s="1" t="str">
        <f t="shared" si="2"/>
        <v>---</v>
      </c>
      <c r="BA15" s="1" t="e">
        <f>VALUE(IF(AZ15="---","",VLOOKUP(AZ15,List16782345[],2,FALSE)))</f>
        <v>#VALUE!</v>
      </c>
      <c r="BB15" s="1" t="str">
        <f t="shared" si="3"/>
        <v>---</v>
      </c>
      <c r="BC15" s="1" t="str">
        <f t="shared" si="4"/>
        <v>---</v>
      </c>
      <c r="BI15" s="29" t="s">
        <v>138</v>
      </c>
      <c r="BJ15" s="158" t="str">
        <f>IF(H15="---","",VLOOKUP(H15,List16782345[],2,FALSE))</f>
        <v/>
      </c>
      <c r="BK15" s="158" t="str">
        <f>IF(I15="---","",VLOOKUP(I15,List16782345[],2,FALSE))</f>
        <v/>
      </c>
      <c r="BL15" s="158" t="str">
        <f>IF(J15="---","",VLOOKUP(J15,List16782345[],2,FALSE))</f>
        <v/>
      </c>
      <c r="BM15" s="158" t="str">
        <f>IF(K15="---","",VLOOKUP(K15,List16782345[],2,FALSE))</f>
        <v/>
      </c>
      <c r="BN15" s="158" t="str">
        <f>IF(L15="---","",VLOOKUP(L15,List16782345[],2,FALSE))</f>
        <v/>
      </c>
      <c r="BO15" s="158" t="str">
        <f>IF(M15="---","",VLOOKUP(M15,List16782345[],2,FALSE))</f>
        <v/>
      </c>
      <c r="BP15" s="158" t="str">
        <f>IF(N15="---","",VLOOKUP(N15,List16782345[],2,FALSE))</f>
        <v/>
      </c>
      <c r="BQ15" s="158" t="str">
        <f>IF(O15="---","",VLOOKUP(O15,List16782345[],2,FALSE))</f>
        <v/>
      </c>
      <c r="BR15" s="158" t="str">
        <f>IF(P15="---","",VLOOKUP(P15,List16782345[],2,FALSE))</f>
        <v/>
      </c>
      <c r="BS15" s="158" t="str">
        <f>IF(Q15="---","",VLOOKUP(Q15,List16782345[],2,FALSE))</f>
        <v/>
      </c>
      <c r="BT15" s="158" t="str">
        <f>IF(R15="---","",VLOOKUP(R15,List16782345[],2,FALSE))</f>
        <v/>
      </c>
      <c r="BU15" s="29" t="s">
        <v>138</v>
      </c>
      <c r="BV15" s="158" t="str">
        <f>IF(Y15="---","",VLOOKUP(Y15,List16782345[],2,FALSE))</f>
        <v/>
      </c>
      <c r="BW15" s="158" t="str">
        <f>IF(Z15="---","",VLOOKUP(Z15,List16782345[],2,FALSE))</f>
        <v/>
      </c>
      <c r="BX15" s="158" t="str">
        <f>IF(AA15="---","",VLOOKUP(AA15,List16782345[],2,FALSE))</f>
        <v/>
      </c>
      <c r="BY15" s="158" t="str">
        <f>IF(AB15="---","",VLOOKUP(AB15,List16782345[],2,FALSE))</f>
        <v/>
      </c>
      <c r="BZ15" s="158" t="str">
        <f>IF(AC15="---","",VLOOKUP(AC15,List16782345[],2,FALSE))</f>
        <v/>
      </c>
      <c r="CA15" s="158" t="str">
        <f>IF(AD15="---","",VLOOKUP(AD15,List16782345[],2,FALSE))</f>
        <v/>
      </c>
      <c r="CB15" s="158" t="str">
        <f>IF(AE15="---","",VLOOKUP(AE15,List16782345[],2,FALSE))</f>
        <v/>
      </c>
      <c r="CC15" s="158" t="str">
        <f>IF(AF15="---","",VLOOKUP(AF15,List16782345[],2,FALSE))</f>
        <v/>
      </c>
      <c r="CD15" s="158" t="str">
        <f>IF(AG15="---","",VLOOKUP(AG15,List16782345[],2,FALSE))</f>
        <v/>
      </c>
      <c r="CE15" s="158" t="str">
        <f>IF(AH15="---","",VLOOKUP(AH15,List16782345[],2,FALSE))</f>
        <v/>
      </c>
    </row>
    <row r="16" spans="2:92" ht="13.5" customHeight="1" thickBot="1">
      <c r="B16" s="321"/>
      <c r="C16" s="291"/>
      <c r="D16" s="292"/>
      <c r="E16" s="20" t="s">
        <v>139</v>
      </c>
      <c r="F16" s="21"/>
      <c r="G16" s="22"/>
      <c r="H16" s="25" t="s">
        <v>106</v>
      </c>
      <c r="I16" s="25" t="s">
        <v>106</v>
      </c>
      <c r="J16" s="25" t="s">
        <v>106</v>
      </c>
      <c r="K16" s="25" t="s">
        <v>106</v>
      </c>
      <c r="L16" s="25" t="s">
        <v>106</v>
      </c>
      <c r="M16" s="25" t="s">
        <v>106</v>
      </c>
      <c r="N16" s="25" t="s">
        <v>106</v>
      </c>
      <c r="O16" s="25" t="s">
        <v>106</v>
      </c>
      <c r="P16" s="25" t="s">
        <v>106</v>
      </c>
      <c r="Q16" s="25" t="s">
        <v>106</v>
      </c>
      <c r="R16" s="32" t="s">
        <v>106</v>
      </c>
      <c r="Y16" s="25" t="s">
        <v>106</v>
      </c>
      <c r="Z16" s="25" t="s">
        <v>106</v>
      </c>
      <c r="AA16" s="25" t="s">
        <v>106</v>
      </c>
      <c r="AB16" s="25" t="s">
        <v>106</v>
      </c>
      <c r="AC16" s="32" t="s">
        <v>106</v>
      </c>
      <c r="AD16" s="23" t="s">
        <v>106</v>
      </c>
      <c r="AE16" s="23" t="s">
        <v>106</v>
      </c>
      <c r="AF16" s="23" t="s">
        <v>106</v>
      </c>
      <c r="AG16" s="23" t="s">
        <v>106</v>
      </c>
      <c r="AH16" s="23" t="s">
        <v>106</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V16" s="28"/>
      <c r="AW16" s="29" t="s">
        <v>140</v>
      </c>
      <c r="AX16" s="30" t="str">
        <f t="shared" si="1"/>
        <v>---</v>
      </c>
      <c r="AY16" s="50" t="e">
        <f>VALUE(IF(AX16="---","",VLOOKUP(AX16,List16782345[],2,FALSE)))</f>
        <v>#VALUE!</v>
      </c>
      <c r="AZ16" s="1" t="str">
        <f t="shared" si="2"/>
        <v>---</v>
      </c>
      <c r="BA16" s="1" t="e">
        <f>VALUE(IF(AZ16="---","",VLOOKUP(AZ16,List16782345[],2,FALSE)))</f>
        <v>#VALUE!</v>
      </c>
      <c r="BB16" s="1" t="str">
        <f t="shared" si="3"/>
        <v>---</v>
      </c>
      <c r="BC16" s="1" t="str">
        <f t="shared" si="4"/>
        <v>---</v>
      </c>
      <c r="BI16" s="29" t="s">
        <v>140</v>
      </c>
      <c r="BJ16" s="158" t="str">
        <f>IF(H16="---","",VLOOKUP(H16,List16782345[],2,FALSE))</f>
        <v/>
      </c>
      <c r="BK16" s="158" t="str">
        <f>IF(I16="---","",VLOOKUP(I16,List16782345[],2,FALSE))</f>
        <v/>
      </c>
      <c r="BL16" s="158" t="str">
        <f>IF(J16="---","",VLOOKUP(J16,List16782345[],2,FALSE))</f>
        <v/>
      </c>
      <c r="BM16" s="158" t="str">
        <f>IF(K16="---","",VLOOKUP(K16,List16782345[],2,FALSE))</f>
        <v/>
      </c>
      <c r="BN16" s="158" t="str">
        <f>IF(L16="---","",VLOOKUP(L16,List16782345[],2,FALSE))</f>
        <v/>
      </c>
      <c r="BO16" s="158" t="str">
        <f>IF(M16="---","",VLOOKUP(M16,List16782345[],2,FALSE))</f>
        <v/>
      </c>
      <c r="BP16" s="158" t="str">
        <f>IF(N16="---","",VLOOKUP(N16,List16782345[],2,FALSE))</f>
        <v/>
      </c>
      <c r="BQ16" s="158" t="str">
        <f>IF(O16="---","",VLOOKUP(O16,List16782345[],2,FALSE))</f>
        <v/>
      </c>
      <c r="BR16" s="158" t="str">
        <f>IF(P16="---","",VLOOKUP(P16,List16782345[],2,FALSE))</f>
        <v/>
      </c>
      <c r="BS16" s="158" t="str">
        <f>IF(Q16="---","",VLOOKUP(Q16,List16782345[],2,FALSE))</f>
        <v/>
      </c>
      <c r="BT16" s="158" t="str">
        <f>IF(R16="---","",VLOOKUP(R16,List16782345[],2,FALSE))</f>
        <v/>
      </c>
      <c r="BU16" s="29" t="s">
        <v>140</v>
      </c>
      <c r="BV16" s="158" t="str">
        <f>IF(Y16="---","",VLOOKUP(Y16,List16782345[],2,FALSE))</f>
        <v/>
      </c>
      <c r="BW16" s="158" t="str">
        <f>IF(Z16="---","",VLOOKUP(Z16,List16782345[],2,FALSE))</f>
        <v/>
      </c>
      <c r="BX16" s="158" t="str">
        <f>IF(AA16="---","",VLOOKUP(AA16,List16782345[],2,FALSE))</f>
        <v/>
      </c>
      <c r="BY16" s="158" t="str">
        <f>IF(AB16="---","",VLOOKUP(AB16,List16782345[],2,FALSE))</f>
        <v/>
      </c>
      <c r="BZ16" s="158" t="str">
        <f>IF(AC16="---","",VLOOKUP(AC16,List16782345[],2,FALSE))</f>
        <v/>
      </c>
      <c r="CA16" s="158" t="str">
        <f>IF(AD16="---","",VLOOKUP(AD16,List16782345[],2,FALSE))</f>
        <v/>
      </c>
      <c r="CB16" s="158" t="str">
        <f>IF(AE16="---","",VLOOKUP(AE16,List16782345[],2,FALSE))</f>
        <v/>
      </c>
      <c r="CC16" s="158" t="str">
        <f>IF(AF16="---","",VLOOKUP(AF16,List16782345[],2,FALSE))</f>
        <v/>
      </c>
      <c r="CD16" s="158" t="str">
        <f>IF(AG16="---","",VLOOKUP(AG16,List16782345[],2,FALSE))</f>
        <v/>
      </c>
      <c r="CE16" s="158" t="str">
        <f>IF(AH16="---","",VLOOKUP(AH16,List16782345[],2,FALSE))</f>
        <v/>
      </c>
    </row>
    <row r="17" spans="2:91" s="8" customFormat="1" ht="13.5" customHeight="1" thickBot="1">
      <c r="B17" s="321"/>
      <c r="C17" s="291"/>
      <c r="D17" s="292"/>
      <c r="E17" s="20" t="s">
        <v>141</v>
      </c>
      <c r="F17" s="21"/>
      <c r="G17" s="22"/>
      <c r="H17" s="25" t="s">
        <v>106</v>
      </c>
      <c r="I17" s="25" t="s">
        <v>106</v>
      </c>
      <c r="J17" s="25" t="s">
        <v>106</v>
      </c>
      <c r="K17" s="25" t="s">
        <v>106</v>
      </c>
      <c r="L17" s="25" t="s">
        <v>106</v>
      </c>
      <c r="M17" s="25" t="s">
        <v>106</v>
      </c>
      <c r="N17" s="25" t="s">
        <v>106</v>
      </c>
      <c r="O17" s="25" t="s">
        <v>106</v>
      </c>
      <c r="P17" s="25" t="s">
        <v>106</v>
      </c>
      <c r="Q17" s="25" t="s">
        <v>106</v>
      </c>
      <c r="R17" s="32" t="s">
        <v>106</v>
      </c>
      <c r="S17" s="1"/>
      <c r="T17" s="1"/>
      <c r="U17" s="1"/>
      <c r="V17" s="1"/>
      <c r="W17" s="1"/>
      <c r="X17" s="1"/>
      <c r="Y17" s="25" t="s">
        <v>106</v>
      </c>
      <c r="Z17" s="25" t="s">
        <v>106</v>
      </c>
      <c r="AA17" s="25" t="s">
        <v>106</v>
      </c>
      <c r="AB17" s="25" t="s">
        <v>106</v>
      </c>
      <c r="AC17" s="32" t="s">
        <v>106</v>
      </c>
      <c r="AD17" s="23" t="s">
        <v>106</v>
      </c>
      <c r="AE17" s="23" t="s">
        <v>106</v>
      </c>
      <c r="AF17" s="23" t="s">
        <v>106</v>
      </c>
      <c r="AG17" s="23" t="s">
        <v>106</v>
      </c>
      <c r="AH17" s="23" t="s">
        <v>106</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142</v>
      </c>
      <c r="AX17" s="30" t="str">
        <f t="shared" si="1"/>
        <v>---</v>
      </c>
      <c r="AY17" s="50" t="e">
        <f>VALUE(IF(AX17="---","",VLOOKUP(AX17,List16782345[],2,FALSE)))</f>
        <v>#VALUE!</v>
      </c>
      <c r="AZ17" s="1" t="str">
        <f t="shared" si="2"/>
        <v>---</v>
      </c>
      <c r="BA17" s="1" t="e">
        <f>VALUE(IF(AZ17="---","",VLOOKUP(AZ17,List16782345[],2,FALSE)))</f>
        <v>#VALUE!</v>
      </c>
      <c r="BB17" s="1" t="str">
        <f t="shared" si="3"/>
        <v>---</v>
      </c>
      <c r="BC17" s="1" t="str">
        <f t="shared" si="4"/>
        <v>---</v>
      </c>
      <c r="BD17" s="1"/>
      <c r="BE17" s="1"/>
      <c r="BF17" s="1"/>
      <c r="BG17" s="1"/>
      <c r="BH17" s="1"/>
      <c r="BI17" s="29" t="s">
        <v>142</v>
      </c>
      <c r="BJ17" s="158" t="str">
        <f>IF(H17="---","",VLOOKUP(H17,List16782345[],2,FALSE))</f>
        <v/>
      </c>
      <c r="BK17" s="158" t="str">
        <f>IF(I17="---","",VLOOKUP(I17,List16782345[],2,FALSE))</f>
        <v/>
      </c>
      <c r="BL17" s="158" t="str">
        <f>IF(J17="---","",VLOOKUP(J17,List16782345[],2,FALSE))</f>
        <v/>
      </c>
      <c r="BM17" s="158" t="str">
        <f>IF(K17="---","",VLOOKUP(K17,List16782345[],2,FALSE))</f>
        <v/>
      </c>
      <c r="BN17" s="158" t="str">
        <f>IF(L17="---","",VLOOKUP(L17,List16782345[],2,FALSE))</f>
        <v/>
      </c>
      <c r="BO17" s="158" t="str">
        <f>IF(M17="---","",VLOOKUP(M17,List16782345[],2,FALSE))</f>
        <v/>
      </c>
      <c r="BP17" s="158" t="str">
        <f>IF(N17="---","",VLOOKUP(N17,List16782345[],2,FALSE))</f>
        <v/>
      </c>
      <c r="BQ17" s="158" t="str">
        <f>IF(O17="---","",VLOOKUP(O17,List16782345[],2,FALSE))</f>
        <v/>
      </c>
      <c r="BR17" s="158" t="str">
        <f>IF(P17="---","",VLOOKUP(P17,List16782345[],2,FALSE))</f>
        <v/>
      </c>
      <c r="BS17" s="158" t="str">
        <f>IF(Q17="---","",VLOOKUP(Q17,List16782345[],2,FALSE))</f>
        <v/>
      </c>
      <c r="BT17" s="158" t="str">
        <f>IF(R17="---","",VLOOKUP(R17,List16782345[],2,FALSE))</f>
        <v/>
      </c>
      <c r="BU17" s="29" t="s">
        <v>142</v>
      </c>
      <c r="BV17" s="158" t="str">
        <f>IF(Y17="---","",VLOOKUP(Y17,List16782345[],2,FALSE))</f>
        <v/>
      </c>
      <c r="BW17" s="158" t="str">
        <f>IF(Z17="---","",VLOOKUP(Z17,List16782345[],2,FALSE))</f>
        <v/>
      </c>
      <c r="BX17" s="158" t="str">
        <f>IF(AA17="---","",VLOOKUP(AA17,List16782345[],2,FALSE))</f>
        <v/>
      </c>
      <c r="BY17" s="158" t="str">
        <f>IF(AB17="---","",VLOOKUP(AB17,List16782345[],2,FALSE))</f>
        <v/>
      </c>
      <c r="BZ17" s="158" t="str">
        <f>IF(AC17="---","",VLOOKUP(AC17,List16782345[],2,FALSE))</f>
        <v/>
      </c>
      <c r="CA17" s="158" t="str">
        <f>IF(AD17="---","",VLOOKUP(AD17,List16782345[],2,FALSE))</f>
        <v/>
      </c>
      <c r="CB17" s="158" t="str">
        <f>IF(AE17="---","",VLOOKUP(AE17,List16782345[],2,FALSE))</f>
        <v/>
      </c>
      <c r="CC17" s="158" t="str">
        <f>IF(AF17="---","",VLOOKUP(AF17,List16782345[],2,FALSE))</f>
        <v/>
      </c>
      <c r="CD17" s="158" t="str">
        <f>IF(AG17="---","",VLOOKUP(AG17,List16782345[],2,FALSE))</f>
        <v/>
      </c>
      <c r="CE17" s="158" t="str">
        <f>IF(AH17="---","",VLOOKUP(AH17,List16782345[],2,FALSE))</f>
        <v/>
      </c>
      <c r="CG17" s="1"/>
      <c r="CI17" s="1"/>
      <c r="CK17" s="1"/>
      <c r="CM17" s="1"/>
    </row>
    <row r="18" spans="2:91" s="8" customFormat="1" ht="13.5" customHeight="1" thickBot="1">
      <c r="B18" s="321"/>
      <c r="C18" s="291" t="s">
        <v>143</v>
      </c>
      <c r="D18" s="292"/>
      <c r="E18" s="20" t="s">
        <v>144</v>
      </c>
      <c r="F18" s="21"/>
      <c r="G18" s="22"/>
      <c r="H18" s="25" t="s">
        <v>106</v>
      </c>
      <c r="I18" s="25" t="s">
        <v>106</v>
      </c>
      <c r="J18" s="25" t="s">
        <v>106</v>
      </c>
      <c r="K18" s="25" t="s">
        <v>106</v>
      </c>
      <c r="L18" s="25" t="s">
        <v>106</v>
      </c>
      <c r="M18" s="25" t="s">
        <v>106</v>
      </c>
      <c r="N18" s="25" t="s">
        <v>106</v>
      </c>
      <c r="O18" s="25" t="s">
        <v>106</v>
      </c>
      <c r="P18" s="25" t="s">
        <v>106</v>
      </c>
      <c r="Q18" s="25" t="s">
        <v>106</v>
      </c>
      <c r="R18" s="32" t="s">
        <v>106</v>
      </c>
      <c r="S18" s="1"/>
      <c r="T18" s="1"/>
      <c r="U18" s="1"/>
      <c r="V18" s="1"/>
      <c r="W18" s="1"/>
      <c r="X18" s="1"/>
      <c r="Y18" s="25" t="s">
        <v>106</v>
      </c>
      <c r="Z18" s="25" t="s">
        <v>106</v>
      </c>
      <c r="AA18" s="25" t="s">
        <v>106</v>
      </c>
      <c r="AB18" s="25" t="s">
        <v>106</v>
      </c>
      <c r="AC18" s="32" t="s">
        <v>106</v>
      </c>
      <c r="AD18" s="23" t="s">
        <v>106</v>
      </c>
      <c r="AE18" s="23" t="s">
        <v>106</v>
      </c>
      <c r="AF18" s="23" t="s">
        <v>106</v>
      </c>
      <c r="AG18" s="23" t="s">
        <v>106</v>
      </c>
      <c r="AH18" s="23" t="s">
        <v>106</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145</v>
      </c>
      <c r="AX18" s="30" t="str">
        <f t="shared" si="1"/>
        <v>---</v>
      </c>
      <c r="AY18" s="50" t="e">
        <f>VALUE(IF(AX18="---","",VLOOKUP(AX18,List16782345[],2,FALSE)))</f>
        <v>#VALUE!</v>
      </c>
      <c r="AZ18" s="1" t="str">
        <f t="shared" si="2"/>
        <v>---</v>
      </c>
      <c r="BA18" s="1" t="e">
        <f>VALUE(IF(AZ18="---","",VLOOKUP(AZ18,List16782345[],2,FALSE)))</f>
        <v>#VALUE!</v>
      </c>
      <c r="BB18" s="1" t="str">
        <f t="shared" si="3"/>
        <v>---</v>
      </c>
      <c r="BC18" s="1" t="str">
        <f t="shared" si="4"/>
        <v>---</v>
      </c>
      <c r="BD18" s="1"/>
      <c r="BE18" s="1"/>
      <c r="BF18" s="1"/>
      <c r="BG18" s="1"/>
      <c r="BH18" s="1"/>
      <c r="BI18" s="29" t="s">
        <v>145</v>
      </c>
      <c r="BJ18" s="158" t="str">
        <f>IF(H18="---","",VLOOKUP(H18,List16782345[],2,FALSE))</f>
        <v/>
      </c>
      <c r="BK18" s="158" t="str">
        <f>IF(I18="---","",VLOOKUP(I18,List16782345[],2,FALSE))</f>
        <v/>
      </c>
      <c r="BL18" s="158" t="str">
        <f>IF(J18="---","",VLOOKUP(J18,List16782345[],2,FALSE))</f>
        <v/>
      </c>
      <c r="BM18" s="158" t="str">
        <f>IF(K18="---","",VLOOKUP(K18,List16782345[],2,FALSE))</f>
        <v/>
      </c>
      <c r="BN18" s="158" t="str">
        <f>IF(L18="---","",VLOOKUP(L18,List16782345[],2,FALSE))</f>
        <v/>
      </c>
      <c r="BO18" s="158" t="str">
        <f>IF(M18="---","",VLOOKUP(M18,List16782345[],2,FALSE))</f>
        <v/>
      </c>
      <c r="BP18" s="158" t="str">
        <f>IF(N18="---","",VLOOKUP(N18,List16782345[],2,FALSE))</f>
        <v/>
      </c>
      <c r="BQ18" s="158" t="str">
        <f>IF(O18="---","",VLOOKUP(O18,List16782345[],2,FALSE))</f>
        <v/>
      </c>
      <c r="BR18" s="158" t="str">
        <f>IF(P18="---","",VLOOKUP(P18,List16782345[],2,FALSE))</f>
        <v/>
      </c>
      <c r="BS18" s="158" t="str">
        <f>IF(Q18="---","",VLOOKUP(Q18,List16782345[],2,FALSE))</f>
        <v/>
      </c>
      <c r="BT18" s="158" t="str">
        <f>IF(R18="---","",VLOOKUP(R18,List16782345[],2,FALSE))</f>
        <v/>
      </c>
      <c r="BU18" s="29" t="s">
        <v>145</v>
      </c>
      <c r="BV18" s="158" t="str">
        <f>IF(Y18="---","",VLOOKUP(Y18,List16782345[],2,FALSE))</f>
        <v/>
      </c>
      <c r="BW18" s="158" t="str">
        <f>IF(Z18="---","",VLOOKUP(Z18,List16782345[],2,FALSE))</f>
        <v/>
      </c>
      <c r="BX18" s="158" t="str">
        <f>IF(AA18="---","",VLOOKUP(AA18,List16782345[],2,FALSE))</f>
        <v/>
      </c>
      <c r="BY18" s="158" t="str">
        <f>IF(AB18="---","",VLOOKUP(AB18,List16782345[],2,FALSE))</f>
        <v/>
      </c>
      <c r="BZ18" s="158" t="str">
        <f>IF(AC18="---","",VLOOKUP(AC18,List16782345[],2,FALSE))</f>
        <v/>
      </c>
      <c r="CA18" s="158" t="str">
        <f>IF(AD18="---","",VLOOKUP(AD18,List16782345[],2,FALSE))</f>
        <v/>
      </c>
      <c r="CB18" s="158" t="str">
        <f>IF(AE18="---","",VLOOKUP(AE18,List16782345[],2,FALSE))</f>
        <v/>
      </c>
      <c r="CC18" s="158" t="str">
        <f>IF(AF18="---","",VLOOKUP(AF18,List16782345[],2,FALSE))</f>
        <v/>
      </c>
      <c r="CD18" s="158" t="str">
        <f>IF(AG18="---","",VLOOKUP(AG18,List16782345[],2,FALSE))</f>
        <v/>
      </c>
      <c r="CE18" s="158" t="str">
        <f>IF(AH18="---","",VLOOKUP(AH18,List16782345[],2,FALSE))</f>
        <v/>
      </c>
      <c r="CG18" s="1"/>
      <c r="CI18" s="1"/>
      <c r="CK18" s="1"/>
      <c r="CM18" s="1"/>
    </row>
    <row r="19" spans="2:91" s="8" customFormat="1" ht="13.5" customHeight="1" thickBot="1">
      <c r="B19" s="321"/>
      <c r="C19" s="291"/>
      <c r="D19" s="292"/>
      <c r="E19" s="20" t="s">
        <v>146</v>
      </c>
      <c r="F19" s="21"/>
      <c r="G19" s="22"/>
      <c r="H19" s="25" t="s">
        <v>106</v>
      </c>
      <c r="I19" s="25" t="s">
        <v>106</v>
      </c>
      <c r="J19" s="25" t="s">
        <v>106</v>
      </c>
      <c r="K19" s="25" t="s">
        <v>106</v>
      </c>
      <c r="L19" s="25" t="s">
        <v>106</v>
      </c>
      <c r="M19" s="25" t="s">
        <v>106</v>
      </c>
      <c r="N19" s="25" t="s">
        <v>106</v>
      </c>
      <c r="O19" s="25" t="s">
        <v>106</v>
      </c>
      <c r="P19" s="25" t="s">
        <v>106</v>
      </c>
      <c r="Q19" s="25" t="s">
        <v>106</v>
      </c>
      <c r="R19" s="32" t="s">
        <v>106</v>
      </c>
      <c r="S19" s="1"/>
      <c r="T19" s="1"/>
      <c r="U19" s="1"/>
      <c r="V19" s="1"/>
      <c r="W19" s="1"/>
      <c r="X19" s="1"/>
      <c r="Y19" s="25" t="s">
        <v>106</v>
      </c>
      <c r="Z19" s="25" t="s">
        <v>106</v>
      </c>
      <c r="AA19" s="25" t="s">
        <v>106</v>
      </c>
      <c r="AB19" s="25" t="s">
        <v>106</v>
      </c>
      <c r="AC19" s="32" t="s">
        <v>106</v>
      </c>
      <c r="AD19" s="23" t="s">
        <v>106</v>
      </c>
      <c r="AE19" s="23" t="s">
        <v>106</v>
      </c>
      <c r="AF19" s="23" t="s">
        <v>106</v>
      </c>
      <c r="AG19" s="23" t="s">
        <v>106</v>
      </c>
      <c r="AH19" s="23" t="s">
        <v>106</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147</v>
      </c>
      <c r="AX19" s="30" t="str">
        <f t="shared" si="1"/>
        <v>---</v>
      </c>
      <c r="AY19" s="50" t="e">
        <f>VALUE(IF(AX19="---","",VLOOKUP(AX19,List16782345[],2,FALSE)))</f>
        <v>#VALUE!</v>
      </c>
      <c r="AZ19" s="1" t="str">
        <f t="shared" si="2"/>
        <v>---</v>
      </c>
      <c r="BA19" s="1" t="e">
        <f>VALUE(IF(AZ19="---","",VLOOKUP(AZ19,List16782345[],2,FALSE)))</f>
        <v>#VALUE!</v>
      </c>
      <c r="BB19" s="1" t="str">
        <f t="shared" si="3"/>
        <v>---</v>
      </c>
      <c r="BC19" s="1" t="str">
        <f t="shared" si="4"/>
        <v>---</v>
      </c>
      <c r="BD19" s="1"/>
      <c r="BE19" s="1"/>
      <c r="BF19" s="1"/>
      <c r="BG19" s="1"/>
      <c r="BH19" s="1"/>
      <c r="BI19" s="29" t="s">
        <v>147</v>
      </c>
      <c r="BJ19" s="158" t="str">
        <f>IF(H19="---","",VLOOKUP(H19,List16782345[],2,FALSE))</f>
        <v/>
      </c>
      <c r="BK19" s="158" t="str">
        <f>IF(I19="---","",VLOOKUP(I19,List16782345[],2,FALSE))</f>
        <v/>
      </c>
      <c r="BL19" s="158" t="str">
        <f>IF(J19="---","",VLOOKUP(J19,List16782345[],2,FALSE))</f>
        <v/>
      </c>
      <c r="BM19" s="158" t="str">
        <f>IF(K19="---","",VLOOKUP(K19,List16782345[],2,FALSE))</f>
        <v/>
      </c>
      <c r="BN19" s="158" t="str">
        <f>IF(L19="---","",VLOOKUP(L19,List16782345[],2,FALSE))</f>
        <v/>
      </c>
      <c r="BO19" s="158" t="str">
        <f>IF(M19="---","",VLOOKUP(M19,List16782345[],2,FALSE))</f>
        <v/>
      </c>
      <c r="BP19" s="158" t="str">
        <f>IF(N19="---","",VLOOKUP(N19,List16782345[],2,FALSE))</f>
        <v/>
      </c>
      <c r="BQ19" s="158" t="str">
        <f>IF(O19="---","",VLOOKUP(O19,List16782345[],2,FALSE))</f>
        <v/>
      </c>
      <c r="BR19" s="158" t="str">
        <f>IF(P19="---","",VLOOKUP(P19,List16782345[],2,FALSE))</f>
        <v/>
      </c>
      <c r="BS19" s="158" t="str">
        <f>IF(Q19="---","",VLOOKUP(Q19,List16782345[],2,FALSE))</f>
        <v/>
      </c>
      <c r="BT19" s="158" t="str">
        <f>IF(R19="---","",VLOOKUP(R19,List16782345[],2,FALSE))</f>
        <v/>
      </c>
      <c r="BU19" s="29" t="s">
        <v>147</v>
      </c>
      <c r="BV19" s="158" t="str">
        <f>IF(Y19="---","",VLOOKUP(Y19,List16782345[],2,FALSE))</f>
        <v/>
      </c>
      <c r="BW19" s="158" t="str">
        <f>IF(Z19="---","",VLOOKUP(Z19,List16782345[],2,FALSE))</f>
        <v/>
      </c>
      <c r="BX19" s="158" t="str">
        <f>IF(AA19="---","",VLOOKUP(AA19,List16782345[],2,FALSE))</f>
        <v/>
      </c>
      <c r="BY19" s="158" t="str">
        <f>IF(AB19="---","",VLOOKUP(AB19,List16782345[],2,FALSE))</f>
        <v/>
      </c>
      <c r="BZ19" s="158" t="str">
        <f>IF(AC19="---","",VLOOKUP(AC19,List16782345[],2,FALSE))</f>
        <v/>
      </c>
      <c r="CA19" s="158" t="str">
        <f>IF(AD19="---","",VLOOKUP(AD19,List16782345[],2,FALSE))</f>
        <v/>
      </c>
      <c r="CB19" s="158" t="str">
        <f>IF(AE19="---","",VLOOKUP(AE19,List16782345[],2,FALSE))</f>
        <v/>
      </c>
      <c r="CC19" s="158" t="str">
        <f>IF(AF19="---","",VLOOKUP(AF19,List16782345[],2,FALSE))</f>
        <v/>
      </c>
      <c r="CD19" s="158" t="str">
        <f>IF(AG19="---","",VLOOKUP(AG19,List16782345[],2,FALSE))</f>
        <v/>
      </c>
      <c r="CE19" s="158" t="str">
        <f>IF(AH19="---","",VLOOKUP(AH19,List16782345[],2,FALSE))</f>
        <v/>
      </c>
      <c r="CG19" s="1"/>
      <c r="CI19" s="1"/>
      <c r="CK19" s="1"/>
      <c r="CM19" s="1"/>
    </row>
    <row r="20" spans="2:91" s="8" customFormat="1" ht="13.5" customHeight="1" thickBot="1">
      <c r="B20" s="321"/>
      <c r="C20" s="291"/>
      <c r="D20" s="292"/>
      <c r="E20" s="20" t="s">
        <v>148</v>
      </c>
      <c r="F20" s="21"/>
      <c r="G20" s="22"/>
      <c r="H20" s="25" t="s">
        <v>106</v>
      </c>
      <c r="I20" s="25" t="s">
        <v>106</v>
      </c>
      <c r="J20" s="25" t="s">
        <v>106</v>
      </c>
      <c r="K20" s="25" t="s">
        <v>106</v>
      </c>
      <c r="L20" s="25" t="s">
        <v>106</v>
      </c>
      <c r="M20" s="25" t="s">
        <v>106</v>
      </c>
      <c r="N20" s="25" t="s">
        <v>106</v>
      </c>
      <c r="O20" s="25" t="s">
        <v>106</v>
      </c>
      <c r="P20" s="25" t="s">
        <v>106</v>
      </c>
      <c r="Q20" s="25" t="s">
        <v>106</v>
      </c>
      <c r="R20" s="32" t="s">
        <v>106</v>
      </c>
      <c r="S20" s="1"/>
      <c r="T20" s="1"/>
      <c r="U20" s="1"/>
      <c r="V20" s="1"/>
      <c r="W20" s="1"/>
      <c r="X20" s="1"/>
      <c r="Y20" s="25" t="s">
        <v>106</v>
      </c>
      <c r="Z20" s="25" t="s">
        <v>106</v>
      </c>
      <c r="AA20" s="25" t="s">
        <v>106</v>
      </c>
      <c r="AB20" s="25" t="s">
        <v>106</v>
      </c>
      <c r="AC20" s="32" t="s">
        <v>106</v>
      </c>
      <c r="AD20" s="23" t="s">
        <v>106</v>
      </c>
      <c r="AE20" s="23" t="s">
        <v>106</v>
      </c>
      <c r="AF20" s="23" t="s">
        <v>106</v>
      </c>
      <c r="AG20" s="23" t="s">
        <v>106</v>
      </c>
      <c r="AH20" s="23" t="s">
        <v>106</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149</v>
      </c>
      <c r="AX20" s="30" t="str">
        <f t="shared" si="1"/>
        <v>---</v>
      </c>
      <c r="AY20" s="50" t="e">
        <f>VALUE(IF(AX20="---","",VLOOKUP(AX20,List16782345[],2,FALSE)))</f>
        <v>#VALUE!</v>
      </c>
      <c r="AZ20" s="1" t="str">
        <f t="shared" si="2"/>
        <v>---</v>
      </c>
      <c r="BA20" s="1" t="e">
        <f>VALUE(IF(AZ20="---","",VLOOKUP(AZ20,List16782345[],2,FALSE)))</f>
        <v>#VALUE!</v>
      </c>
      <c r="BB20" s="1" t="str">
        <f t="shared" si="3"/>
        <v>---</v>
      </c>
      <c r="BC20" s="1" t="str">
        <f t="shared" si="4"/>
        <v>---</v>
      </c>
      <c r="BD20" s="1"/>
      <c r="BE20" s="1"/>
      <c r="BF20" s="1"/>
      <c r="BG20" s="1"/>
      <c r="BH20" s="1"/>
      <c r="BI20" s="29" t="s">
        <v>149</v>
      </c>
      <c r="BJ20" s="158" t="str">
        <f>IF(H20="---","",VLOOKUP(H20,List16782345[],2,FALSE))</f>
        <v/>
      </c>
      <c r="BK20" s="158" t="str">
        <f>IF(I20="---","",VLOOKUP(I20,List16782345[],2,FALSE))</f>
        <v/>
      </c>
      <c r="BL20" s="158" t="str">
        <f>IF(J20="---","",VLOOKUP(J20,List16782345[],2,FALSE))</f>
        <v/>
      </c>
      <c r="BM20" s="158" t="str">
        <f>IF(K20="---","",VLOOKUP(K20,List16782345[],2,FALSE))</f>
        <v/>
      </c>
      <c r="BN20" s="158" t="str">
        <f>IF(L20="---","",VLOOKUP(L20,List16782345[],2,FALSE))</f>
        <v/>
      </c>
      <c r="BO20" s="158" t="str">
        <f>IF(M20="---","",VLOOKUP(M20,List16782345[],2,FALSE))</f>
        <v/>
      </c>
      <c r="BP20" s="158" t="str">
        <f>IF(N20="---","",VLOOKUP(N20,List16782345[],2,FALSE))</f>
        <v/>
      </c>
      <c r="BQ20" s="158" t="str">
        <f>IF(O20="---","",VLOOKUP(O20,List16782345[],2,FALSE))</f>
        <v/>
      </c>
      <c r="BR20" s="158" t="str">
        <f>IF(P20="---","",VLOOKUP(P20,List16782345[],2,FALSE))</f>
        <v/>
      </c>
      <c r="BS20" s="158" t="str">
        <f>IF(Q20="---","",VLOOKUP(Q20,List16782345[],2,FALSE))</f>
        <v/>
      </c>
      <c r="BT20" s="158" t="str">
        <f>IF(R20="---","",VLOOKUP(R20,List16782345[],2,FALSE))</f>
        <v/>
      </c>
      <c r="BU20" s="29" t="s">
        <v>149</v>
      </c>
      <c r="BV20" s="158" t="str">
        <f>IF(Y20="---","",VLOOKUP(Y20,List16782345[],2,FALSE))</f>
        <v/>
      </c>
      <c r="BW20" s="158" t="str">
        <f>IF(Z20="---","",VLOOKUP(Z20,List16782345[],2,FALSE))</f>
        <v/>
      </c>
      <c r="BX20" s="158" t="str">
        <f>IF(AA20="---","",VLOOKUP(AA20,List16782345[],2,FALSE))</f>
        <v/>
      </c>
      <c r="BY20" s="158" t="str">
        <f>IF(AB20="---","",VLOOKUP(AB20,List16782345[],2,FALSE))</f>
        <v/>
      </c>
      <c r="BZ20" s="158" t="str">
        <f>IF(AC20="---","",VLOOKUP(AC20,List16782345[],2,FALSE))</f>
        <v/>
      </c>
      <c r="CA20" s="158" t="str">
        <f>IF(AD20="---","",VLOOKUP(AD20,List16782345[],2,FALSE))</f>
        <v/>
      </c>
      <c r="CB20" s="158" t="str">
        <f>IF(AE20="---","",VLOOKUP(AE20,List16782345[],2,FALSE))</f>
        <v/>
      </c>
      <c r="CC20" s="158" t="str">
        <f>IF(AF20="---","",VLOOKUP(AF20,List16782345[],2,FALSE))</f>
        <v/>
      </c>
      <c r="CD20" s="158" t="str">
        <f>IF(AG20="---","",VLOOKUP(AG20,List16782345[],2,FALSE))</f>
        <v/>
      </c>
      <c r="CE20" s="158" t="str">
        <f>IF(AH20="---","",VLOOKUP(AH20,List16782345[],2,FALSE))</f>
        <v/>
      </c>
      <c r="CG20" s="1"/>
      <c r="CI20" s="1"/>
      <c r="CK20" s="1"/>
      <c r="CM20" s="1"/>
    </row>
    <row r="21" spans="2:91" s="8" customFormat="1" ht="13.5" customHeight="1" thickBot="1">
      <c r="B21" s="321"/>
      <c r="C21" s="291" t="s">
        <v>150</v>
      </c>
      <c r="D21" s="292"/>
      <c r="E21" s="20" t="s">
        <v>151</v>
      </c>
      <c r="F21" s="21"/>
      <c r="G21" s="22"/>
      <c r="H21" s="25" t="s">
        <v>106</v>
      </c>
      <c r="I21" s="25" t="s">
        <v>106</v>
      </c>
      <c r="J21" s="25" t="s">
        <v>106</v>
      </c>
      <c r="K21" s="25" t="s">
        <v>106</v>
      </c>
      <c r="L21" s="25" t="s">
        <v>106</v>
      </c>
      <c r="M21" s="25" t="s">
        <v>106</v>
      </c>
      <c r="N21" s="25" t="s">
        <v>106</v>
      </c>
      <c r="O21" s="25" t="s">
        <v>106</v>
      </c>
      <c r="P21" s="25" t="s">
        <v>106</v>
      </c>
      <c r="Q21" s="25" t="s">
        <v>106</v>
      </c>
      <c r="R21" s="32" t="s">
        <v>106</v>
      </c>
      <c r="S21" s="1"/>
      <c r="T21" s="1"/>
      <c r="U21" s="1"/>
      <c r="V21" s="1"/>
      <c r="W21" s="1"/>
      <c r="X21" s="1"/>
      <c r="Y21" s="25" t="s">
        <v>106</v>
      </c>
      <c r="Z21" s="25" t="s">
        <v>106</v>
      </c>
      <c r="AA21" s="25" t="s">
        <v>106</v>
      </c>
      <c r="AB21" s="25" t="s">
        <v>106</v>
      </c>
      <c r="AC21" s="32" t="s">
        <v>106</v>
      </c>
      <c r="AD21" s="23" t="s">
        <v>106</v>
      </c>
      <c r="AE21" s="23" t="s">
        <v>106</v>
      </c>
      <c r="AF21" s="23" t="s">
        <v>106</v>
      </c>
      <c r="AG21" s="23" t="s">
        <v>106</v>
      </c>
      <c r="AH21" s="23" t="s">
        <v>106</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152</v>
      </c>
      <c r="AX21" s="30" t="str">
        <f t="shared" si="1"/>
        <v>---</v>
      </c>
      <c r="AY21" s="50" t="e">
        <f>VALUE(IF(AX21="---","",VLOOKUP(AX21,List16782345[],2,FALSE)))</f>
        <v>#VALUE!</v>
      </c>
      <c r="AZ21" s="1" t="str">
        <f t="shared" si="2"/>
        <v>---</v>
      </c>
      <c r="BA21" s="1" t="e">
        <f>VALUE(IF(AZ21="---","",VLOOKUP(AZ21,List16782345[],2,FALSE)))</f>
        <v>#VALUE!</v>
      </c>
      <c r="BB21" s="1" t="str">
        <f t="shared" si="3"/>
        <v>---</v>
      </c>
      <c r="BC21" s="1" t="str">
        <f t="shared" si="4"/>
        <v>---</v>
      </c>
      <c r="BD21" s="1"/>
      <c r="BE21" s="1"/>
      <c r="BF21" s="1"/>
      <c r="BG21" s="1"/>
      <c r="BH21" s="1"/>
      <c r="BI21" s="29" t="s">
        <v>152</v>
      </c>
      <c r="BJ21" s="158" t="str">
        <f>IF(H21="---","",VLOOKUP(H21,List16782345[],2,FALSE))</f>
        <v/>
      </c>
      <c r="BK21" s="158" t="str">
        <f>IF(I21="---","",VLOOKUP(I21,List16782345[],2,FALSE))</f>
        <v/>
      </c>
      <c r="BL21" s="158" t="str">
        <f>IF(J21="---","",VLOOKUP(J21,List16782345[],2,FALSE))</f>
        <v/>
      </c>
      <c r="BM21" s="158" t="str">
        <f>IF(K21="---","",VLOOKUP(K21,List16782345[],2,FALSE))</f>
        <v/>
      </c>
      <c r="BN21" s="158" t="str">
        <f>IF(L21="---","",VLOOKUP(L21,List16782345[],2,FALSE))</f>
        <v/>
      </c>
      <c r="BO21" s="158" t="str">
        <f>IF(M21="---","",VLOOKUP(M21,List16782345[],2,FALSE))</f>
        <v/>
      </c>
      <c r="BP21" s="158" t="str">
        <f>IF(N21="---","",VLOOKUP(N21,List16782345[],2,FALSE))</f>
        <v/>
      </c>
      <c r="BQ21" s="158" t="str">
        <f>IF(O21="---","",VLOOKUP(O21,List16782345[],2,FALSE))</f>
        <v/>
      </c>
      <c r="BR21" s="158" t="str">
        <f>IF(P21="---","",VLOOKUP(P21,List16782345[],2,FALSE))</f>
        <v/>
      </c>
      <c r="BS21" s="158" t="str">
        <f>IF(Q21="---","",VLOOKUP(Q21,List16782345[],2,FALSE))</f>
        <v/>
      </c>
      <c r="BT21" s="158" t="str">
        <f>IF(R21="---","",VLOOKUP(R21,List16782345[],2,FALSE))</f>
        <v/>
      </c>
      <c r="BU21" s="29" t="s">
        <v>152</v>
      </c>
      <c r="BV21" s="158" t="str">
        <f>IF(Y21="---","",VLOOKUP(Y21,List16782345[],2,FALSE))</f>
        <v/>
      </c>
      <c r="BW21" s="158" t="str">
        <f>IF(Z21="---","",VLOOKUP(Z21,List16782345[],2,FALSE))</f>
        <v/>
      </c>
      <c r="BX21" s="158" t="str">
        <f>IF(AA21="---","",VLOOKUP(AA21,List16782345[],2,FALSE))</f>
        <v/>
      </c>
      <c r="BY21" s="158" t="str">
        <f>IF(AB21="---","",VLOOKUP(AB21,List16782345[],2,FALSE))</f>
        <v/>
      </c>
      <c r="BZ21" s="158" t="str">
        <f>IF(AC21="---","",VLOOKUP(AC21,List16782345[],2,FALSE))</f>
        <v/>
      </c>
      <c r="CA21" s="158" t="str">
        <f>IF(AD21="---","",VLOOKUP(AD21,List16782345[],2,FALSE))</f>
        <v/>
      </c>
      <c r="CB21" s="158" t="str">
        <f>IF(AE21="---","",VLOOKUP(AE21,List16782345[],2,FALSE))</f>
        <v/>
      </c>
      <c r="CC21" s="158" t="str">
        <f>IF(AF21="---","",VLOOKUP(AF21,List16782345[],2,FALSE))</f>
        <v/>
      </c>
      <c r="CD21" s="158" t="str">
        <f>IF(AG21="---","",VLOOKUP(AG21,List16782345[],2,FALSE))</f>
        <v/>
      </c>
      <c r="CE21" s="158" t="str">
        <f>IF(AH21="---","",VLOOKUP(AH21,List16782345[],2,FALSE))</f>
        <v/>
      </c>
      <c r="CG21" s="1"/>
      <c r="CI21" s="1"/>
      <c r="CK21" s="1"/>
      <c r="CM21" s="1"/>
    </row>
    <row r="22" spans="2:91" s="8" customFormat="1" ht="13.5" customHeight="1" thickBot="1">
      <c r="B22" s="321"/>
      <c r="C22" s="291"/>
      <c r="D22" s="292"/>
      <c r="E22" s="20" t="s">
        <v>153</v>
      </c>
      <c r="F22" s="21"/>
      <c r="G22" s="22"/>
      <c r="H22" s="25" t="s">
        <v>106</v>
      </c>
      <c r="I22" s="25" t="s">
        <v>106</v>
      </c>
      <c r="J22" s="25" t="s">
        <v>106</v>
      </c>
      <c r="K22" s="25" t="s">
        <v>106</v>
      </c>
      <c r="L22" s="25" t="s">
        <v>106</v>
      </c>
      <c r="M22" s="25" t="s">
        <v>106</v>
      </c>
      <c r="N22" s="25" t="s">
        <v>106</v>
      </c>
      <c r="O22" s="25" t="s">
        <v>106</v>
      </c>
      <c r="P22" s="25" t="s">
        <v>106</v>
      </c>
      <c r="Q22" s="25" t="s">
        <v>106</v>
      </c>
      <c r="R22" s="32" t="s">
        <v>106</v>
      </c>
      <c r="S22" s="1"/>
      <c r="T22" s="1"/>
      <c r="U22" s="1"/>
      <c r="V22" s="1"/>
      <c r="W22" s="1"/>
      <c r="X22" s="1"/>
      <c r="Y22" s="25" t="s">
        <v>106</v>
      </c>
      <c r="Z22" s="25" t="s">
        <v>106</v>
      </c>
      <c r="AA22" s="25" t="s">
        <v>106</v>
      </c>
      <c r="AB22" s="25" t="s">
        <v>106</v>
      </c>
      <c r="AC22" s="32" t="s">
        <v>106</v>
      </c>
      <c r="AD22" s="23" t="s">
        <v>106</v>
      </c>
      <c r="AE22" s="23" t="s">
        <v>106</v>
      </c>
      <c r="AF22" s="23" t="s">
        <v>106</v>
      </c>
      <c r="AG22" s="23" t="s">
        <v>106</v>
      </c>
      <c r="AH22" s="23" t="s">
        <v>106</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154</v>
      </c>
      <c r="AX22" s="30" t="str">
        <f t="shared" si="1"/>
        <v>---</v>
      </c>
      <c r="AY22" s="50" t="e">
        <f>VALUE(IF(AX22="---","",VLOOKUP(AX22,List16782345[],2,FALSE)))</f>
        <v>#VALUE!</v>
      </c>
      <c r="AZ22" s="1" t="str">
        <f t="shared" si="2"/>
        <v>---</v>
      </c>
      <c r="BA22" s="1" t="e">
        <f>VALUE(IF(AZ22="---","",VLOOKUP(AZ22,List16782345[],2,FALSE)))</f>
        <v>#VALUE!</v>
      </c>
      <c r="BB22" s="1" t="str">
        <f t="shared" si="3"/>
        <v>---</v>
      </c>
      <c r="BC22" s="1" t="str">
        <f t="shared" si="4"/>
        <v>---</v>
      </c>
      <c r="BD22" s="1"/>
      <c r="BE22" s="1"/>
      <c r="BF22" s="1"/>
      <c r="BG22" s="1"/>
      <c r="BH22" s="1"/>
      <c r="BI22" s="29" t="s">
        <v>154</v>
      </c>
      <c r="BJ22" s="158" t="str">
        <f>IF(H22="---","",VLOOKUP(H22,List16782345[],2,FALSE))</f>
        <v/>
      </c>
      <c r="BK22" s="158" t="str">
        <f>IF(I22="---","",VLOOKUP(I22,List16782345[],2,FALSE))</f>
        <v/>
      </c>
      <c r="BL22" s="158" t="str">
        <f>IF(J22="---","",VLOOKUP(J22,List16782345[],2,FALSE))</f>
        <v/>
      </c>
      <c r="BM22" s="158" t="str">
        <f>IF(K22="---","",VLOOKUP(K22,List16782345[],2,FALSE))</f>
        <v/>
      </c>
      <c r="BN22" s="158" t="str">
        <f>IF(L22="---","",VLOOKUP(L22,List16782345[],2,FALSE))</f>
        <v/>
      </c>
      <c r="BO22" s="158" t="str">
        <f>IF(M22="---","",VLOOKUP(M22,List16782345[],2,FALSE))</f>
        <v/>
      </c>
      <c r="BP22" s="158" t="str">
        <f>IF(N22="---","",VLOOKUP(N22,List16782345[],2,FALSE))</f>
        <v/>
      </c>
      <c r="BQ22" s="158" t="str">
        <f>IF(O22="---","",VLOOKUP(O22,List16782345[],2,FALSE))</f>
        <v/>
      </c>
      <c r="BR22" s="158" t="str">
        <f>IF(P22="---","",VLOOKUP(P22,List16782345[],2,FALSE))</f>
        <v/>
      </c>
      <c r="BS22" s="158" t="str">
        <f>IF(Q22="---","",VLOOKUP(Q22,List16782345[],2,FALSE))</f>
        <v/>
      </c>
      <c r="BT22" s="158" t="str">
        <f>IF(R22="---","",VLOOKUP(R22,List16782345[],2,FALSE))</f>
        <v/>
      </c>
      <c r="BU22" s="29" t="s">
        <v>154</v>
      </c>
      <c r="BV22" s="158" t="str">
        <f>IF(Y22="---","",VLOOKUP(Y22,List16782345[],2,FALSE))</f>
        <v/>
      </c>
      <c r="BW22" s="158" t="str">
        <f>IF(Z22="---","",VLOOKUP(Z22,List16782345[],2,FALSE))</f>
        <v/>
      </c>
      <c r="BX22" s="158" t="str">
        <f>IF(AA22="---","",VLOOKUP(AA22,List16782345[],2,FALSE))</f>
        <v/>
      </c>
      <c r="BY22" s="158" t="str">
        <f>IF(AB22="---","",VLOOKUP(AB22,List16782345[],2,FALSE))</f>
        <v/>
      </c>
      <c r="BZ22" s="158" t="str">
        <f>IF(AC22="---","",VLOOKUP(AC22,List16782345[],2,FALSE))</f>
        <v/>
      </c>
      <c r="CA22" s="158" t="str">
        <f>IF(AD22="---","",VLOOKUP(AD22,List16782345[],2,FALSE))</f>
        <v/>
      </c>
      <c r="CB22" s="158" t="str">
        <f>IF(AE22="---","",VLOOKUP(AE22,List16782345[],2,FALSE))</f>
        <v/>
      </c>
      <c r="CC22" s="158" t="str">
        <f>IF(AF22="---","",VLOOKUP(AF22,List16782345[],2,FALSE))</f>
        <v/>
      </c>
      <c r="CD22" s="158" t="str">
        <f>IF(AG22="---","",VLOOKUP(AG22,List16782345[],2,FALSE))</f>
        <v/>
      </c>
      <c r="CE22" s="158" t="str">
        <f>IF(AH22="---","",VLOOKUP(AH22,List16782345[],2,FALSE))</f>
        <v/>
      </c>
      <c r="CG22" s="1"/>
      <c r="CI22" s="1"/>
      <c r="CK22" s="1"/>
      <c r="CM22" s="1"/>
    </row>
    <row r="23" spans="2:91" s="8" customFormat="1" ht="13.5" customHeight="1" thickBot="1">
      <c r="B23" s="322"/>
      <c r="C23" s="291"/>
      <c r="D23" s="292"/>
      <c r="E23" s="20" t="s">
        <v>155</v>
      </c>
      <c r="F23" s="21"/>
      <c r="G23" s="22"/>
      <c r="H23" s="25" t="s">
        <v>106</v>
      </c>
      <c r="I23" s="25" t="s">
        <v>106</v>
      </c>
      <c r="J23" s="25" t="s">
        <v>106</v>
      </c>
      <c r="K23" s="25" t="s">
        <v>106</v>
      </c>
      <c r="L23" s="25" t="s">
        <v>106</v>
      </c>
      <c r="M23" s="25" t="s">
        <v>106</v>
      </c>
      <c r="N23" s="25" t="s">
        <v>106</v>
      </c>
      <c r="O23" s="25" t="s">
        <v>106</v>
      </c>
      <c r="P23" s="25" t="s">
        <v>106</v>
      </c>
      <c r="Q23" s="25" t="s">
        <v>106</v>
      </c>
      <c r="R23" s="32" t="s">
        <v>106</v>
      </c>
      <c r="S23" s="1"/>
      <c r="T23" s="1"/>
      <c r="U23" s="1"/>
      <c r="V23" s="1"/>
      <c r="W23" s="1"/>
      <c r="X23" s="1"/>
      <c r="Y23" s="25" t="s">
        <v>106</v>
      </c>
      <c r="Z23" s="25" t="s">
        <v>106</v>
      </c>
      <c r="AA23" s="25" t="s">
        <v>106</v>
      </c>
      <c r="AB23" s="25" t="s">
        <v>106</v>
      </c>
      <c r="AC23" s="32" t="s">
        <v>106</v>
      </c>
      <c r="AD23" s="23" t="s">
        <v>106</v>
      </c>
      <c r="AE23" s="23" t="s">
        <v>106</v>
      </c>
      <c r="AF23" s="23" t="s">
        <v>106</v>
      </c>
      <c r="AG23" s="23" t="s">
        <v>106</v>
      </c>
      <c r="AH23" s="23" t="s">
        <v>106</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156</v>
      </c>
      <c r="AX23" s="30" t="str">
        <f t="shared" si="1"/>
        <v>---</v>
      </c>
      <c r="AY23" s="50" t="e">
        <f>VALUE(IF(AX23="---","",VLOOKUP(AX23,List16782345[],2,FALSE)))</f>
        <v>#VALUE!</v>
      </c>
      <c r="AZ23" s="1" t="str">
        <f t="shared" si="2"/>
        <v>---</v>
      </c>
      <c r="BA23" s="1" t="e">
        <f>VALUE(IF(AZ23="---","",VLOOKUP(AZ23,List16782345[],2,FALSE)))</f>
        <v>#VALUE!</v>
      </c>
      <c r="BB23" s="1" t="str">
        <f t="shared" si="3"/>
        <v>---</v>
      </c>
      <c r="BC23" s="1" t="str">
        <f t="shared" si="4"/>
        <v>---</v>
      </c>
      <c r="BD23" s="1"/>
      <c r="BE23" s="1"/>
      <c r="BF23" s="1"/>
      <c r="BG23" s="1"/>
      <c r="BH23" s="1"/>
      <c r="BI23" s="29" t="s">
        <v>156</v>
      </c>
      <c r="BJ23" s="158" t="str">
        <f>IF(H23="---","",VLOOKUP(H23,List16782345[],2,FALSE))</f>
        <v/>
      </c>
      <c r="BK23" s="158" t="str">
        <f>IF(I23="---","",VLOOKUP(I23,List16782345[],2,FALSE))</f>
        <v/>
      </c>
      <c r="BL23" s="158" t="str">
        <f>IF(J23="---","",VLOOKUP(J23,List16782345[],2,FALSE))</f>
        <v/>
      </c>
      <c r="BM23" s="158" t="str">
        <f>IF(K23="---","",VLOOKUP(K23,List16782345[],2,FALSE))</f>
        <v/>
      </c>
      <c r="BN23" s="158" t="str">
        <f>IF(L23="---","",VLOOKUP(L23,List16782345[],2,FALSE))</f>
        <v/>
      </c>
      <c r="BO23" s="158" t="str">
        <f>IF(M23="---","",VLOOKUP(M23,List16782345[],2,FALSE))</f>
        <v/>
      </c>
      <c r="BP23" s="158" t="str">
        <f>IF(N23="---","",VLOOKUP(N23,List16782345[],2,FALSE))</f>
        <v/>
      </c>
      <c r="BQ23" s="158" t="str">
        <f>IF(O23="---","",VLOOKUP(O23,List16782345[],2,FALSE))</f>
        <v/>
      </c>
      <c r="BR23" s="158" t="str">
        <f>IF(P23="---","",VLOOKUP(P23,List16782345[],2,FALSE))</f>
        <v/>
      </c>
      <c r="BS23" s="158" t="str">
        <f>IF(Q23="---","",VLOOKUP(Q23,List16782345[],2,FALSE))</f>
        <v/>
      </c>
      <c r="BT23" s="158" t="str">
        <f>IF(R23="---","",VLOOKUP(R23,List16782345[],2,FALSE))</f>
        <v/>
      </c>
      <c r="BU23" s="29" t="s">
        <v>156</v>
      </c>
      <c r="BV23" s="158" t="str">
        <f>IF(Y23="---","",VLOOKUP(Y23,List16782345[],2,FALSE))</f>
        <v/>
      </c>
      <c r="BW23" s="158" t="str">
        <f>IF(Z23="---","",VLOOKUP(Z23,List16782345[],2,FALSE))</f>
        <v/>
      </c>
      <c r="BX23" s="158" t="str">
        <f>IF(AA23="---","",VLOOKUP(AA23,List16782345[],2,FALSE))</f>
        <v/>
      </c>
      <c r="BY23" s="158" t="str">
        <f>IF(AB23="---","",VLOOKUP(AB23,List16782345[],2,FALSE))</f>
        <v/>
      </c>
      <c r="BZ23" s="158" t="str">
        <f>IF(AC23="---","",VLOOKUP(AC23,List16782345[],2,FALSE))</f>
        <v/>
      </c>
      <c r="CA23" s="158" t="str">
        <f>IF(AD23="---","",VLOOKUP(AD23,List16782345[],2,FALSE))</f>
        <v/>
      </c>
      <c r="CB23" s="158" t="str">
        <f>IF(AE23="---","",VLOOKUP(AE23,List16782345[],2,FALSE))</f>
        <v/>
      </c>
      <c r="CC23" s="158" t="str">
        <f>IF(AF23="---","",VLOOKUP(AF23,List16782345[],2,FALSE))</f>
        <v/>
      </c>
      <c r="CD23" s="158" t="str">
        <f>IF(AG23="---","",VLOOKUP(AG23,List16782345[],2,FALSE))</f>
        <v/>
      </c>
      <c r="CE23" s="158" t="str">
        <f>IF(AH23="---","",VLOOKUP(AH23,List16782345[],2,FALSE))</f>
        <v/>
      </c>
      <c r="CG23" s="1"/>
      <c r="CI23" s="1"/>
      <c r="CK23" s="1"/>
      <c r="CM23" s="1"/>
    </row>
    <row r="24" spans="2:91" s="8" customFormat="1" ht="13.5" customHeight="1" thickBot="1">
      <c r="B24" s="320">
        <v>3</v>
      </c>
      <c r="C24" s="329" t="s">
        <v>157</v>
      </c>
      <c r="D24" s="330"/>
      <c r="E24" s="20" t="s">
        <v>158</v>
      </c>
      <c r="F24" s="21"/>
      <c r="G24" s="22"/>
      <c r="H24" s="25" t="s">
        <v>106</v>
      </c>
      <c r="I24" s="25" t="s">
        <v>106</v>
      </c>
      <c r="J24" s="25" t="s">
        <v>106</v>
      </c>
      <c r="K24" s="25" t="s">
        <v>106</v>
      </c>
      <c r="L24" s="25" t="s">
        <v>106</v>
      </c>
      <c r="M24" s="25" t="s">
        <v>106</v>
      </c>
      <c r="N24" s="25" t="s">
        <v>106</v>
      </c>
      <c r="O24" s="25" t="s">
        <v>106</v>
      </c>
      <c r="P24" s="25" t="s">
        <v>106</v>
      </c>
      <c r="Q24" s="25" t="s">
        <v>106</v>
      </c>
      <c r="R24" s="32" t="s">
        <v>106</v>
      </c>
      <c r="S24" s="1"/>
      <c r="T24" s="1"/>
      <c r="U24" s="1"/>
      <c r="V24" s="1"/>
      <c r="W24" s="1"/>
      <c r="X24" s="1"/>
      <c r="Y24" s="25" t="s">
        <v>106</v>
      </c>
      <c r="Z24" s="25" t="s">
        <v>106</v>
      </c>
      <c r="AA24" s="25" t="s">
        <v>106</v>
      </c>
      <c r="AB24" s="25" t="s">
        <v>106</v>
      </c>
      <c r="AC24" s="32" t="s">
        <v>106</v>
      </c>
      <c r="AD24" s="23" t="s">
        <v>106</v>
      </c>
      <c r="AE24" s="23" t="s">
        <v>106</v>
      </c>
      <c r="AF24" s="23" t="s">
        <v>106</v>
      </c>
      <c r="AG24" s="23" t="s">
        <v>106</v>
      </c>
      <c r="AH24" s="23" t="s">
        <v>106</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159</v>
      </c>
      <c r="AX24" s="30" t="str">
        <f t="shared" si="1"/>
        <v>---</v>
      </c>
      <c r="AY24" s="50" t="e">
        <f>VALUE(IF(AX24="---","",VLOOKUP(AX24,List16782345[],2,FALSE)))</f>
        <v>#VALUE!</v>
      </c>
      <c r="AZ24" s="1" t="str">
        <f t="shared" si="2"/>
        <v>---</v>
      </c>
      <c r="BA24" s="1" t="e">
        <f>VALUE(IF(AZ24="---","",VLOOKUP(AZ24,List16782345[],2,FALSE)))</f>
        <v>#VALUE!</v>
      </c>
      <c r="BB24" s="1" t="str">
        <f t="shared" si="3"/>
        <v>---</v>
      </c>
      <c r="BC24" s="1" t="str">
        <f t="shared" si="4"/>
        <v>---</v>
      </c>
      <c r="BD24" s="1"/>
      <c r="BE24" s="1"/>
      <c r="BF24" s="1"/>
      <c r="BG24" s="1"/>
      <c r="BH24" s="1"/>
      <c r="BI24" s="29" t="s">
        <v>159</v>
      </c>
      <c r="BJ24" s="158" t="str">
        <f>IF(H24="---","",VLOOKUP(H24,List16782345[],2,FALSE))</f>
        <v/>
      </c>
      <c r="BK24" s="158" t="str">
        <f>IF(I24="---","",VLOOKUP(I24,List16782345[],2,FALSE))</f>
        <v/>
      </c>
      <c r="BL24" s="158" t="str">
        <f>IF(J24="---","",VLOOKUP(J24,List16782345[],2,FALSE))</f>
        <v/>
      </c>
      <c r="BM24" s="158" t="str">
        <f>IF(K24="---","",VLOOKUP(K24,List16782345[],2,FALSE))</f>
        <v/>
      </c>
      <c r="BN24" s="158" t="str">
        <f>IF(L24="---","",VLOOKUP(L24,List16782345[],2,FALSE))</f>
        <v/>
      </c>
      <c r="BO24" s="158" t="str">
        <f>IF(M24="---","",VLOOKUP(M24,List16782345[],2,FALSE))</f>
        <v/>
      </c>
      <c r="BP24" s="158" t="str">
        <f>IF(N24="---","",VLOOKUP(N24,List16782345[],2,FALSE))</f>
        <v/>
      </c>
      <c r="BQ24" s="158" t="str">
        <f>IF(O24="---","",VLOOKUP(O24,List16782345[],2,FALSE))</f>
        <v/>
      </c>
      <c r="BR24" s="158" t="str">
        <f>IF(P24="---","",VLOOKUP(P24,List16782345[],2,FALSE))</f>
        <v/>
      </c>
      <c r="BS24" s="158" t="str">
        <f>IF(Q24="---","",VLOOKUP(Q24,List16782345[],2,FALSE))</f>
        <v/>
      </c>
      <c r="BT24" s="158" t="str">
        <f>IF(R24="---","",VLOOKUP(R24,List16782345[],2,FALSE))</f>
        <v/>
      </c>
      <c r="BU24" s="29" t="s">
        <v>159</v>
      </c>
      <c r="BV24" s="158" t="str">
        <f>IF(Y24="---","",VLOOKUP(Y24,List16782345[],2,FALSE))</f>
        <v/>
      </c>
      <c r="BW24" s="158" t="str">
        <f>IF(Z24="---","",VLOOKUP(Z24,List16782345[],2,FALSE))</f>
        <v/>
      </c>
      <c r="BX24" s="158" t="str">
        <f>IF(AA24="---","",VLOOKUP(AA24,List16782345[],2,FALSE))</f>
        <v/>
      </c>
      <c r="BY24" s="158" t="str">
        <f>IF(AB24="---","",VLOOKUP(AB24,List16782345[],2,FALSE))</f>
        <v/>
      </c>
      <c r="BZ24" s="158" t="str">
        <f>IF(AC24="---","",VLOOKUP(AC24,List16782345[],2,FALSE))</f>
        <v/>
      </c>
      <c r="CA24" s="158" t="str">
        <f>IF(AD24="---","",VLOOKUP(AD24,List16782345[],2,FALSE))</f>
        <v/>
      </c>
      <c r="CB24" s="158" t="str">
        <f>IF(AE24="---","",VLOOKUP(AE24,List16782345[],2,FALSE))</f>
        <v/>
      </c>
      <c r="CC24" s="158" t="str">
        <f>IF(AF24="---","",VLOOKUP(AF24,List16782345[],2,FALSE))</f>
        <v/>
      </c>
      <c r="CD24" s="158" t="str">
        <f>IF(AG24="---","",VLOOKUP(AG24,List16782345[],2,FALSE))</f>
        <v/>
      </c>
      <c r="CE24" s="158" t="str">
        <f>IF(AH24="---","",VLOOKUP(AH24,List16782345[],2,FALSE))</f>
        <v/>
      </c>
      <c r="CG24" s="1"/>
      <c r="CI24" s="1"/>
      <c r="CK24" s="1"/>
      <c r="CM24" s="1"/>
    </row>
    <row r="25" spans="2:91" s="8" customFormat="1" ht="14.45" thickBot="1">
      <c r="B25" s="321"/>
      <c r="C25" s="329"/>
      <c r="D25" s="330"/>
      <c r="E25" s="20" t="s">
        <v>160</v>
      </c>
      <c r="F25" s="21"/>
      <c r="G25" s="22"/>
      <c r="H25" s="25" t="s">
        <v>106</v>
      </c>
      <c r="I25" s="25" t="s">
        <v>106</v>
      </c>
      <c r="J25" s="25" t="s">
        <v>106</v>
      </c>
      <c r="K25" s="25" t="s">
        <v>106</v>
      </c>
      <c r="L25" s="25" t="s">
        <v>106</v>
      </c>
      <c r="M25" s="25" t="s">
        <v>106</v>
      </c>
      <c r="N25" s="25" t="s">
        <v>106</v>
      </c>
      <c r="O25" s="25" t="s">
        <v>106</v>
      </c>
      <c r="P25" s="25" t="s">
        <v>106</v>
      </c>
      <c r="Q25" s="25" t="s">
        <v>106</v>
      </c>
      <c r="R25" s="32" t="s">
        <v>106</v>
      </c>
      <c r="S25" s="1"/>
      <c r="T25" s="1"/>
      <c r="U25" s="1"/>
      <c r="V25" s="1"/>
      <c r="W25" s="1"/>
      <c r="X25" s="1"/>
      <c r="Y25" s="25" t="s">
        <v>106</v>
      </c>
      <c r="Z25" s="25" t="s">
        <v>106</v>
      </c>
      <c r="AA25" s="25" t="s">
        <v>106</v>
      </c>
      <c r="AB25" s="25" t="s">
        <v>106</v>
      </c>
      <c r="AC25" s="32" t="s">
        <v>106</v>
      </c>
      <c r="AD25" s="23" t="s">
        <v>106</v>
      </c>
      <c r="AE25" s="23" t="s">
        <v>106</v>
      </c>
      <c r="AF25" s="23" t="s">
        <v>106</v>
      </c>
      <c r="AG25" s="23" t="s">
        <v>106</v>
      </c>
      <c r="AH25" s="23" t="s">
        <v>106</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161</v>
      </c>
      <c r="AX25" s="30" t="str">
        <f t="shared" si="1"/>
        <v>---</v>
      </c>
      <c r="AY25" s="50" t="e">
        <f>VALUE(IF(AX25="---","",VLOOKUP(AX25,List16782345[],2,FALSE)))</f>
        <v>#VALUE!</v>
      </c>
      <c r="AZ25" s="1" t="str">
        <f t="shared" si="2"/>
        <v>---</v>
      </c>
      <c r="BA25" s="1" t="e">
        <f>VALUE(IF(AZ25="---","",VLOOKUP(AZ25,List16782345[],2,FALSE)))</f>
        <v>#VALUE!</v>
      </c>
      <c r="BB25" s="1" t="str">
        <f t="shared" si="3"/>
        <v>---</v>
      </c>
      <c r="BC25" s="1" t="str">
        <f t="shared" si="4"/>
        <v>---</v>
      </c>
      <c r="BD25" s="1"/>
      <c r="BE25" s="1"/>
      <c r="BF25" s="1"/>
      <c r="BG25" s="1"/>
      <c r="BH25" s="1"/>
      <c r="BI25" s="29" t="s">
        <v>161</v>
      </c>
      <c r="BJ25" s="158" t="str">
        <f>IF(H25="---","",VLOOKUP(H25,List16782345[],2,FALSE))</f>
        <v/>
      </c>
      <c r="BK25" s="158" t="str">
        <f>IF(I25="---","",VLOOKUP(I25,List16782345[],2,FALSE))</f>
        <v/>
      </c>
      <c r="BL25" s="158" t="str">
        <f>IF(J25="---","",VLOOKUP(J25,List16782345[],2,FALSE))</f>
        <v/>
      </c>
      <c r="BM25" s="158" t="str">
        <f>IF(K25="---","",VLOOKUP(K25,List16782345[],2,FALSE))</f>
        <v/>
      </c>
      <c r="BN25" s="158" t="str">
        <f>IF(L25="---","",VLOOKUP(L25,List16782345[],2,FALSE))</f>
        <v/>
      </c>
      <c r="BO25" s="158" t="str">
        <f>IF(M25="---","",VLOOKUP(M25,List16782345[],2,FALSE))</f>
        <v/>
      </c>
      <c r="BP25" s="158" t="str">
        <f>IF(N25="---","",VLOOKUP(N25,List16782345[],2,FALSE))</f>
        <v/>
      </c>
      <c r="BQ25" s="158" t="str">
        <f>IF(O25="---","",VLOOKUP(O25,List16782345[],2,FALSE))</f>
        <v/>
      </c>
      <c r="BR25" s="158" t="str">
        <f>IF(P25="---","",VLOOKUP(P25,List16782345[],2,FALSE))</f>
        <v/>
      </c>
      <c r="BS25" s="158" t="str">
        <f>IF(Q25="---","",VLOOKUP(Q25,List16782345[],2,FALSE))</f>
        <v/>
      </c>
      <c r="BT25" s="158" t="str">
        <f>IF(R25="---","",VLOOKUP(R25,List16782345[],2,FALSE))</f>
        <v/>
      </c>
      <c r="BU25" s="29" t="s">
        <v>161</v>
      </c>
      <c r="BV25" s="158" t="str">
        <f>IF(Y25="---","",VLOOKUP(Y25,List16782345[],2,FALSE))</f>
        <v/>
      </c>
      <c r="BW25" s="158" t="str">
        <f>IF(Z25="---","",VLOOKUP(Z25,List16782345[],2,FALSE))</f>
        <v/>
      </c>
      <c r="BX25" s="158" t="str">
        <f>IF(AA25="---","",VLOOKUP(AA25,List16782345[],2,FALSE))</f>
        <v/>
      </c>
      <c r="BY25" s="158" t="str">
        <f>IF(AB25="---","",VLOOKUP(AB25,List16782345[],2,FALSE))</f>
        <v/>
      </c>
      <c r="BZ25" s="158" t="str">
        <f>IF(AC25="---","",VLOOKUP(AC25,List16782345[],2,FALSE))</f>
        <v/>
      </c>
      <c r="CA25" s="158" t="str">
        <f>IF(AD25="---","",VLOOKUP(AD25,List16782345[],2,FALSE))</f>
        <v/>
      </c>
      <c r="CB25" s="158" t="str">
        <f>IF(AE25="---","",VLOOKUP(AE25,List16782345[],2,FALSE))</f>
        <v/>
      </c>
      <c r="CC25" s="158" t="str">
        <f>IF(AF25="---","",VLOOKUP(AF25,List16782345[],2,FALSE))</f>
        <v/>
      </c>
      <c r="CD25" s="158" t="str">
        <f>IF(AG25="---","",VLOOKUP(AG25,List16782345[],2,FALSE))</f>
        <v/>
      </c>
      <c r="CE25" s="158" t="str">
        <f>IF(AH25="---","",VLOOKUP(AH25,List16782345[],2,FALSE))</f>
        <v/>
      </c>
      <c r="CG25" s="1"/>
      <c r="CI25" s="1"/>
      <c r="CK25" s="1"/>
      <c r="CM25" s="1"/>
    </row>
    <row r="26" spans="2:91" s="8" customFormat="1" ht="13.5" customHeight="1" thickBot="1">
      <c r="B26" s="321"/>
      <c r="C26" s="329"/>
      <c r="D26" s="330"/>
      <c r="E26" s="20" t="s">
        <v>162</v>
      </c>
      <c r="F26" s="21"/>
      <c r="G26" s="22"/>
      <c r="H26" s="25" t="s">
        <v>106</v>
      </c>
      <c r="I26" s="25" t="s">
        <v>106</v>
      </c>
      <c r="J26" s="25" t="s">
        <v>106</v>
      </c>
      <c r="K26" s="25" t="s">
        <v>106</v>
      </c>
      <c r="L26" s="25" t="s">
        <v>106</v>
      </c>
      <c r="M26" s="25" t="s">
        <v>106</v>
      </c>
      <c r="N26" s="25" t="s">
        <v>106</v>
      </c>
      <c r="O26" s="25" t="s">
        <v>106</v>
      </c>
      <c r="P26" s="25" t="s">
        <v>106</v>
      </c>
      <c r="Q26" s="25" t="s">
        <v>106</v>
      </c>
      <c r="R26" s="32" t="s">
        <v>106</v>
      </c>
      <c r="S26" s="1"/>
      <c r="T26" s="1"/>
      <c r="U26" s="1"/>
      <c r="V26" s="1"/>
      <c r="W26" s="1"/>
      <c r="X26" s="1"/>
      <c r="Y26" s="25" t="s">
        <v>106</v>
      </c>
      <c r="Z26" s="25" t="s">
        <v>106</v>
      </c>
      <c r="AA26" s="25" t="s">
        <v>106</v>
      </c>
      <c r="AB26" s="25" t="s">
        <v>106</v>
      </c>
      <c r="AC26" s="32" t="s">
        <v>106</v>
      </c>
      <c r="AD26" s="23" t="s">
        <v>106</v>
      </c>
      <c r="AE26" s="23" t="s">
        <v>106</v>
      </c>
      <c r="AF26" s="23" t="s">
        <v>106</v>
      </c>
      <c r="AG26" s="23" t="s">
        <v>106</v>
      </c>
      <c r="AH26" s="23" t="s">
        <v>106</v>
      </c>
      <c r="AK26" s="27" t="str">
        <f t="shared" si="0"/>
        <v/>
      </c>
      <c r="AL26" s="27" t="str">
        <f t="shared" si="0"/>
        <v/>
      </c>
      <c r="AM26" s="27" t="str">
        <f t="shared" si="0"/>
        <v/>
      </c>
      <c r="AN26" s="27" t="str">
        <f t="shared" si="0"/>
        <v/>
      </c>
      <c r="AO26" s="27" t="str">
        <f t="shared" si="0"/>
        <v/>
      </c>
      <c r="AP26" s="27" t="str">
        <f t="shared" si="0"/>
        <v/>
      </c>
      <c r="AQ26" s="27" t="str">
        <f t="shared" si="0"/>
        <v/>
      </c>
      <c r="AR26" s="27" t="str">
        <f t="shared" si="0"/>
        <v/>
      </c>
      <c r="AS26" s="27" t="str">
        <f t="shared" si="0"/>
        <v/>
      </c>
      <c r="AT26" s="27" t="str">
        <f t="shared" si="0"/>
        <v/>
      </c>
      <c r="AU26" s="1"/>
      <c r="AV26" s="28"/>
      <c r="AW26" s="29" t="s">
        <v>163</v>
      </c>
      <c r="AX26" s="30" t="str">
        <f t="shared" si="1"/>
        <v>---</v>
      </c>
      <c r="AY26" s="50" t="e">
        <f>VALUE(IF(AX26="---","",VLOOKUP(AX26,List16782345[],2,FALSE)))</f>
        <v>#VALUE!</v>
      </c>
      <c r="AZ26" s="1" t="str">
        <f t="shared" si="2"/>
        <v>---</v>
      </c>
      <c r="BA26" s="1" t="e">
        <f>VALUE(IF(AZ26="---","",VLOOKUP(AZ26,List16782345[],2,FALSE)))</f>
        <v>#VALUE!</v>
      </c>
      <c r="BB26" s="1" t="str">
        <f t="shared" si="3"/>
        <v>---</v>
      </c>
      <c r="BC26" s="1" t="str">
        <f t="shared" si="4"/>
        <v>---</v>
      </c>
      <c r="BD26" s="1"/>
      <c r="BE26" s="1"/>
      <c r="BF26" s="1"/>
      <c r="BG26" s="1"/>
      <c r="BH26" s="1"/>
      <c r="BI26" s="29" t="s">
        <v>163</v>
      </c>
      <c r="BJ26" s="158" t="str">
        <f>IF(H26="---","",VLOOKUP(H26,List16782345[],2,FALSE))</f>
        <v/>
      </c>
      <c r="BK26" s="158" t="str">
        <f>IF(I26="---","",VLOOKUP(I26,List16782345[],2,FALSE))</f>
        <v/>
      </c>
      <c r="BL26" s="158" t="str">
        <f>IF(J26="---","",VLOOKUP(J26,List16782345[],2,FALSE))</f>
        <v/>
      </c>
      <c r="BM26" s="158" t="str">
        <f>IF(K26="---","",VLOOKUP(K26,List16782345[],2,FALSE))</f>
        <v/>
      </c>
      <c r="BN26" s="158" t="str">
        <f>IF(L26="---","",VLOOKUP(L26,List16782345[],2,FALSE))</f>
        <v/>
      </c>
      <c r="BO26" s="158" t="str">
        <f>IF(M26="---","",VLOOKUP(M26,List16782345[],2,FALSE))</f>
        <v/>
      </c>
      <c r="BP26" s="158" t="str">
        <f>IF(N26="---","",VLOOKUP(N26,List16782345[],2,FALSE))</f>
        <v/>
      </c>
      <c r="BQ26" s="158" t="str">
        <f>IF(O26="---","",VLOOKUP(O26,List16782345[],2,FALSE))</f>
        <v/>
      </c>
      <c r="BR26" s="158" t="str">
        <f>IF(P26="---","",VLOOKUP(P26,List16782345[],2,FALSE))</f>
        <v/>
      </c>
      <c r="BS26" s="158" t="str">
        <f>IF(Q26="---","",VLOOKUP(Q26,List16782345[],2,FALSE))</f>
        <v/>
      </c>
      <c r="BT26" s="158" t="str">
        <f>IF(R26="---","",VLOOKUP(R26,List16782345[],2,FALSE))</f>
        <v/>
      </c>
      <c r="BU26" s="29" t="s">
        <v>163</v>
      </c>
      <c r="BV26" s="158" t="str">
        <f>IF(Y26="---","",VLOOKUP(Y26,List16782345[],2,FALSE))</f>
        <v/>
      </c>
      <c r="BW26" s="158" t="str">
        <f>IF(Z26="---","",VLOOKUP(Z26,List16782345[],2,FALSE))</f>
        <v/>
      </c>
      <c r="BX26" s="158" t="str">
        <f>IF(AA26="---","",VLOOKUP(AA26,List16782345[],2,FALSE))</f>
        <v/>
      </c>
      <c r="BY26" s="158" t="str">
        <f>IF(AB26="---","",VLOOKUP(AB26,List16782345[],2,FALSE))</f>
        <v/>
      </c>
      <c r="BZ26" s="158" t="str">
        <f>IF(AC26="---","",VLOOKUP(AC26,List16782345[],2,FALSE))</f>
        <v/>
      </c>
      <c r="CA26" s="158" t="str">
        <f>IF(AD26="---","",VLOOKUP(AD26,List16782345[],2,FALSE))</f>
        <v/>
      </c>
      <c r="CB26" s="158" t="str">
        <f>IF(AE26="---","",VLOOKUP(AE26,List16782345[],2,FALSE))</f>
        <v/>
      </c>
      <c r="CC26" s="158" t="str">
        <f>IF(AF26="---","",VLOOKUP(AF26,List16782345[],2,FALSE))</f>
        <v/>
      </c>
      <c r="CD26" s="158" t="str">
        <f>IF(AG26="---","",VLOOKUP(AG26,List16782345[],2,FALSE))</f>
        <v/>
      </c>
      <c r="CE26" s="158" t="str">
        <f>IF(AH26="---","",VLOOKUP(AH26,List16782345[],2,FALSE))</f>
        <v/>
      </c>
      <c r="CG26" s="1"/>
      <c r="CI26" s="1"/>
      <c r="CK26" s="1"/>
      <c r="CM26" s="1"/>
    </row>
    <row r="27" spans="2:91" s="8" customFormat="1" ht="14.1" customHeight="1" thickBot="1">
      <c r="B27" s="321"/>
      <c r="C27" s="329" t="s">
        <v>164</v>
      </c>
      <c r="D27" s="330"/>
      <c r="E27" s="20" t="s">
        <v>165</v>
      </c>
      <c r="F27" s="21"/>
      <c r="G27" s="22"/>
      <c r="H27" s="25" t="s">
        <v>106</v>
      </c>
      <c r="I27" s="25" t="s">
        <v>106</v>
      </c>
      <c r="J27" s="25" t="s">
        <v>106</v>
      </c>
      <c r="K27" s="25" t="s">
        <v>106</v>
      </c>
      <c r="L27" s="25" t="s">
        <v>106</v>
      </c>
      <c r="M27" s="25" t="s">
        <v>106</v>
      </c>
      <c r="N27" s="25" t="s">
        <v>106</v>
      </c>
      <c r="O27" s="25" t="s">
        <v>106</v>
      </c>
      <c r="P27" s="25" t="s">
        <v>106</v>
      </c>
      <c r="Q27" s="25" t="s">
        <v>106</v>
      </c>
      <c r="R27" s="32" t="s">
        <v>106</v>
      </c>
      <c r="S27" s="1"/>
      <c r="T27" s="1"/>
      <c r="U27" s="1"/>
      <c r="V27" s="1"/>
      <c r="W27" s="1"/>
      <c r="X27" s="1"/>
      <c r="Y27" s="25" t="s">
        <v>106</v>
      </c>
      <c r="Z27" s="25" t="s">
        <v>106</v>
      </c>
      <c r="AA27" s="25" t="s">
        <v>106</v>
      </c>
      <c r="AB27" s="25" t="s">
        <v>106</v>
      </c>
      <c r="AC27" s="32" t="s">
        <v>106</v>
      </c>
      <c r="AD27" s="23" t="s">
        <v>106</v>
      </c>
      <c r="AE27" s="23" t="s">
        <v>106</v>
      </c>
      <c r="AF27" s="23" t="s">
        <v>106</v>
      </c>
      <c r="AG27" s="23" t="s">
        <v>106</v>
      </c>
      <c r="AH27" s="23" t="s">
        <v>106</v>
      </c>
      <c r="AK27" s="27" t="str">
        <f t="shared" si="0"/>
        <v/>
      </c>
      <c r="AL27" s="27" t="str">
        <f t="shared" si="0"/>
        <v/>
      </c>
      <c r="AM27" s="27" t="str">
        <f t="shared" si="0"/>
        <v/>
      </c>
      <c r="AN27" s="27" t="str">
        <f t="shared" si="0"/>
        <v/>
      </c>
      <c r="AO27" s="27" t="str">
        <f t="shared" si="0"/>
        <v/>
      </c>
      <c r="AP27" s="27" t="str">
        <f t="shared" si="0"/>
        <v/>
      </c>
      <c r="AQ27" s="27" t="str">
        <f t="shared" si="0"/>
        <v/>
      </c>
      <c r="AR27" s="27" t="str">
        <f t="shared" si="0"/>
        <v/>
      </c>
      <c r="AS27" s="27" t="str">
        <f t="shared" si="0"/>
        <v/>
      </c>
      <c r="AT27" s="27" t="str">
        <f t="shared" si="0"/>
        <v/>
      </c>
      <c r="AU27" s="1"/>
      <c r="AV27" s="28"/>
      <c r="AW27" s="29" t="s">
        <v>166</v>
      </c>
      <c r="AX27" s="30" t="str">
        <f t="shared" si="1"/>
        <v>---</v>
      </c>
      <c r="AY27" s="50" t="e">
        <f>VALUE(IF(AX27="---","",VLOOKUP(AX27,List16782345[],2,FALSE)))</f>
        <v>#VALUE!</v>
      </c>
      <c r="AZ27" s="1" t="str">
        <f t="shared" si="2"/>
        <v>---</v>
      </c>
      <c r="BA27" s="1" t="e">
        <f>VALUE(IF(AZ27="---","",VLOOKUP(AZ27,List16782345[],2,FALSE)))</f>
        <v>#VALUE!</v>
      </c>
      <c r="BB27" s="1" t="str">
        <f t="shared" si="3"/>
        <v>---</v>
      </c>
      <c r="BC27" s="1" t="str">
        <f t="shared" si="4"/>
        <v>---</v>
      </c>
      <c r="BD27" s="1"/>
      <c r="BE27" s="1"/>
      <c r="BF27" s="1"/>
      <c r="BG27" s="1"/>
      <c r="BH27" s="1"/>
      <c r="BI27" s="29" t="s">
        <v>166</v>
      </c>
      <c r="BJ27" s="158" t="str">
        <f>IF(H27="---","",VLOOKUP(H27,List16782345[],2,FALSE))</f>
        <v/>
      </c>
      <c r="BK27" s="158" t="str">
        <f>IF(I27="---","",VLOOKUP(I27,List16782345[],2,FALSE))</f>
        <v/>
      </c>
      <c r="BL27" s="158" t="str">
        <f>IF(J27="---","",VLOOKUP(J27,List16782345[],2,FALSE))</f>
        <v/>
      </c>
      <c r="BM27" s="158" t="str">
        <f>IF(K27="---","",VLOOKUP(K27,List16782345[],2,FALSE))</f>
        <v/>
      </c>
      <c r="BN27" s="158" t="str">
        <f>IF(L27="---","",VLOOKUP(L27,List16782345[],2,FALSE))</f>
        <v/>
      </c>
      <c r="BO27" s="158" t="str">
        <f>IF(M27="---","",VLOOKUP(M27,List16782345[],2,FALSE))</f>
        <v/>
      </c>
      <c r="BP27" s="158" t="str">
        <f>IF(N27="---","",VLOOKUP(N27,List16782345[],2,FALSE))</f>
        <v/>
      </c>
      <c r="BQ27" s="158" t="str">
        <f>IF(O27="---","",VLOOKUP(O27,List16782345[],2,FALSE))</f>
        <v/>
      </c>
      <c r="BR27" s="158" t="str">
        <f>IF(P27="---","",VLOOKUP(P27,List16782345[],2,FALSE))</f>
        <v/>
      </c>
      <c r="BS27" s="158" t="str">
        <f>IF(Q27="---","",VLOOKUP(Q27,List16782345[],2,FALSE))</f>
        <v/>
      </c>
      <c r="BT27" s="158" t="str">
        <f>IF(R27="---","",VLOOKUP(R27,List16782345[],2,FALSE))</f>
        <v/>
      </c>
      <c r="BU27" s="29" t="s">
        <v>166</v>
      </c>
      <c r="BV27" s="158" t="str">
        <f>IF(Y27="---","",VLOOKUP(Y27,List16782345[],2,FALSE))</f>
        <v/>
      </c>
      <c r="BW27" s="158" t="str">
        <f>IF(Z27="---","",VLOOKUP(Z27,List16782345[],2,FALSE))</f>
        <v/>
      </c>
      <c r="BX27" s="158" t="str">
        <f>IF(AA27="---","",VLOOKUP(AA27,List16782345[],2,FALSE))</f>
        <v/>
      </c>
      <c r="BY27" s="158" t="str">
        <f>IF(AB27="---","",VLOOKUP(AB27,List16782345[],2,FALSE))</f>
        <v/>
      </c>
      <c r="BZ27" s="158" t="str">
        <f>IF(AC27="---","",VLOOKUP(AC27,List16782345[],2,FALSE))</f>
        <v/>
      </c>
      <c r="CA27" s="158" t="str">
        <f>IF(AD27="---","",VLOOKUP(AD27,List16782345[],2,FALSE))</f>
        <v/>
      </c>
      <c r="CB27" s="158" t="str">
        <f>IF(AE27="---","",VLOOKUP(AE27,List16782345[],2,FALSE))</f>
        <v/>
      </c>
      <c r="CC27" s="158" t="str">
        <f>IF(AF27="---","",VLOOKUP(AF27,List16782345[],2,FALSE))</f>
        <v/>
      </c>
      <c r="CD27" s="158" t="str">
        <f>IF(AG27="---","",VLOOKUP(AG27,List16782345[],2,FALSE))</f>
        <v/>
      </c>
      <c r="CE27" s="158" t="str">
        <f>IF(AH27="---","",VLOOKUP(AH27,List16782345[],2,FALSE))</f>
        <v/>
      </c>
      <c r="CG27" s="1"/>
      <c r="CI27" s="1"/>
      <c r="CK27" s="1"/>
      <c r="CM27" s="1"/>
    </row>
    <row r="28" spans="2:91" s="8" customFormat="1" ht="13.5" customHeight="1" thickBot="1">
      <c r="B28" s="321"/>
      <c r="C28" s="329"/>
      <c r="D28" s="330"/>
      <c r="E28" s="20" t="s">
        <v>167</v>
      </c>
      <c r="F28" s="21"/>
      <c r="G28" s="22"/>
      <c r="H28" s="25" t="s">
        <v>106</v>
      </c>
      <c r="I28" s="25" t="s">
        <v>106</v>
      </c>
      <c r="J28" s="25" t="s">
        <v>106</v>
      </c>
      <c r="K28" s="25" t="s">
        <v>106</v>
      </c>
      <c r="L28" s="25" t="s">
        <v>106</v>
      </c>
      <c r="M28" s="25" t="s">
        <v>106</v>
      </c>
      <c r="N28" s="25" t="s">
        <v>106</v>
      </c>
      <c r="O28" s="25" t="s">
        <v>106</v>
      </c>
      <c r="P28" s="25" t="s">
        <v>106</v>
      </c>
      <c r="Q28" s="25" t="s">
        <v>106</v>
      </c>
      <c r="R28" s="32" t="s">
        <v>106</v>
      </c>
      <c r="S28" s="1"/>
      <c r="T28" s="1"/>
      <c r="U28" s="1"/>
      <c r="V28" s="1"/>
      <c r="W28" s="1"/>
      <c r="X28" s="1"/>
      <c r="Y28" s="25" t="s">
        <v>106</v>
      </c>
      <c r="Z28" s="25" t="s">
        <v>106</v>
      </c>
      <c r="AA28" s="25" t="s">
        <v>106</v>
      </c>
      <c r="AB28" s="25" t="s">
        <v>106</v>
      </c>
      <c r="AC28" s="32" t="s">
        <v>106</v>
      </c>
      <c r="AD28" s="23" t="s">
        <v>106</v>
      </c>
      <c r="AE28" s="23" t="s">
        <v>106</v>
      </c>
      <c r="AF28" s="23" t="s">
        <v>106</v>
      </c>
      <c r="AG28" s="23" t="s">
        <v>106</v>
      </c>
      <c r="AH28" s="23" t="s">
        <v>106</v>
      </c>
      <c r="AK28" s="27" t="str">
        <f t="shared" si="0"/>
        <v/>
      </c>
      <c r="AL28" s="27" t="str">
        <f t="shared" si="0"/>
        <v/>
      </c>
      <c r="AM28" s="27" t="str">
        <f t="shared" si="0"/>
        <v/>
      </c>
      <c r="AN28" s="27" t="str">
        <f t="shared" si="0"/>
        <v/>
      </c>
      <c r="AO28" s="27" t="str">
        <f t="shared" si="0"/>
        <v/>
      </c>
      <c r="AP28" s="27" t="str">
        <f t="shared" ref="AP28:AT30" si="5">IFERROR(IF(N28="---","",IF(AD28="---","No Target Set",IF(CA28=BP28,"On Target",IF(CA28&gt;BP28,"Behind",IF(CA28&lt;BP28,"Ahead"))))),"")</f>
        <v/>
      </c>
      <c r="AQ28" s="27" t="str">
        <f t="shared" si="5"/>
        <v/>
      </c>
      <c r="AR28" s="27" t="str">
        <f t="shared" si="5"/>
        <v/>
      </c>
      <c r="AS28" s="27" t="str">
        <f t="shared" si="5"/>
        <v/>
      </c>
      <c r="AT28" s="27" t="str">
        <f t="shared" si="5"/>
        <v/>
      </c>
      <c r="AU28" s="1"/>
      <c r="AV28" s="28"/>
      <c r="AW28" s="29" t="s">
        <v>168</v>
      </c>
      <c r="AX28" s="30" t="str">
        <f t="shared" si="1"/>
        <v>---</v>
      </c>
      <c r="AY28" s="50" t="e">
        <f>VALUE(IF(AX28="---","",VLOOKUP(AX28,List16782345[],2,FALSE)))</f>
        <v>#VALUE!</v>
      </c>
      <c r="AZ28" s="1" t="str">
        <f t="shared" si="2"/>
        <v>---</v>
      </c>
      <c r="BA28" s="1" t="e">
        <f>VALUE(IF(AZ28="---","",VLOOKUP(AZ28,List16782345[],2,FALSE)))</f>
        <v>#VALUE!</v>
      </c>
      <c r="BB28" s="1" t="str">
        <f t="shared" si="3"/>
        <v>---</v>
      </c>
      <c r="BC28" s="1" t="str">
        <f t="shared" si="4"/>
        <v>---</v>
      </c>
      <c r="BD28" s="1"/>
      <c r="BE28" s="1"/>
      <c r="BF28" s="1"/>
      <c r="BG28" s="1"/>
      <c r="BH28" s="1"/>
      <c r="BI28" s="29" t="s">
        <v>168</v>
      </c>
      <c r="BJ28" s="158" t="str">
        <f>IF(H28="---","",VLOOKUP(H28,List16782345[],2,FALSE))</f>
        <v/>
      </c>
      <c r="BK28" s="158" t="str">
        <f>IF(I28="---","",VLOOKUP(I28,List16782345[],2,FALSE))</f>
        <v/>
      </c>
      <c r="BL28" s="158" t="str">
        <f>IF(J28="---","",VLOOKUP(J28,List16782345[],2,FALSE))</f>
        <v/>
      </c>
      <c r="BM28" s="158" t="str">
        <f>IF(K28="---","",VLOOKUP(K28,List16782345[],2,FALSE))</f>
        <v/>
      </c>
      <c r="BN28" s="158" t="str">
        <f>IF(L28="---","",VLOOKUP(L28,List16782345[],2,FALSE))</f>
        <v/>
      </c>
      <c r="BO28" s="158" t="str">
        <f>IF(M28="---","",VLOOKUP(M28,List16782345[],2,FALSE))</f>
        <v/>
      </c>
      <c r="BP28" s="158" t="str">
        <f>IF(N28="---","",VLOOKUP(N28,List16782345[],2,FALSE))</f>
        <v/>
      </c>
      <c r="BQ28" s="158" t="str">
        <f>IF(O28="---","",VLOOKUP(O28,List16782345[],2,FALSE))</f>
        <v/>
      </c>
      <c r="BR28" s="158" t="str">
        <f>IF(P28="---","",VLOOKUP(P28,List16782345[],2,FALSE))</f>
        <v/>
      </c>
      <c r="BS28" s="158" t="str">
        <f>IF(Q28="---","",VLOOKUP(Q28,List16782345[],2,FALSE))</f>
        <v/>
      </c>
      <c r="BT28" s="158" t="str">
        <f>IF(R28="---","",VLOOKUP(R28,List16782345[],2,FALSE))</f>
        <v/>
      </c>
      <c r="BU28" s="29" t="s">
        <v>168</v>
      </c>
      <c r="BV28" s="158" t="str">
        <f>IF(Y28="---","",VLOOKUP(Y28,List16782345[],2,FALSE))</f>
        <v/>
      </c>
      <c r="BW28" s="158" t="str">
        <f>IF(Z28="---","",VLOOKUP(Z28,List16782345[],2,FALSE))</f>
        <v/>
      </c>
      <c r="BX28" s="158" t="str">
        <f>IF(AA28="---","",VLOOKUP(AA28,List16782345[],2,FALSE))</f>
        <v/>
      </c>
      <c r="BY28" s="158" t="str">
        <f>IF(AB28="---","",VLOOKUP(AB28,List16782345[],2,FALSE))</f>
        <v/>
      </c>
      <c r="BZ28" s="158" t="str">
        <f>IF(AC28="---","",VLOOKUP(AC28,List16782345[],2,FALSE))</f>
        <v/>
      </c>
      <c r="CA28" s="158" t="str">
        <f>IF(AD28="---","",VLOOKUP(AD28,List16782345[],2,FALSE))</f>
        <v/>
      </c>
      <c r="CB28" s="158" t="str">
        <f>IF(AE28="---","",VLOOKUP(AE28,List16782345[],2,FALSE))</f>
        <v/>
      </c>
      <c r="CC28" s="158" t="str">
        <f>IF(AF28="---","",VLOOKUP(AF28,List16782345[],2,FALSE))</f>
        <v/>
      </c>
      <c r="CD28" s="158" t="str">
        <f>IF(AG28="---","",VLOOKUP(AG28,List16782345[],2,FALSE))</f>
        <v/>
      </c>
      <c r="CE28" s="158" t="str">
        <f>IF(AH28="---","",VLOOKUP(AH28,List16782345[],2,FALSE))</f>
        <v/>
      </c>
      <c r="CG28" s="1"/>
      <c r="CI28" s="1"/>
      <c r="CK28" s="1"/>
      <c r="CM28" s="1"/>
    </row>
    <row r="29" spans="2:91" s="8" customFormat="1" ht="13.5" customHeight="1" thickBot="1">
      <c r="B29" s="321"/>
      <c r="C29" s="329"/>
      <c r="D29" s="330"/>
      <c r="E29" s="20" t="s">
        <v>169</v>
      </c>
      <c r="F29" s="21"/>
      <c r="G29" s="22"/>
      <c r="H29" s="25" t="s">
        <v>106</v>
      </c>
      <c r="I29" s="25" t="s">
        <v>106</v>
      </c>
      <c r="J29" s="25" t="s">
        <v>106</v>
      </c>
      <c r="K29" s="25" t="s">
        <v>106</v>
      </c>
      <c r="L29" s="25" t="s">
        <v>106</v>
      </c>
      <c r="M29" s="25" t="s">
        <v>106</v>
      </c>
      <c r="N29" s="25" t="s">
        <v>106</v>
      </c>
      <c r="O29" s="25" t="s">
        <v>106</v>
      </c>
      <c r="P29" s="25" t="s">
        <v>106</v>
      </c>
      <c r="Q29" s="25" t="s">
        <v>106</v>
      </c>
      <c r="R29" s="32" t="s">
        <v>106</v>
      </c>
      <c r="S29" s="1"/>
      <c r="T29" s="1"/>
      <c r="U29" s="1"/>
      <c r="V29" s="1"/>
      <c r="W29" s="1"/>
      <c r="X29" s="1"/>
      <c r="Y29" s="25" t="s">
        <v>106</v>
      </c>
      <c r="Z29" s="25" t="s">
        <v>106</v>
      </c>
      <c r="AA29" s="25" t="s">
        <v>106</v>
      </c>
      <c r="AB29" s="25" t="s">
        <v>106</v>
      </c>
      <c r="AC29" s="32" t="s">
        <v>106</v>
      </c>
      <c r="AD29" s="23" t="s">
        <v>106</v>
      </c>
      <c r="AE29" s="23" t="s">
        <v>106</v>
      </c>
      <c r="AF29" s="23" t="s">
        <v>106</v>
      </c>
      <c r="AG29" s="23" t="s">
        <v>106</v>
      </c>
      <c r="AH29" s="23" t="s">
        <v>106</v>
      </c>
      <c r="AK29" s="27" t="str">
        <f t="shared" ref="AK29:AO30" si="6">IFERROR(IF(I29="---","",IF(Y29="---","No Target Set",IF(BV29=BK29,"On Target",IF(BV29&gt;BK29,"Behind",IF(BV29&lt;BK29,"Ahead"))))),"")</f>
        <v/>
      </c>
      <c r="AL29" s="27" t="str">
        <f t="shared" si="6"/>
        <v/>
      </c>
      <c r="AM29" s="27" t="str">
        <f t="shared" si="6"/>
        <v/>
      </c>
      <c r="AN29" s="27" t="str">
        <f t="shared" si="6"/>
        <v/>
      </c>
      <c r="AO29" s="27" t="str">
        <f t="shared" si="6"/>
        <v/>
      </c>
      <c r="AP29" s="27" t="str">
        <f t="shared" si="5"/>
        <v/>
      </c>
      <c r="AQ29" s="27" t="str">
        <f t="shared" si="5"/>
        <v/>
      </c>
      <c r="AR29" s="27" t="str">
        <f t="shared" si="5"/>
        <v/>
      </c>
      <c r="AS29" s="27" t="str">
        <f t="shared" si="5"/>
        <v/>
      </c>
      <c r="AT29" s="27" t="str">
        <f t="shared" si="5"/>
        <v/>
      </c>
      <c r="AU29" s="1"/>
      <c r="AV29" s="28"/>
      <c r="AW29" s="29" t="s">
        <v>170</v>
      </c>
      <c r="AX29" s="30" t="str">
        <f t="shared" si="1"/>
        <v>---</v>
      </c>
      <c r="AY29" s="50" t="e">
        <f>VALUE(IF(AX29="---","",VLOOKUP(AX29,List16782345[],2,FALSE)))</f>
        <v>#VALUE!</v>
      </c>
      <c r="AZ29" s="1" t="str">
        <f t="shared" si="2"/>
        <v>---</v>
      </c>
      <c r="BA29" s="1" t="e">
        <f>VALUE(IF(AZ29="---","",VLOOKUP(AZ29,List16782345[],2,FALSE)))</f>
        <v>#VALUE!</v>
      </c>
      <c r="BB29" s="1" t="str">
        <f t="shared" si="3"/>
        <v>---</v>
      </c>
      <c r="BC29" s="1" t="str">
        <f t="shared" si="4"/>
        <v>---</v>
      </c>
      <c r="BD29" s="1"/>
      <c r="BE29" s="1"/>
      <c r="BF29" s="1"/>
      <c r="BG29" s="1"/>
      <c r="BH29" s="1"/>
      <c r="BI29" s="29" t="s">
        <v>170</v>
      </c>
      <c r="BJ29" s="158" t="str">
        <f>IF(H29="---","",VLOOKUP(H29,List16782345[],2,FALSE))</f>
        <v/>
      </c>
      <c r="BK29" s="158" t="str">
        <f>IF(I29="---","",VLOOKUP(I29,List16782345[],2,FALSE))</f>
        <v/>
      </c>
      <c r="BL29" s="158" t="str">
        <f>IF(J29="---","",VLOOKUP(J29,List16782345[],2,FALSE))</f>
        <v/>
      </c>
      <c r="BM29" s="158" t="str">
        <f>IF(K29="---","",VLOOKUP(K29,List16782345[],2,FALSE))</f>
        <v/>
      </c>
      <c r="BN29" s="158" t="str">
        <f>IF(L29="---","",VLOOKUP(L29,List16782345[],2,FALSE))</f>
        <v/>
      </c>
      <c r="BO29" s="158" t="str">
        <f>IF(M29="---","",VLOOKUP(M29,List16782345[],2,FALSE))</f>
        <v/>
      </c>
      <c r="BP29" s="158" t="str">
        <f>IF(N29="---","",VLOOKUP(N29,List16782345[],2,FALSE))</f>
        <v/>
      </c>
      <c r="BQ29" s="158" t="str">
        <f>IF(O29="---","",VLOOKUP(O29,List16782345[],2,FALSE))</f>
        <v/>
      </c>
      <c r="BR29" s="158" t="str">
        <f>IF(P29="---","",VLOOKUP(P29,List16782345[],2,FALSE))</f>
        <v/>
      </c>
      <c r="BS29" s="158" t="str">
        <f>IF(Q29="---","",VLOOKUP(Q29,List16782345[],2,FALSE))</f>
        <v/>
      </c>
      <c r="BT29" s="158" t="str">
        <f>IF(R29="---","",VLOOKUP(R29,List16782345[],2,FALSE))</f>
        <v/>
      </c>
      <c r="BU29" s="29" t="s">
        <v>170</v>
      </c>
      <c r="BV29" s="158" t="str">
        <f>IF(Y29="---","",VLOOKUP(Y29,List16782345[],2,FALSE))</f>
        <v/>
      </c>
      <c r="BW29" s="158" t="str">
        <f>IF(Z29="---","",VLOOKUP(Z29,List16782345[],2,FALSE))</f>
        <v/>
      </c>
      <c r="BX29" s="158" t="str">
        <f>IF(AA29="---","",VLOOKUP(AA29,List16782345[],2,FALSE))</f>
        <v/>
      </c>
      <c r="BY29" s="158" t="str">
        <f>IF(AB29="---","",VLOOKUP(AB29,List16782345[],2,FALSE))</f>
        <v/>
      </c>
      <c r="BZ29" s="158" t="str">
        <f>IF(AC29="---","",VLOOKUP(AC29,List16782345[],2,FALSE))</f>
        <v/>
      </c>
      <c r="CA29" s="158" t="str">
        <f>IF(AD29="---","",VLOOKUP(AD29,List16782345[],2,FALSE))</f>
        <v/>
      </c>
      <c r="CB29" s="158" t="str">
        <f>IF(AE29="---","",VLOOKUP(AE29,List16782345[],2,FALSE))</f>
        <v/>
      </c>
      <c r="CC29" s="158" t="str">
        <f>IF(AF29="---","",VLOOKUP(AF29,List16782345[],2,FALSE))</f>
        <v/>
      </c>
      <c r="CD29" s="158" t="str">
        <f>IF(AG29="---","",VLOOKUP(AG29,List16782345[],2,FALSE))</f>
        <v/>
      </c>
      <c r="CE29" s="158" t="str">
        <f>IF(AH29="---","",VLOOKUP(AH29,List16782345[],2,FALSE))</f>
        <v/>
      </c>
      <c r="CG29" s="1"/>
      <c r="CI29" s="1"/>
      <c r="CK29" s="1"/>
      <c r="CM29" s="1"/>
    </row>
    <row r="30" spans="2:91" s="8" customFormat="1" ht="14.45" thickBot="1">
      <c r="B30" s="322"/>
      <c r="C30" s="329"/>
      <c r="D30" s="330"/>
      <c r="E30" s="20" t="s">
        <v>171</v>
      </c>
      <c r="F30" s="21"/>
      <c r="G30" s="22"/>
      <c r="H30" s="36" t="s">
        <v>106</v>
      </c>
      <c r="I30" s="36" t="s">
        <v>106</v>
      </c>
      <c r="J30" s="36" t="s">
        <v>106</v>
      </c>
      <c r="K30" s="36" t="s">
        <v>106</v>
      </c>
      <c r="L30" s="36" t="s">
        <v>106</v>
      </c>
      <c r="M30" s="36" t="s">
        <v>106</v>
      </c>
      <c r="N30" s="36" t="s">
        <v>106</v>
      </c>
      <c r="O30" s="36" t="s">
        <v>106</v>
      </c>
      <c r="P30" s="36" t="s">
        <v>106</v>
      </c>
      <c r="Q30" s="36" t="s">
        <v>106</v>
      </c>
      <c r="R30" s="37" t="s">
        <v>106</v>
      </c>
      <c r="S30" s="1"/>
      <c r="T30" s="1"/>
      <c r="U30" s="1"/>
      <c r="V30" s="1"/>
      <c r="W30" s="1"/>
      <c r="X30" s="1"/>
      <c r="Y30" s="25" t="s">
        <v>106</v>
      </c>
      <c r="Z30" s="25" t="s">
        <v>106</v>
      </c>
      <c r="AA30" s="25" t="s">
        <v>106</v>
      </c>
      <c r="AB30" s="25" t="s">
        <v>106</v>
      </c>
      <c r="AC30" s="162" t="s">
        <v>106</v>
      </c>
      <c r="AD30" s="23" t="s">
        <v>106</v>
      </c>
      <c r="AE30" s="23" t="s">
        <v>106</v>
      </c>
      <c r="AF30" s="23" t="s">
        <v>106</v>
      </c>
      <c r="AG30" s="23" t="s">
        <v>106</v>
      </c>
      <c r="AH30" s="23" t="s">
        <v>106</v>
      </c>
      <c r="AK30" s="27" t="str">
        <f t="shared" si="6"/>
        <v/>
      </c>
      <c r="AL30" s="27" t="str">
        <f t="shared" si="6"/>
        <v/>
      </c>
      <c r="AM30" s="27" t="str">
        <f t="shared" si="6"/>
        <v/>
      </c>
      <c r="AN30" s="27" t="str">
        <f t="shared" si="6"/>
        <v/>
      </c>
      <c r="AO30" s="27" t="str">
        <f t="shared" si="6"/>
        <v/>
      </c>
      <c r="AP30" s="27" t="str">
        <f t="shared" si="5"/>
        <v/>
      </c>
      <c r="AQ30" s="27" t="str">
        <f t="shared" si="5"/>
        <v/>
      </c>
      <c r="AR30" s="27" t="str">
        <f t="shared" si="5"/>
        <v/>
      </c>
      <c r="AS30" s="27" t="str">
        <f t="shared" si="5"/>
        <v/>
      </c>
      <c r="AT30" s="27" t="str">
        <f t="shared" si="5"/>
        <v/>
      </c>
      <c r="AU30" s="1"/>
      <c r="AV30" s="28"/>
      <c r="AW30" s="29" t="s">
        <v>172</v>
      </c>
      <c r="AX30" s="30" t="str">
        <f t="shared" si="1"/>
        <v>---</v>
      </c>
      <c r="AY30" s="50" t="e">
        <f>VALUE(IF(AX30="---","",VLOOKUP(AX30,List16782345[],2,FALSE)))</f>
        <v>#VALUE!</v>
      </c>
      <c r="AZ30" s="1" t="str">
        <f t="shared" si="2"/>
        <v>---</v>
      </c>
      <c r="BA30" s="1" t="e">
        <f>VALUE(IF(AZ30="---","",VLOOKUP(AZ30,List16782345[],2,FALSE)))</f>
        <v>#VALUE!</v>
      </c>
      <c r="BB30" s="1" t="str">
        <f t="shared" si="3"/>
        <v>---</v>
      </c>
      <c r="BC30" s="1" t="str">
        <f t="shared" si="4"/>
        <v>---</v>
      </c>
      <c r="BD30" s="1"/>
      <c r="BE30" s="1"/>
      <c r="BF30" s="1"/>
      <c r="BG30" s="1"/>
      <c r="BH30" s="1"/>
      <c r="BI30" s="29" t="s">
        <v>172</v>
      </c>
      <c r="BJ30" s="158" t="str">
        <f>IF(H30="---","",VLOOKUP(H30,List16782345[],2,FALSE))</f>
        <v/>
      </c>
      <c r="BK30" s="158" t="str">
        <f>IF(I30="---","",VLOOKUP(I30,List16782345[],2,FALSE))</f>
        <v/>
      </c>
      <c r="BL30" s="158" t="str">
        <f>IF(J30="---","",VLOOKUP(J30,List16782345[],2,FALSE))</f>
        <v/>
      </c>
      <c r="BM30" s="158" t="str">
        <f>IF(K30="---","",VLOOKUP(K30,List16782345[],2,FALSE))</f>
        <v/>
      </c>
      <c r="BN30" s="158" t="str">
        <f>IF(L30="---","",VLOOKUP(L30,List16782345[],2,FALSE))</f>
        <v/>
      </c>
      <c r="BO30" s="158" t="str">
        <f>IF(M30="---","",VLOOKUP(M30,List16782345[],2,FALSE))</f>
        <v/>
      </c>
      <c r="BP30" s="158" t="str">
        <f>IF(N30="---","",VLOOKUP(N30,List16782345[],2,FALSE))</f>
        <v/>
      </c>
      <c r="BQ30" s="158" t="str">
        <f>IF(O30="---","",VLOOKUP(O30,List16782345[],2,FALSE))</f>
        <v/>
      </c>
      <c r="BR30" s="158" t="str">
        <f>IF(P30="---","",VLOOKUP(P30,List16782345[],2,FALSE))</f>
        <v/>
      </c>
      <c r="BS30" s="158" t="str">
        <f>IF(Q30="---","",VLOOKUP(Q30,List16782345[],2,FALSE))</f>
        <v/>
      </c>
      <c r="BT30" s="158" t="str">
        <f>IF(R30="---","",VLOOKUP(R30,List16782345[],2,FALSE))</f>
        <v/>
      </c>
      <c r="BU30" s="29" t="s">
        <v>172</v>
      </c>
      <c r="BV30" s="158" t="str">
        <f>IF(Y30="---","",VLOOKUP(Y30,List16782345[],2,FALSE))</f>
        <v/>
      </c>
      <c r="BW30" s="158" t="str">
        <f>IF(Z30="---","",VLOOKUP(Z30,List16782345[],2,FALSE))</f>
        <v/>
      </c>
      <c r="BX30" s="158" t="str">
        <f>IF(AA30="---","",VLOOKUP(AA30,List16782345[],2,FALSE))</f>
        <v/>
      </c>
      <c r="BY30" s="158" t="str">
        <f>IF(AB30="---","",VLOOKUP(AB30,List16782345[],2,FALSE))</f>
        <v/>
      </c>
      <c r="BZ30" s="158" t="str">
        <f>IF(AC30="---","",VLOOKUP(AC30,List16782345[],2,FALSE))</f>
        <v/>
      </c>
      <c r="CA30" s="158" t="str">
        <f>IF(AD30="---","",VLOOKUP(AD30,List16782345[],2,FALSE))</f>
        <v/>
      </c>
      <c r="CB30" s="158" t="str">
        <f>IF(AE30="---","",VLOOKUP(AE30,List16782345[],2,FALSE))</f>
        <v/>
      </c>
      <c r="CC30" s="158" t="str">
        <f>IF(AF30="---","",VLOOKUP(AF30,List16782345[],2,FALSE))</f>
        <v/>
      </c>
      <c r="CD30" s="158" t="str">
        <f>IF(AG30="---","",VLOOKUP(AG30,List16782345[],2,FALSE))</f>
        <v/>
      </c>
      <c r="CE30" s="158" t="str">
        <f>IF(AH30="---","",VLOOKUP(AH30,List16782345[],2,FALSE))</f>
        <v/>
      </c>
      <c r="CG30" s="1"/>
      <c r="CI30" s="1"/>
      <c r="CK30" s="1"/>
      <c r="CM30" s="1"/>
    </row>
    <row r="31" spans="2:91" s="8" customFormat="1" ht="13.5" customHeight="1" thickBot="1">
      <c r="B31" s="317" t="s">
        <v>173</v>
      </c>
      <c r="C31" s="318"/>
      <c r="D31" s="318"/>
      <c r="E31" s="318"/>
      <c r="F31" s="318"/>
      <c r="G31" s="319"/>
      <c r="H31" s="38">
        <f>COUNTIF(Year0Range,BE4)</f>
        <v>0</v>
      </c>
      <c r="I31" s="38" t="str">
        <f>IF(COUNTIF(Year1Range,BE4)=0,"",COUNTIF(Year1Range,BE4))</f>
        <v/>
      </c>
      <c r="J31" s="38" t="str">
        <f>IF(COUNTIF(Year2Range,BE4)=0,"",COUNTIF(Year2Range,BE4))</f>
        <v/>
      </c>
      <c r="K31" s="38" t="str">
        <f>IF(COUNTIF(Year3Range,BE4)=0,"",COUNTIF(Year3Range,BE4))</f>
        <v/>
      </c>
      <c r="L31" s="38" t="str">
        <f>IF(COUNTIF(Year4Range,BE4)=0,"",COUNTIF(Year4Range,BE4))</f>
        <v/>
      </c>
      <c r="M31" s="38" t="str">
        <f>IF(COUNTIF(Year5Range,BE4)=0,"",COUNTIF(Year5Range,BE4))</f>
        <v/>
      </c>
      <c r="N31" s="38" t="str">
        <f>IF(COUNTIF(Year6Range,BE4)=0,"",COUNTIF(Year6Range,BE4))</f>
        <v/>
      </c>
      <c r="O31" s="38" t="str">
        <f>IF(COUNTIF(Year7Range,BE4)=0,"",COUNTIF(Year7Range,BE4))</f>
        <v/>
      </c>
      <c r="P31" s="38" t="str">
        <f>IF(COUNTIF(Year8Range,BE4)=0,"",COUNTIF(Year8Range,BE4))</f>
        <v/>
      </c>
      <c r="Q31" s="38" t="str">
        <f>IF(COUNTIF(Year9Range,BE4)=0,"",COUNTIF(Year9Range,BE4))</f>
        <v/>
      </c>
      <c r="R31" s="38" t="str">
        <f>IF(COUNTIF(Year10Range,BE4)=0,"",COUNTIF(Year10Range,BE4))</f>
        <v/>
      </c>
      <c r="S31" s="1"/>
      <c r="T31" s="1"/>
      <c r="U31" s="1"/>
      <c r="V31" s="1"/>
      <c r="W31" s="1"/>
      <c r="X31" s="1"/>
      <c r="Y31" s="38">
        <f>COUNTIF(Year1Expected,$BE$4)</f>
        <v>0</v>
      </c>
      <c r="Z31" s="38" t="str">
        <f>IF(COUNTIF(Year2Expected,$BE$4)=0,"",COUNTIF(Year2Expected,$BE$4))</f>
        <v/>
      </c>
      <c r="AA31" s="38" t="str">
        <f>IF(COUNTIF(Year3Expected,$BE$4)=0,"",COUNTIF(Year3Expected,$BE$4))</f>
        <v/>
      </c>
      <c r="AB31" s="38" t="str">
        <f>IF(COUNTIF(Year4Expected,$BE$4)=0,"",COUNTIF(Year4Expected,$BE$4))</f>
        <v/>
      </c>
      <c r="AC31" s="38" t="str">
        <f>IF(COUNTIF(Year5Expected,$BE$4)=0,"",COUNTIF(Year5Expected,$BE$4))</f>
        <v/>
      </c>
      <c r="AD31" s="38" t="str">
        <f>IF(COUNTIF(Year6Expected,$BE$4)=0,"",COUNTIF(Year6Expected,$BE$4))</f>
        <v/>
      </c>
      <c r="AE31" s="38" t="str">
        <f>IF(COUNTIF(Year7Expected,$BE$4)=0,"",COUNTIF(Year7Expected,$BE$4))</f>
        <v/>
      </c>
      <c r="AF31" s="38" t="str">
        <f>IF(COUNTIF(Year8Expected,$BE$4)=0,"",COUNTIF(Year8Expected,$BE$4))</f>
        <v/>
      </c>
      <c r="AG31" s="38" t="str">
        <f>IF(COUNTIF(Year9Expected,$BE$4)=0,"",COUNTIF(Year9Expected,$BE$4))</f>
        <v/>
      </c>
      <c r="AH31" s="38" t="str">
        <f>IF(COUNTIF(Year10Expected,$BE$4)=0,"",COUNTIF(Year10Expected,$BE$4))</f>
        <v/>
      </c>
      <c r="AK31" s="1"/>
      <c r="AL31" s="1"/>
      <c r="AM31" s="1"/>
      <c r="AN31" s="1"/>
      <c r="AO31" s="1"/>
      <c r="AP31" s="1"/>
      <c r="AQ31" s="1"/>
      <c r="AR31" s="1"/>
      <c r="AS31" s="1"/>
      <c r="AT31" s="1"/>
      <c r="AU31" s="1"/>
      <c r="AV31" s="1"/>
      <c r="AW31" s="1"/>
      <c r="AX31" s="1" t="e">
        <f>LOOKUP(2,1/(H34:R34&lt;&gt;""),H$2:R$2)</f>
        <v>#N/A</v>
      </c>
      <c r="AY31" s="1"/>
      <c r="AZ31" s="1" t="e">
        <f>AX31</f>
        <v>#N/A</v>
      </c>
      <c r="BA31" s="1"/>
      <c r="BB31" s="1"/>
      <c r="BC31" s="1"/>
      <c r="BD31" s="1"/>
      <c r="BE31" s="1"/>
      <c r="BF31" s="1"/>
      <c r="BG31" s="1"/>
      <c r="BH31" s="1"/>
      <c r="BI31" s="29" t="s">
        <v>174</v>
      </c>
      <c r="BJ31" s="159">
        <f t="shared" ref="BJ31:BT31" si="7">COUNTIF(BJ3:BJ30,1)</f>
        <v>0</v>
      </c>
      <c r="BK31" s="159">
        <f t="shared" si="7"/>
        <v>0</v>
      </c>
      <c r="BL31" s="159">
        <f t="shared" si="7"/>
        <v>0</v>
      </c>
      <c r="BM31" s="159">
        <f t="shared" si="7"/>
        <v>0</v>
      </c>
      <c r="BN31" s="159">
        <f t="shared" si="7"/>
        <v>0</v>
      </c>
      <c r="BO31" s="159">
        <f t="shared" si="7"/>
        <v>0</v>
      </c>
      <c r="BP31" s="159">
        <f t="shared" si="7"/>
        <v>0</v>
      </c>
      <c r="BQ31" s="159">
        <f t="shared" si="7"/>
        <v>0</v>
      </c>
      <c r="BR31" s="159">
        <f t="shared" si="7"/>
        <v>0</v>
      </c>
      <c r="BS31" s="159">
        <f t="shared" si="7"/>
        <v>0</v>
      </c>
      <c r="BT31" s="159">
        <f t="shared" si="7"/>
        <v>0</v>
      </c>
      <c r="BU31" s="29" t="s">
        <v>174</v>
      </c>
      <c r="BV31" s="160">
        <f t="shared" ref="BV31:CE31" si="8">COUNTIF(BV3:BV30,1)</f>
        <v>0</v>
      </c>
      <c r="BW31" s="160">
        <f t="shared" si="8"/>
        <v>0</v>
      </c>
      <c r="BX31" s="160">
        <f t="shared" si="8"/>
        <v>0</v>
      </c>
      <c r="BY31" s="160">
        <f t="shared" si="8"/>
        <v>0</v>
      </c>
      <c r="BZ31" s="160">
        <f t="shared" si="8"/>
        <v>0</v>
      </c>
      <c r="CA31" s="160">
        <f t="shared" si="8"/>
        <v>0</v>
      </c>
      <c r="CB31" s="160">
        <f t="shared" si="8"/>
        <v>0</v>
      </c>
      <c r="CC31" s="160">
        <f t="shared" si="8"/>
        <v>0</v>
      </c>
      <c r="CD31" s="160">
        <f t="shared" si="8"/>
        <v>0</v>
      </c>
      <c r="CE31" s="160">
        <f t="shared" si="8"/>
        <v>0</v>
      </c>
      <c r="CG31" s="1"/>
      <c r="CI31" s="1"/>
      <c r="CK31" s="1"/>
      <c r="CM31" s="1"/>
    </row>
    <row r="32" spans="2:91" s="8" customFormat="1" ht="13.5" customHeight="1" thickBot="1">
      <c r="B32" s="317" t="s">
        <v>175</v>
      </c>
      <c r="C32" s="318"/>
      <c r="D32" s="318"/>
      <c r="E32" s="318"/>
      <c r="F32" s="318"/>
      <c r="G32" s="319"/>
      <c r="H32" s="38">
        <f>COUNTIF(Year0Range,BE5)</f>
        <v>0</v>
      </c>
      <c r="I32" s="39" t="str">
        <f>IF(COUNTIF(Year1Range,BE5)=0,"",COUNTIF(Year1Range,BE5))</f>
        <v/>
      </c>
      <c r="J32" s="39" t="str">
        <f>IF(COUNTIF(Year2Range,BE5)=0,"",COUNTIF(Year2Range,BE5))</f>
        <v/>
      </c>
      <c r="K32" s="39" t="str">
        <f>IF(COUNTIF(Year3Range,BE5)=0,"",COUNTIF(Year3Range,BE5))</f>
        <v/>
      </c>
      <c r="L32" s="39" t="str">
        <f>IF(COUNTIF(Year4Range,BE5)=0,"",COUNTIF(Year4Range,BE5))</f>
        <v/>
      </c>
      <c r="M32" s="39" t="str">
        <f>IF(COUNTIF(Year5Range,BE5)=0,"",COUNTIF(Year5Range,BE5))</f>
        <v/>
      </c>
      <c r="N32" s="39" t="str">
        <f>IF(COUNTIF(Year6Range,BE5)=0,"",COUNTIF(Year6Range,BE5))</f>
        <v/>
      </c>
      <c r="O32" s="39" t="str">
        <f>IF(COUNTIF(Year7Range,BE5)=0,"",COUNTIF(Year7Range,BE5))</f>
        <v/>
      </c>
      <c r="P32" s="39" t="str">
        <f>IF(COUNTIF(Year8Range,BE5)=0,"",COUNTIF(Year8Range,BE5))</f>
        <v/>
      </c>
      <c r="Q32" s="39" t="str">
        <f>IF(COUNTIF(Year9Range,BE5)=0,"",COUNTIF(Year9Range,BE5))</f>
        <v/>
      </c>
      <c r="R32" s="39" t="str">
        <f>IF(COUNTIF(Year10Range,BE5)=0,"",COUNTIF(Year10Range,BE5))</f>
        <v/>
      </c>
      <c r="S32" s="1"/>
      <c r="T32" s="1"/>
      <c r="U32" s="1"/>
      <c r="V32" s="1"/>
      <c r="W32" s="1"/>
      <c r="X32" s="1"/>
      <c r="Y32" s="38">
        <f>COUNTIF(Year1Expected,$BE$5)</f>
        <v>0</v>
      </c>
      <c r="Z32" s="38" t="str">
        <f>IF(COUNTIF(Year2Expected,$BE$5)=0,"",COUNTIF(Year2Expected,$BE$5))</f>
        <v/>
      </c>
      <c r="AA32" s="38" t="str">
        <f>IF(COUNTIF(Year3Expected,$BE$5)=0,"",COUNTIF(Year3Expected,$BE$5))</f>
        <v/>
      </c>
      <c r="AB32" s="38" t="str">
        <f>IF(COUNTIF(Year4Expected,$BE$5)=0,"",COUNTIF(Year4Expected,$BE$5))</f>
        <v/>
      </c>
      <c r="AC32" s="38" t="str">
        <f>IF(COUNTIF(Year5Expected,$BE$5)=0,"",COUNTIF(Year5Expected,$BE$5))</f>
        <v/>
      </c>
      <c r="AD32" s="38" t="str">
        <f>IF(COUNTIF(Year6Expected,$BE$5)=0,"",COUNTIF(Year6Expected,$BE$5))</f>
        <v/>
      </c>
      <c r="AE32" s="38" t="str">
        <f>IF(COUNTIF(Year7Expected,$BE$5)=0,"",COUNTIF(Year7Expected,$BE$5))</f>
        <v/>
      </c>
      <c r="AF32" s="38" t="str">
        <f>IF(COUNTIF(Year8Expected,$BE$5)=0,"",COUNTIF(Year8Expected,$BE$5))</f>
        <v/>
      </c>
      <c r="AG32" s="38" t="str">
        <f>IF(COUNTIF(Year9Expected,$BE$5)=0,"",COUNTIF(Year9Expected,$BE$5))</f>
        <v/>
      </c>
      <c r="AH32" s="38" t="str">
        <f>IF(COUNTIF(Year10Expected,$BE$5)=0,"",COUNTIF(Year10Expected,$BE$5))</f>
        <v/>
      </c>
      <c r="AK32" s="1"/>
      <c r="AL32" s="1"/>
      <c r="AM32" s="1"/>
      <c r="AN32" s="1"/>
      <c r="AO32" s="1"/>
      <c r="AP32" s="1"/>
      <c r="AQ32" s="1"/>
      <c r="AR32" s="1"/>
      <c r="AS32" s="1"/>
      <c r="AT32" s="1"/>
      <c r="AU32" s="1"/>
      <c r="AV32" s="1"/>
      <c r="AW32" s="1"/>
      <c r="AX32" s="1"/>
      <c r="AY32" s="1"/>
      <c r="AZ32" s="1"/>
      <c r="BA32" s="1"/>
      <c r="BB32" s="1"/>
      <c r="BC32" s="1"/>
      <c r="BD32" s="1"/>
      <c r="BE32" s="1"/>
      <c r="BF32" s="1"/>
      <c r="BG32" s="1"/>
      <c r="BH32" s="1"/>
      <c r="BI32" s="29" t="s">
        <v>176</v>
      </c>
      <c r="BJ32" s="159">
        <f t="shared" ref="BJ32:BT32" si="9">COUNTIF(BJ3:BJ30,0.5)</f>
        <v>0</v>
      </c>
      <c r="BK32" s="159">
        <f t="shared" si="9"/>
        <v>0</v>
      </c>
      <c r="BL32" s="159">
        <f t="shared" si="9"/>
        <v>0</v>
      </c>
      <c r="BM32" s="159">
        <f t="shared" si="9"/>
        <v>0</v>
      </c>
      <c r="BN32" s="159">
        <f t="shared" si="9"/>
        <v>0</v>
      </c>
      <c r="BO32" s="159">
        <f t="shared" si="9"/>
        <v>0</v>
      </c>
      <c r="BP32" s="159">
        <f t="shared" si="9"/>
        <v>0</v>
      </c>
      <c r="BQ32" s="159">
        <f t="shared" si="9"/>
        <v>0</v>
      </c>
      <c r="BR32" s="159">
        <f t="shared" si="9"/>
        <v>0</v>
      </c>
      <c r="BS32" s="159">
        <f t="shared" si="9"/>
        <v>0</v>
      </c>
      <c r="BT32" s="159">
        <f t="shared" si="9"/>
        <v>0</v>
      </c>
      <c r="BU32" s="29" t="s">
        <v>176</v>
      </c>
      <c r="BV32" s="160">
        <f t="shared" ref="BV32:CE32" si="10">COUNTIF(BV3:BV30,0.5)</f>
        <v>0</v>
      </c>
      <c r="BW32" s="160">
        <f t="shared" si="10"/>
        <v>0</v>
      </c>
      <c r="BX32" s="160">
        <f t="shared" si="10"/>
        <v>0</v>
      </c>
      <c r="BY32" s="160">
        <f t="shared" si="10"/>
        <v>0</v>
      </c>
      <c r="BZ32" s="160">
        <f t="shared" si="10"/>
        <v>0</v>
      </c>
      <c r="CA32" s="160">
        <f t="shared" si="10"/>
        <v>0</v>
      </c>
      <c r="CB32" s="160">
        <f t="shared" si="10"/>
        <v>0</v>
      </c>
      <c r="CC32" s="160">
        <f t="shared" si="10"/>
        <v>0</v>
      </c>
      <c r="CD32" s="160">
        <f t="shared" si="10"/>
        <v>0</v>
      </c>
      <c r="CE32" s="160">
        <f t="shared" si="10"/>
        <v>0</v>
      </c>
      <c r="CG32" s="1"/>
      <c r="CI32" s="1"/>
      <c r="CK32" s="1"/>
      <c r="CM32" s="1"/>
    </row>
    <row r="33" spans="1:92" ht="13.5" customHeight="1" thickBot="1">
      <c r="B33" s="317" t="s">
        <v>177</v>
      </c>
      <c r="C33" s="318"/>
      <c r="D33" s="318"/>
      <c r="E33" s="318"/>
      <c r="F33" s="318"/>
      <c r="G33" s="319"/>
      <c r="H33" s="38">
        <f>COUNTIF(Year0Range,"*60")</f>
        <v>0</v>
      </c>
      <c r="I33" s="39" t="str">
        <f>IF(COUNTIF(Year1Range,"*60")=0,"",COUNTIF(Year1Range,"*60"))</f>
        <v/>
      </c>
      <c r="J33" s="39" t="str">
        <f>IF(COUNTIF(Year2Range,"*60")=0,"",COUNTIF(Year2Range,"*60"))</f>
        <v/>
      </c>
      <c r="K33" s="39" t="str">
        <f>IF(COUNTIF(Year3Range,"*60")=0,"",COUNTIF(Year3Range,"*60"))</f>
        <v/>
      </c>
      <c r="L33" s="39" t="str">
        <f>IF(COUNTIF(Year4Range,"*60")=0,"",COUNTIF(Year4Range,"*60"))</f>
        <v/>
      </c>
      <c r="M33" s="39" t="str">
        <f>IF(COUNTIF(Year5Range,"*60")=0,"",COUNTIF(Year5Range,"*60"))</f>
        <v/>
      </c>
      <c r="N33" s="39" t="str">
        <f>IF(COUNTIF(Year6Range,"*60")=0,"",COUNTIF(Year6Range,"*60"))</f>
        <v/>
      </c>
      <c r="O33" s="39" t="str">
        <f>IF(COUNTIF(Year7Range,"*60")=0,"",COUNTIF(Year7Range,"*60"))</f>
        <v/>
      </c>
      <c r="P33" s="39" t="str">
        <f>IF(COUNTIF(Year8Range,"*60")=0,"",COUNTIF(Year8Range,"*60"))</f>
        <v/>
      </c>
      <c r="Q33" s="39" t="str">
        <f>IF(COUNTIF(Year9Range,"*60")=0,"",COUNTIF(Year9Range,"*60"))</f>
        <v/>
      </c>
      <c r="R33" s="39" t="str">
        <f>IF(COUNTIF(Year10Range,"*60")=0,"",COUNTIF(Year10Range,"*60"))</f>
        <v/>
      </c>
      <c r="Y33" s="38">
        <f>COUNTIF(Year1Expected,"*60")</f>
        <v>0</v>
      </c>
      <c r="Z33" s="38" t="str">
        <f>IF(COUNTIF(Year2Expected,"*60")=0,"",COUNTIF(Year2Expected,"*60"))</f>
        <v/>
      </c>
      <c r="AA33" s="38" t="str">
        <f>IF(COUNTIF(Year3Expected,"*60")=0,"",COUNTIF(Year3Expected,"*60"))</f>
        <v/>
      </c>
      <c r="AB33" s="38" t="str">
        <f>IF(COUNTIF(Year4Expected,"*60")=0,"",COUNTIF(Year4Expected,"*60"))</f>
        <v/>
      </c>
      <c r="AC33" s="38" t="str">
        <f>IF(COUNTIF(Year5Expected,"*60")=0,"",COUNTIF(Year5Expected,"*60"))</f>
        <v/>
      </c>
      <c r="AD33" s="38" t="str">
        <f>IF(COUNTIF(Year6Expected,"*60")=0,"",COUNTIF(Year6Expected,"*60"))</f>
        <v/>
      </c>
      <c r="AE33" s="38" t="str">
        <f>IF(COUNTIF(Year7Expected,"*60")=0,"",COUNTIF(Year7Expected,"*60"))</f>
        <v/>
      </c>
      <c r="AF33" s="38" t="str">
        <f>IF(COUNTIF(Year8Expected,"*60")=0,"",COUNTIF(Year8Expected,"*60"))</f>
        <v/>
      </c>
      <c r="AG33" s="38" t="str">
        <f>IF(COUNTIF(Year9Expected,"*60")=0,"",COUNTIF(Year9Expected,"*60"))</f>
        <v/>
      </c>
      <c r="AH33" s="38" t="str">
        <f>IF(COUNTIF(Year10Expected,"*60")=0,"",COUNTIF(Year10Expected,"*60"))</f>
        <v/>
      </c>
      <c r="BI33" s="29" t="s">
        <v>178</v>
      </c>
      <c r="BJ33" s="159">
        <f t="shared" ref="BJ33:BT33" si="11">COUNTIF(BJ3:BJ30,0)</f>
        <v>0</v>
      </c>
      <c r="BK33" s="159">
        <f t="shared" si="11"/>
        <v>0</v>
      </c>
      <c r="BL33" s="159">
        <f t="shared" si="11"/>
        <v>0</v>
      </c>
      <c r="BM33" s="159">
        <f t="shared" si="11"/>
        <v>0</v>
      </c>
      <c r="BN33" s="159">
        <f t="shared" si="11"/>
        <v>0</v>
      </c>
      <c r="BO33" s="159">
        <f t="shared" si="11"/>
        <v>0</v>
      </c>
      <c r="BP33" s="159">
        <f t="shared" si="11"/>
        <v>0</v>
      </c>
      <c r="BQ33" s="159">
        <f t="shared" si="11"/>
        <v>0</v>
      </c>
      <c r="BR33" s="159">
        <f t="shared" si="11"/>
        <v>0</v>
      </c>
      <c r="BS33" s="159">
        <f t="shared" si="11"/>
        <v>0</v>
      </c>
      <c r="BT33" s="159">
        <f t="shared" si="11"/>
        <v>0</v>
      </c>
      <c r="BU33" s="29" t="s">
        <v>178</v>
      </c>
      <c r="BV33" s="160">
        <f t="shared" ref="BV33:CE33" si="12">COUNTIF(BV3:BV30,0)</f>
        <v>0</v>
      </c>
      <c r="BW33" s="160">
        <f t="shared" si="12"/>
        <v>0</v>
      </c>
      <c r="BX33" s="160">
        <f t="shared" si="12"/>
        <v>0</v>
      </c>
      <c r="BY33" s="160">
        <f t="shared" si="12"/>
        <v>0</v>
      </c>
      <c r="BZ33" s="160">
        <f t="shared" si="12"/>
        <v>0</v>
      </c>
      <c r="CA33" s="160">
        <f t="shared" si="12"/>
        <v>0</v>
      </c>
      <c r="CB33" s="160">
        <f t="shared" si="12"/>
        <v>0</v>
      </c>
      <c r="CC33" s="160">
        <f t="shared" si="12"/>
        <v>0</v>
      </c>
      <c r="CD33" s="160">
        <f t="shared" si="12"/>
        <v>0</v>
      </c>
      <c r="CE33" s="160">
        <f t="shared" si="12"/>
        <v>0</v>
      </c>
    </row>
    <row r="34" spans="1:92" ht="13.5" customHeight="1" thickBot="1">
      <c r="B34" s="309" t="s">
        <v>179</v>
      </c>
      <c r="C34" s="310"/>
      <c r="D34" s="310"/>
      <c r="E34" s="310"/>
      <c r="F34" s="311"/>
      <c r="G34" s="193"/>
      <c r="H34" s="40" t="str">
        <f t="shared" ref="H34:R34" si="13">IF(ISERROR(AVERAGE(BJ24:BJ30,BJ9:BJ23, BJ3:BJ8)),"",AVERAGE(BJ24:BJ30,BJ9:BJ23, BJ3:BJ8))</f>
        <v/>
      </c>
      <c r="I34" s="40" t="str">
        <f t="shared" si="13"/>
        <v/>
      </c>
      <c r="J34" s="40" t="str">
        <f t="shared" si="13"/>
        <v/>
      </c>
      <c r="K34" s="40" t="str">
        <f>IF(ISERROR(AVERAGE(BM24:BM30,BM9:BM23, BM3:BM8)),"",AVERAGE(BM24:BM30,BM9:BM23, BM3:BM8))</f>
        <v/>
      </c>
      <c r="L34" s="40" t="str">
        <f t="shared" si="13"/>
        <v/>
      </c>
      <c r="M34" s="40" t="str">
        <f t="shared" si="13"/>
        <v/>
      </c>
      <c r="N34" s="40" t="str">
        <f t="shared" si="13"/>
        <v/>
      </c>
      <c r="O34" s="40" t="str">
        <f t="shared" si="13"/>
        <v/>
      </c>
      <c r="P34" s="40" t="str">
        <f t="shared" si="13"/>
        <v/>
      </c>
      <c r="Q34" s="40" t="str">
        <f t="shared" si="13"/>
        <v/>
      </c>
      <c r="R34" s="40" t="str">
        <f t="shared" si="13"/>
        <v/>
      </c>
      <c r="Y34" s="40" t="str">
        <f t="shared" ref="Y34:AH34" si="14">IF(ISERROR(AVERAGE(BV24:BV30,BV9:BV23, BV3:BV8)),"",AVERAGE(BV24:BV30,BV9:BV23, BV3:BV8))</f>
        <v/>
      </c>
      <c r="Z34" s="40" t="str">
        <f t="shared" si="14"/>
        <v/>
      </c>
      <c r="AA34" s="40" t="str">
        <f t="shared" si="14"/>
        <v/>
      </c>
      <c r="AB34" s="40" t="str">
        <f t="shared" si="14"/>
        <v/>
      </c>
      <c r="AC34" s="40" t="str">
        <f t="shared" si="14"/>
        <v/>
      </c>
      <c r="AD34" s="40" t="str">
        <f t="shared" si="14"/>
        <v/>
      </c>
      <c r="AE34" s="40" t="str">
        <f t="shared" si="14"/>
        <v/>
      </c>
      <c r="AF34" s="40" t="str">
        <f t="shared" si="14"/>
        <v/>
      </c>
      <c r="AG34" s="40" t="str">
        <f t="shared" si="14"/>
        <v/>
      </c>
      <c r="AH34" s="40" t="str">
        <f t="shared" si="14"/>
        <v/>
      </c>
      <c r="AI34" s="1"/>
      <c r="AJ34" s="1"/>
      <c r="BB34" s="41"/>
      <c r="BC34" s="41"/>
      <c r="BD34" s="41"/>
      <c r="BE34" s="41"/>
      <c r="BG34" s="8"/>
      <c r="BH34" s="8"/>
      <c r="BI34" s="29" t="s">
        <v>180</v>
      </c>
      <c r="BJ34" s="42" t="str">
        <f>IF(ISERROR(AVERAGE(BJ24:BJ30,BJ9:BJ23,BJ3:BJ8)),"",(AVERAGE(BJ24:BJ30,BJ9:BJ23,BJ3:BJ8)))</f>
        <v/>
      </c>
      <c r="BK34" s="42" t="str">
        <f t="shared" ref="BK34:BT34" si="15">IF(ISERROR(AVERAGE(BK24:BK30,BK9:BK23,BK3:BK8)),"",(AVERAGE(BK24:BK30,BK9:BK23,BK3:BK8)))</f>
        <v/>
      </c>
      <c r="BL34" s="42" t="str">
        <f t="shared" si="15"/>
        <v/>
      </c>
      <c r="BM34" s="42" t="str">
        <f t="shared" si="15"/>
        <v/>
      </c>
      <c r="BN34" s="42" t="str">
        <f t="shared" si="15"/>
        <v/>
      </c>
      <c r="BO34" s="42" t="str">
        <f t="shared" si="15"/>
        <v/>
      </c>
      <c r="BP34" s="42" t="str">
        <f t="shared" si="15"/>
        <v/>
      </c>
      <c r="BQ34" s="42" t="str">
        <f t="shared" si="15"/>
        <v/>
      </c>
      <c r="BR34" s="42" t="str">
        <f t="shared" si="15"/>
        <v/>
      </c>
      <c r="BS34" s="42" t="str">
        <f t="shared" si="15"/>
        <v/>
      </c>
      <c r="BT34" s="42" t="str">
        <f t="shared" si="15"/>
        <v/>
      </c>
      <c r="BU34" s="29" t="s">
        <v>180</v>
      </c>
      <c r="BV34" s="42" t="str">
        <f t="shared" ref="BV34:CE34" si="16">IF(ISERROR(AVERAGE(BV24:BV30,BV9:BV23,BV3:BV8)),"",(AVERAGE(BV24:BV30,BV9:BV23,BV3:BV8)))</f>
        <v/>
      </c>
      <c r="BW34" s="42" t="str">
        <f t="shared" si="16"/>
        <v/>
      </c>
      <c r="BX34" s="42" t="str">
        <f t="shared" si="16"/>
        <v/>
      </c>
      <c r="BY34" s="42" t="str">
        <f t="shared" si="16"/>
        <v/>
      </c>
      <c r="BZ34" s="42" t="str">
        <f t="shared" si="16"/>
        <v/>
      </c>
      <c r="CA34" s="42" t="str">
        <f t="shared" si="16"/>
        <v/>
      </c>
      <c r="CB34" s="42" t="str">
        <f t="shared" si="16"/>
        <v/>
      </c>
      <c r="CC34" s="42" t="str">
        <f t="shared" si="16"/>
        <v/>
      </c>
      <c r="CD34" s="42" t="str">
        <f t="shared" si="16"/>
        <v/>
      </c>
      <c r="CE34" s="42" t="str">
        <f t="shared" si="16"/>
        <v/>
      </c>
      <c r="CF34" s="1"/>
      <c r="CH34" s="1"/>
      <c r="CJ34" s="1"/>
      <c r="CL34" s="1"/>
      <c r="CN34" s="1"/>
    </row>
    <row r="35" spans="1:92" ht="13.5" customHeight="1" thickBot="1">
      <c r="B35" s="43"/>
      <c r="C35" s="43"/>
      <c r="D35" s="44"/>
      <c r="E35" s="44"/>
      <c r="F35" s="44"/>
      <c r="G35" s="44"/>
      <c r="H35" s="44"/>
      <c r="I35" s="44"/>
      <c r="J35" s="44"/>
      <c r="K35" s="44"/>
      <c r="L35" s="44"/>
      <c r="M35" s="44"/>
      <c r="N35" s="44"/>
      <c r="O35" s="44"/>
      <c r="P35" s="44"/>
      <c r="AA35" s="44"/>
      <c r="AD35" s="44"/>
      <c r="AE35" s="44"/>
      <c r="AF35" s="44"/>
      <c r="AG35" s="44"/>
      <c r="AH35" s="44"/>
      <c r="AI35" s="44"/>
      <c r="AJ35" s="44"/>
      <c r="AX35" s="45" t="s">
        <v>110</v>
      </c>
      <c r="AY35" s="46" t="s">
        <v>114</v>
      </c>
      <c r="AZ35" s="47" t="s">
        <v>117</v>
      </c>
      <c r="BA35" s="1" t="s">
        <v>181</v>
      </c>
      <c r="BI35" s="29" t="s">
        <v>182</v>
      </c>
      <c r="BJ35" s="48" t="str">
        <f>IF(ISERROR(AVERAGE(BJ3:BJ8)),"",(AVERAGE(BJ3:BJ8)))</f>
        <v/>
      </c>
      <c r="BK35" s="48" t="str">
        <f t="shared" ref="BK35:BT35" si="17">IF(ISERROR(AVERAGE(BK3:BK8)),"",(AVERAGE(BK3:BK8)))</f>
        <v/>
      </c>
      <c r="BL35" s="48" t="str">
        <f t="shared" si="17"/>
        <v/>
      </c>
      <c r="BM35" s="48" t="str">
        <f t="shared" si="17"/>
        <v/>
      </c>
      <c r="BN35" s="48" t="str">
        <f t="shared" si="17"/>
        <v/>
      </c>
      <c r="BO35" s="48" t="str">
        <f t="shared" si="17"/>
        <v/>
      </c>
      <c r="BP35" s="48" t="str">
        <f t="shared" si="17"/>
        <v/>
      </c>
      <c r="BQ35" s="48" t="str">
        <f t="shared" si="17"/>
        <v/>
      </c>
      <c r="BR35" s="48" t="str">
        <f t="shared" si="17"/>
        <v/>
      </c>
      <c r="BS35" s="48" t="str">
        <f t="shared" si="17"/>
        <v/>
      </c>
      <c r="BT35" s="48" t="str">
        <f t="shared" si="17"/>
        <v/>
      </c>
      <c r="BU35" s="29" t="s">
        <v>182</v>
      </c>
      <c r="BV35" s="48" t="str">
        <f t="shared" ref="BV35:CE35" si="18">IF(ISERROR(AVERAGE(BV3:BV8)),"",(AVERAGE(BV3:BV8)))</f>
        <v/>
      </c>
      <c r="BW35" s="48" t="str">
        <f t="shared" si="18"/>
        <v/>
      </c>
      <c r="BX35" s="48" t="str">
        <f t="shared" si="18"/>
        <v/>
      </c>
      <c r="BY35" s="48" t="str">
        <f t="shared" si="18"/>
        <v/>
      </c>
      <c r="BZ35" s="48" t="str">
        <f t="shared" si="18"/>
        <v/>
      </c>
      <c r="CA35" s="48" t="str">
        <f t="shared" si="18"/>
        <v/>
      </c>
      <c r="CB35" s="48" t="str">
        <f t="shared" si="18"/>
        <v/>
      </c>
      <c r="CC35" s="48" t="str">
        <f t="shared" si="18"/>
        <v/>
      </c>
      <c r="CD35" s="48" t="str">
        <f t="shared" si="18"/>
        <v/>
      </c>
      <c r="CE35" s="48" t="str">
        <f t="shared" si="18"/>
        <v/>
      </c>
      <c r="CF35" s="44"/>
      <c r="CH35" s="44"/>
      <c r="CJ35" s="44"/>
      <c r="CL35" s="44"/>
      <c r="CN35" s="44"/>
    </row>
    <row r="36" spans="1:92" ht="15.75" customHeight="1" thickBot="1">
      <c r="B36" s="312" t="s">
        <v>183</v>
      </c>
      <c r="C36" s="312"/>
      <c r="M36" s="44"/>
      <c r="N36" s="44"/>
      <c r="O36" s="44"/>
      <c r="P36" s="44"/>
      <c r="AA36" s="44"/>
      <c r="AD36" s="44"/>
      <c r="AE36" s="44"/>
      <c r="AF36" s="44"/>
      <c r="AG36" s="44"/>
      <c r="AH36" s="44"/>
      <c r="AI36" s="44"/>
      <c r="AJ36" s="44"/>
      <c r="AW36" s="49" t="s">
        <v>184</v>
      </c>
      <c r="AX36" s="50">
        <f>COUNTIF(AY3:AY8,BF4)</f>
        <v>0</v>
      </c>
      <c r="AY36" s="50">
        <f>VALUE(COUNTIF(AY3:AY8,BF5))</f>
        <v>0</v>
      </c>
      <c r="AZ36" s="50">
        <f>VALUE(COUNTIF(AY3:AY8,0))</f>
        <v>0</v>
      </c>
      <c r="BA36" s="50" t="e">
        <f>AVERAGEIF(AY3:AY8,"&gt;=0")</f>
        <v>#DIV/0!</v>
      </c>
      <c r="BI36" s="29" t="s">
        <v>185</v>
      </c>
      <c r="BJ36" s="51" t="str">
        <f>IF(ISERROR(AVERAGE(BJ9:BJ23)),"",(AVERAGE(BJ9:BJ23)))</f>
        <v/>
      </c>
      <c r="BK36" s="51" t="str">
        <f>IF(ISERROR(AVERAGE(BK9:BK23)),"",(AVERAGE(BK9:BK23)))</f>
        <v/>
      </c>
      <c r="BL36" s="51" t="str">
        <f>IF(ISERROR(AVERAGE(BL9:BL23)),"",(AVERAGE(BL9:BL23)))</f>
        <v/>
      </c>
      <c r="BM36" s="51" t="str">
        <f>IF(ISERROR(AVERAGE(BM9:BM23)),"",(AVERAGE(BM9:BM23)))</f>
        <v/>
      </c>
      <c r="BN36" s="51" t="str">
        <f t="shared" ref="BN36:BT36" si="19">IF(ISERROR(AVERAGE(BN9:BN23)),"",(AVERAGE(BN9:BN23)))</f>
        <v/>
      </c>
      <c r="BO36" s="51" t="str">
        <f t="shared" si="19"/>
        <v/>
      </c>
      <c r="BP36" s="51" t="str">
        <f t="shared" si="19"/>
        <v/>
      </c>
      <c r="BQ36" s="51" t="str">
        <f t="shared" si="19"/>
        <v/>
      </c>
      <c r="BR36" s="51" t="str">
        <f t="shared" si="19"/>
        <v/>
      </c>
      <c r="BS36" s="51" t="str">
        <f t="shared" si="19"/>
        <v/>
      </c>
      <c r="BT36" s="51" t="str">
        <f t="shared" si="19"/>
        <v/>
      </c>
      <c r="BU36" s="29" t="s">
        <v>185</v>
      </c>
      <c r="BV36" s="51" t="str">
        <f>IF(ISERROR(AVERAGE(BV9:BV23)),"",(AVERAGE(BV9:BV23)))</f>
        <v/>
      </c>
      <c r="BW36" s="51" t="str">
        <f t="shared" ref="BW36:CE36" si="20">IF(ISERROR(AVERAGE(BW9:BW23)),"",(AVERAGE(BW9:BW23)))</f>
        <v/>
      </c>
      <c r="BX36" s="51" t="str">
        <f t="shared" si="20"/>
        <v/>
      </c>
      <c r="BY36" s="51" t="str">
        <f t="shared" si="20"/>
        <v/>
      </c>
      <c r="BZ36" s="51" t="str">
        <f t="shared" si="20"/>
        <v/>
      </c>
      <c r="CA36" s="51" t="str">
        <f t="shared" si="20"/>
        <v/>
      </c>
      <c r="CB36" s="51" t="str">
        <f t="shared" si="20"/>
        <v/>
      </c>
      <c r="CC36" s="51" t="str">
        <f t="shared" si="20"/>
        <v/>
      </c>
      <c r="CD36" s="51" t="str">
        <f t="shared" si="20"/>
        <v/>
      </c>
      <c r="CE36" s="51" t="str">
        <f t="shared" si="20"/>
        <v/>
      </c>
      <c r="CF36" s="44"/>
      <c r="CH36" s="44"/>
      <c r="CJ36" s="44"/>
      <c r="CL36" s="44"/>
      <c r="CN36" s="44"/>
    </row>
    <row r="37" spans="1:92" ht="13.5" customHeight="1" thickBot="1">
      <c r="B37" s="312"/>
      <c r="C37" s="312"/>
      <c r="D37" s="52"/>
      <c r="E37" s="52"/>
      <c r="F37" s="8"/>
      <c r="G37" s="8"/>
      <c r="AW37" s="49" t="s">
        <v>186</v>
      </c>
      <c r="AX37" s="50">
        <f>COUNTIF(AY9:AY23,BF4)</f>
        <v>0</v>
      </c>
      <c r="AY37" s="50">
        <f>VALUE(COUNTIF(AY9:AY23,BF5))</f>
        <v>0</v>
      </c>
      <c r="AZ37" s="50">
        <f>VALUE(COUNTIF(AY9:AY23,0))</f>
        <v>0</v>
      </c>
      <c r="BA37" s="50" t="e">
        <f>AVERAGEIF(AY9:AY23,"&gt;=0")</f>
        <v>#DIV/0!</v>
      </c>
      <c r="BI37" s="29" t="s">
        <v>187</v>
      </c>
      <c r="BJ37" s="53" t="str">
        <f>IF(ISERROR(AVERAGE(BJ24:BJ30)),"",(AVERAGE(BJ24:BJ30)))</f>
        <v/>
      </c>
      <c r="BK37" s="53" t="str">
        <f t="shared" ref="BK37:BT37" si="21">IF(ISERROR(AVERAGE(BK24:BK30)),"",(AVERAGE(BK24:BK30)))</f>
        <v/>
      </c>
      <c r="BL37" s="53" t="str">
        <f t="shared" si="21"/>
        <v/>
      </c>
      <c r="BM37" s="53" t="str">
        <f t="shared" si="21"/>
        <v/>
      </c>
      <c r="BN37" s="53" t="str">
        <f t="shared" si="21"/>
        <v/>
      </c>
      <c r="BO37" s="53" t="str">
        <f t="shared" si="21"/>
        <v/>
      </c>
      <c r="BP37" s="53" t="str">
        <f t="shared" si="21"/>
        <v/>
      </c>
      <c r="BQ37" s="53" t="str">
        <f t="shared" si="21"/>
        <v/>
      </c>
      <c r="BR37" s="53" t="str">
        <f t="shared" si="21"/>
        <v/>
      </c>
      <c r="BS37" s="53" t="str">
        <f t="shared" si="21"/>
        <v/>
      </c>
      <c r="BT37" s="53" t="str">
        <f t="shared" si="21"/>
        <v/>
      </c>
      <c r="BU37" s="29" t="s">
        <v>187</v>
      </c>
      <c r="BV37" s="53" t="str">
        <f t="shared" ref="BV37:CE37" si="22">IF(ISERROR(AVERAGE(BV24:BV30)),"",(AVERAGE(BV24:BV30)))</f>
        <v/>
      </c>
      <c r="BW37" s="53" t="str">
        <f t="shared" si="22"/>
        <v/>
      </c>
      <c r="BX37" s="53" t="str">
        <f t="shared" si="22"/>
        <v/>
      </c>
      <c r="BY37" s="53" t="str">
        <f t="shared" si="22"/>
        <v/>
      </c>
      <c r="BZ37" s="53" t="str">
        <f t="shared" si="22"/>
        <v/>
      </c>
      <c r="CA37" s="53" t="str">
        <f t="shared" si="22"/>
        <v/>
      </c>
      <c r="CB37" s="53" t="str">
        <f t="shared" si="22"/>
        <v/>
      </c>
      <c r="CC37" s="53" t="str">
        <f t="shared" si="22"/>
        <v/>
      </c>
      <c r="CD37" s="53" t="str">
        <f t="shared" si="22"/>
        <v/>
      </c>
      <c r="CE37" s="53" t="str">
        <f t="shared" si="22"/>
        <v/>
      </c>
    </row>
    <row r="38" spans="1:92" ht="23.1" customHeight="1">
      <c r="B38" s="278" t="s">
        <v>188</v>
      </c>
      <c r="C38" s="279"/>
      <c r="D38" s="279"/>
      <c r="E38" s="279"/>
      <c r="F38" s="279"/>
      <c r="G38" s="279"/>
      <c r="H38" s="279"/>
      <c r="I38" s="279"/>
      <c r="J38" s="279"/>
      <c r="K38" s="280"/>
      <c r="AW38" s="49" t="s">
        <v>189</v>
      </c>
      <c r="AX38" s="50">
        <f>COUNTIF(AY24:AY30,BF4)</f>
        <v>0</v>
      </c>
      <c r="AY38" s="50">
        <f>COUNTIF(AY24:AY30,BF5)</f>
        <v>0</v>
      </c>
      <c r="AZ38" s="50">
        <f>VALUE(COUNTIF(AY24:AY30,0))</f>
        <v>0</v>
      </c>
      <c r="BA38" s="50" t="e">
        <f>AVERAGEIF(AY24:AY30,"&gt;=0")</f>
        <v>#DIV/0!</v>
      </c>
      <c r="BG38" s="8"/>
      <c r="BH38" s="8"/>
      <c r="BI38" s="8"/>
      <c r="BJ38" s="8"/>
      <c r="BK38" s="8"/>
      <c r="BO38" s="1"/>
      <c r="BP38" s="1"/>
      <c r="BQ38" s="1"/>
      <c r="BR38" s="1"/>
      <c r="BS38" s="1"/>
      <c r="BT38" s="1"/>
      <c r="CB38" s="1"/>
    </row>
    <row r="39" spans="1:92" ht="21" customHeight="1">
      <c r="A39" s="8"/>
      <c r="B39" s="281" t="s">
        <v>9</v>
      </c>
      <c r="C39" s="282"/>
      <c r="D39" s="283"/>
      <c r="E39" s="284" t="s">
        <v>10</v>
      </c>
      <c r="F39" s="285"/>
      <c r="G39" s="285"/>
      <c r="H39" s="286"/>
      <c r="I39" s="284" t="s">
        <v>11</v>
      </c>
      <c r="J39" s="285"/>
      <c r="K39" s="286"/>
      <c r="AW39" s="1" t="s">
        <v>190</v>
      </c>
      <c r="AX39" s="50">
        <f>VALUE(SUM(AX36:AX38))</f>
        <v>0</v>
      </c>
      <c r="AY39" s="50">
        <f>VALUE(SUM(AY36:AY38))</f>
        <v>0</v>
      </c>
      <c r="AZ39" s="50">
        <f>VALUE(SUM(AZ36:AZ38))</f>
        <v>0</v>
      </c>
      <c r="BA39" s="50" t="e">
        <f>AVERAGEIF(AY3:AY30,"&gt;=0")</f>
        <v>#DIV/0!</v>
      </c>
    </row>
    <row r="40" spans="1:92" ht="22.35" customHeight="1">
      <c r="A40" s="8"/>
      <c r="B40" s="287"/>
      <c r="C40" s="288"/>
      <c r="D40" s="289"/>
      <c r="E40" s="342"/>
      <c r="F40" s="343"/>
      <c r="G40" s="343"/>
      <c r="H40" s="344"/>
      <c r="I40" s="290"/>
      <c r="J40" s="343"/>
      <c r="K40" s="344"/>
      <c r="AW40" s="49" t="s">
        <v>191</v>
      </c>
      <c r="BA40" s="50" t="str">
        <f>IF(ISERROR(AVERAGE(AY24:AY30,AY9:AY23,AY3:AY8)),"",(AVERAGE(AY24:AY30,AY9:AY23,AY3:AY8)))</f>
        <v/>
      </c>
      <c r="BK40" s="8"/>
      <c r="CB40" s="1"/>
    </row>
    <row r="41" spans="1:92">
      <c r="A41" s="8"/>
      <c r="B41" s="8"/>
      <c r="C41" s="8"/>
      <c r="D41" s="8"/>
      <c r="E41" s="8"/>
      <c r="F41" s="8"/>
      <c r="G41" s="8"/>
      <c r="AK41" s="49"/>
      <c r="AX41" s="45" t="s">
        <v>110</v>
      </c>
      <c r="AY41" s="46" t="s">
        <v>114</v>
      </c>
      <c r="AZ41" s="47" t="s">
        <v>117</v>
      </c>
      <c r="BA41" s="1" t="s">
        <v>181</v>
      </c>
      <c r="BK41" s="8"/>
      <c r="CB41" s="1"/>
    </row>
    <row r="42" spans="1:92" ht="19.350000000000001" customHeight="1">
      <c r="B42" s="135" t="s">
        <v>192</v>
      </c>
      <c r="C42" s="54"/>
      <c r="D42" s="55"/>
      <c r="E42" s="55"/>
      <c r="F42" s="55"/>
      <c r="G42" s="55"/>
      <c r="H42" s="55"/>
      <c r="AW42" s="49" t="s">
        <v>193</v>
      </c>
      <c r="AX42" s="50">
        <f>COUNTIF(BA3:BA8,BF4)</f>
        <v>0</v>
      </c>
      <c r="AY42" s="50">
        <f>COUNTIF(BA3:BA8,BF5)</f>
        <v>0</v>
      </c>
      <c r="AZ42" s="50">
        <f>COUNTIF(BA3:BA8,0)</f>
        <v>0</v>
      </c>
      <c r="BA42" s="50" t="e">
        <f>AVERAGEIF(AY9:AY14,"&gt;=0")</f>
        <v>#DIV/0!</v>
      </c>
      <c r="BK42" s="8"/>
      <c r="CB42" s="1"/>
    </row>
    <row r="43" spans="1:92" ht="16.899999999999999" thickBot="1">
      <c r="B43" s="94" t="s">
        <v>194</v>
      </c>
      <c r="C43" s="94"/>
      <c r="D43" s="56" t="str">
        <f>_xlfn.IFNA(AX31,"")</f>
        <v/>
      </c>
      <c r="E43" s="56"/>
      <c r="F43" s="55"/>
      <c r="G43" s="57"/>
      <c r="H43" s="57"/>
      <c r="AW43" s="49" t="s">
        <v>195</v>
      </c>
      <c r="AX43" s="50">
        <f>COUNTIF(BA9:BA23,BF4)</f>
        <v>0</v>
      </c>
      <c r="AY43" s="50">
        <f>COUNTIF(BA9:BA23,BF5)</f>
        <v>0</v>
      </c>
      <c r="AZ43" s="50">
        <f>COUNTIF(BA9:BA23,0)</f>
        <v>0</v>
      </c>
      <c r="BA43" s="50" t="e">
        <f>AVERAGEIF(BA9:BA23,"&gt;=0")</f>
        <v>#DIV/0!</v>
      </c>
      <c r="BK43" s="8"/>
      <c r="CB43" s="1"/>
    </row>
    <row r="44" spans="1:92" ht="16.149999999999999">
      <c r="B44" s="58"/>
      <c r="C44" s="59"/>
      <c r="D44" s="130" t="s">
        <v>196</v>
      </c>
      <c r="E44" s="131"/>
      <c r="F44" s="132" t="s">
        <v>197</v>
      </c>
      <c r="G44" s="133"/>
      <c r="H44" s="132" t="s">
        <v>198</v>
      </c>
      <c r="I44" s="133"/>
      <c r="J44" s="132" t="s">
        <v>199</v>
      </c>
      <c r="K44" s="134"/>
      <c r="AW44" s="49" t="s">
        <v>200</v>
      </c>
      <c r="AX44" s="50">
        <f>COUNTIF(BA24:BA30,BF4)</f>
        <v>0</v>
      </c>
      <c r="AY44" s="50">
        <f>COUNTIF(BA24:BA30,BF5)</f>
        <v>0</v>
      </c>
      <c r="AZ44" s="50">
        <f>COUNTIF(BA24:BA30,0)</f>
        <v>0</v>
      </c>
      <c r="BA44" s="50" t="e">
        <f>AVERAGEIF(BA24:BA30,"&gt;=0")</f>
        <v>#DIV/0!</v>
      </c>
      <c r="BK44" s="8"/>
      <c r="CB44" s="1"/>
    </row>
    <row r="45" spans="1:92" ht="16.149999999999999">
      <c r="B45" s="92" t="s">
        <v>201</v>
      </c>
      <c r="C45" s="93"/>
      <c r="D45" s="105"/>
      <c r="E45" s="106"/>
      <c r="F45" s="109" t="s">
        <v>202</v>
      </c>
      <c r="G45" s="111"/>
      <c r="H45" s="109" t="s">
        <v>202</v>
      </c>
      <c r="I45" s="111"/>
      <c r="J45" s="109" t="s">
        <v>202</v>
      </c>
      <c r="K45" s="110"/>
      <c r="AW45" s="1" t="s">
        <v>203</v>
      </c>
      <c r="AX45" s="50">
        <f>SUM(AX42:AX44)</f>
        <v>0</v>
      </c>
      <c r="AY45" s="50">
        <f>SUM(AY42:AY44)</f>
        <v>0</v>
      </c>
      <c r="AZ45" s="50">
        <f>SUM(AZ42:AZ44)</f>
        <v>0</v>
      </c>
      <c r="BA45" s="50"/>
      <c r="BK45" s="8"/>
      <c r="CB45" s="1"/>
    </row>
    <row r="46" spans="1:92" ht="16.149999999999999">
      <c r="B46" s="103" t="str">
        <f>BE4</f>
        <v>≥80</v>
      </c>
      <c r="C46" s="104"/>
      <c r="D46" s="107" t="e">
        <f>IF(AX39=0,NA(),AX39)</f>
        <v>#N/A</v>
      </c>
      <c r="E46" s="107"/>
      <c r="F46" s="107" t="e">
        <f>IF(AX36=0,NA(),AX36)</f>
        <v>#N/A</v>
      </c>
      <c r="G46" s="107"/>
      <c r="H46" s="107" t="e">
        <f>IF(AX37=0,NA(),AX37)</f>
        <v>#N/A</v>
      </c>
      <c r="I46" s="107"/>
      <c r="J46" s="107" t="e">
        <f>IF(AX38=0,NA(),AX38)</f>
        <v>#N/A</v>
      </c>
      <c r="K46" s="107"/>
      <c r="AW46" s="49" t="s">
        <v>204</v>
      </c>
      <c r="AX46" s="50"/>
      <c r="AY46" s="50"/>
      <c r="AZ46" s="50"/>
      <c r="BA46" s="50" t="str">
        <f>IF(ISERROR(AVERAGE(BA24:BA30,BA9:BA23,BA3:BA8)),"",(AVERAGE(BA24:BA30,BA9:BA23,BA3:BA8)))</f>
        <v/>
      </c>
      <c r="BK46" s="8"/>
      <c r="CB46" s="1"/>
    </row>
    <row r="47" spans="1:92" ht="16.149999999999999">
      <c r="B47" s="101" t="str">
        <f>BE5</f>
        <v>60-79</v>
      </c>
      <c r="C47" s="102"/>
      <c r="D47" s="107" t="e">
        <f>IF(AY39=0,NA(),AY39)</f>
        <v>#N/A</v>
      </c>
      <c r="E47" s="107"/>
      <c r="F47" s="107" t="e">
        <f>IF(AY36=0,NA(),AY36)</f>
        <v>#N/A</v>
      </c>
      <c r="G47" s="107"/>
      <c r="H47" s="107" t="e">
        <f>IF(AY37=0,NA(),AY37)</f>
        <v>#N/A</v>
      </c>
      <c r="I47" s="107"/>
      <c r="J47" s="107" t="e">
        <f>IF(AY38=0,NA(),AY38)</f>
        <v>#N/A</v>
      </c>
      <c r="K47" s="107"/>
      <c r="AQ47" s="8"/>
      <c r="BK47" s="8"/>
      <c r="CB47" s="1"/>
    </row>
    <row r="48" spans="1:92" ht="16.149999999999999">
      <c r="B48" s="99" t="str">
        <f>BE6</f>
        <v>&lt;60</v>
      </c>
      <c r="C48" s="100"/>
      <c r="D48" s="107" t="e">
        <f>IF(AZ39=0,NA(),AZ39)</f>
        <v>#N/A</v>
      </c>
      <c r="E48" s="107"/>
      <c r="F48" s="107" t="e">
        <f>IF(AZ36=0,NA(),AZ36)</f>
        <v>#N/A</v>
      </c>
      <c r="G48" s="107"/>
      <c r="H48" s="107" t="e">
        <f>IF(AZ37=0,NA(),AZ37)</f>
        <v>#N/A</v>
      </c>
      <c r="I48" s="107"/>
      <c r="J48" s="107" t="e">
        <f>IF(AZ38=0,NA(),AZ38)</f>
        <v>#N/A</v>
      </c>
      <c r="K48" s="107"/>
      <c r="AQ48" s="8"/>
      <c r="BK48" s="8"/>
      <c r="CB48" s="1"/>
    </row>
    <row r="49" spans="2:91" s="8" customFormat="1" ht="16.899999999999999" thickBot="1">
      <c r="B49" s="97" t="s">
        <v>241</v>
      </c>
      <c r="C49" s="98"/>
      <c r="D49" s="95" t="str">
        <f>IFERROR(BA39,"n/a")</f>
        <v>n/a</v>
      </c>
      <c r="E49" s="96"/>
      <c r="F49" s="95" t="str">
        <f>IFERROR(BA36,"n/a")</f>
        <v>n/a</v>
      </c>
      <c r="G49" s="96"/>
      <c r="H49" s="95" t="str">
        <f>IFERROR(BA37,"n/a")</f>
        <v>n/a</v>
      </c>
      <c r="I49" s="96"/>
      <c r="J49" s="95" t="str">
        <f>IFERROR(BA38,"n/a")</f>
        <v>n/a</v>
      </c>
      <c r="K49" s="108"/>
      <c r="Q49" s="1"/>
      <c r="R49" s="1"/>
      <c r="S49" s="1"/>
      <c r="T49" s="1"/>
      <c r="U49" s="1"/>
      <c r="V49" s="1"/>
      <c r="W49" s="1"/>
      <c r="X49" s="1"/>
      <c r="Y49" s="1"/>
      <c r="Z49" s="1"/>
      <c r="AB49" s="1"/>
      <c r="AC49" s="1"/>
      <c r="AK49" s="1"/>
      <c r="AL49" s="1"/>
      <c r="AM49" s="1"/>
      <c r="AN49" s="1"/>
      <c r="AO49" s="1"/>
      <c r="AP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44"/>
      <c r="C50" s="44"/>
      <c r="D50" s="1"/>
      <c r="E50" s="1"/>
      <c r="F50" s="1"/>
      <c r="G50" s="1"/>
      <c r="L50" s="44"/>
      <c r="Q50" s="1"/>
      <c r="R50" s="1"/>
      <c r="S50" s="1"/>
      <c r="T50" s="1"/>
      <c r="U50" s="1"/>
      <c r="V50" s="1"/>
      <c r="W50" s="1"/>
      <c r="X50" s="1"/>
      <c r="Y50" s="1"/>
      <c r="Z50" s="1"/>
      <c r="AB50" s="1"/>
      <c r="AC50" s="1"/>
      <c r="AK50" s="1"/>
      <c r="AL50" s="1"/>
      <c r="AM50" s="1"/>
      <c r="AN50" s="1"/>
      <c r="AO50" s="1"/>
      <c r="AP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1"/>
      <c r="Z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D55" s="1"/>
      <c r="E55" s="1"/>
      <c r="F55" s="1"/>
      <c r="G55" s="1"/>
      <c r="Q55" s="1"/>
      <c r="R55" s="1"/>
      <c r="S55" s="1"/>
      <c r="T55" s="1"/>
      <c r="U55" s="1"/>
      <c r="V55" s="1"/>
      <c r="W55" s="1"/>
      <c r="X55" s="1"/>
      <c r="Y55" s="49"/>
      <c r="Z55" s="1"/>
      <c r="AA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D56" s="1"/>
      <c r="E56" s="1"/>
      <c r="F56" s="1"/>
      <c r="G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D57" s="1"/>
      <c r="E57" s="1"/>
      <c r="F57" s="1"/>
      <c r="G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c r="B58" s="1"/>
      <c r="C58" s="1"/>
      <c r="F58" s="1"/>
      <c r="G58" s="1"/>
      <c r="H58" s="1"/>
      <c r="I58" s="1"/>
      <c r="J58" s="1"/>
      <c r="K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I59" s="1"/>
      <c r="J59" s="1"/>
      <c r="K59" s="1"/>
      <c r="L59" s="1"/>
      <c r="M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I60" s="1"/>
      <c r="J60" s="1"/>
      <c r="K60" s="1"/>
      <c r="L60" s="1"/>
      <c r="M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ht="18.600000000000001">
      <c r="B61" s="1"/>
      <c r="C61" s="1"/>
      <c r="F61" s="60"/>
      <c r="G61" s="60"/>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B64" s="1"/>
      <c r="CG64" s="1"/>
      <c r="CI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B65" s="1"/>
      <c r="CG65" s="1"/>
      <c r="CI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CB66" s="1"/>
      <c r="CG66" s="1"/>
      <c r="CI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49"/>
      <c r="AV70" s="49"/>
      <c r="AW70" s="49"/>
      <c r="AX70" s="1"/>
      <c r="AY70" s="1"/>
      <c r="AZ70" s="1"/>
      <c r="BA70" s="1"/>
      <c r="BB70" s="1"/>
      <c r="BC70" s="1"/>
      <c r="BD70" s="61"/>
      <c r="BE70" s="1"/>
      <c r="BF70" s="1"/>
      <c r="BG70" s="1"/>
      <c r="BH70" s="1"/>
      <c r="BI70" s="1"/>
      <c r="BJ70" s="1"/>
      <c r="BK70" s="1"/>
      <c r="CK70" s="1"/>
      <c r="CM70" s="1"/>
    </row>
    <row r="71" spans="2:91" s="8" customFormat="1">
      <c r="B71" s="1"/>
      <c r="C71" s="1"/>
      <c r="F71" s="1"/>
      <c r="G71" s="1"/>
      <c r="H71" s="1"/>
      <c r="Q71" s="1"/>
      <c r="R71" s="1"/>
      <c r="S71" s="1"/>
      <c r="T71" s="1"/>
      <c r="U71" s="1"/>
      <c r="V71" s="1"/>
      <c r="W71" s="1"/>
      <c r="X71" s="1"/>
      <c r="Y71" s="1"/>
      <c r="Z71" s="1"/>
      <c r="AB71" s="1"/>
      <c r="AC71" s="1"/>
      <c r="AK71" s="1"/>
      <c r="AL71" s="1"/>
      <c r="AM71" s="1"/>
      <c r="AN71" s="1"/>
      <c r="AO71" s="1"/>
      <c r="AP71" s="1"/>
      <c r="AR71" s="1"/>
      <c r="AS71" s="1"/>
      <c r="AT71" s="1"/>
      <c r="AU71" s="50"/>
      <c r="AV71" s="1"/>
      <c r="AW71" s="1"/>
      <c r="AX71" s="1"/>
      <c r="AY71" s="1"/>
      <c r="AZ71" s="61"/>
      <c r="BA71" s="61"/>
      <c r="BB71" s="61"/>
      <c r="BC71" s="61"/>
      <c r="BD71" s="61"/>
      <c r="BE71" s="1"/>
      <c r="BF71" s="1"/>
      <c r="BG71" s="1"/>
      <c r="BH71" s="1"/>
      <c r="BI71" s="1"/>
      <c r="BJ71" s="1"/>
      <c r="BK71" s="1"/>
      <c r="CK71" s="1"/>
      <c r="CM71" s="1"/>
    </row>
    <row r="72" spans="2:91" s="8" customFormat="1">
      <c r="B72" s="1"/>
      <c r="C72" s="1"/>
      <c r="F72" s="1"/>
      <c r="G72" s="1"/>
      <c r="H72" s="1"/>
      <c r="Q72" s="1"/>
      <c r="R72" s="1"/>
      <c r="S72" s="1"/>
      <c r="T72" s="1"/>
      <c r="U72" s="1"/>
      <c r="V72" s="1"/>
      <c r="W72" s="1"/>
      <c r="X72" s="1"/>
      <c r="Y72" s="1"/>
      <c r="Z72" s="1"/>
      <c r="AB72" s="1"/>
      <c r="AC72" s="1"/>
      <c r="AK72" s="1"/>
      <c r="AL72" s="1"/>
      <c r="AM72" s="1"/>
      <c r="AN72" s="1"/>
      <c r="AO72" s="1"/>
      <c r="AP72" s="1"/>
      <c r="AR72" s="1"/>
      <c r="AS72" s="1"/>
      <c r="AT72" s="1"/>
      <c r="AU72" s="50"/>
      <c r="AV72" s="1"/>
      <c r="AW72" s="1"/>
      <c r="AX72" s="1"/>
      <c r="AY72" s="1"/>
      <c r="AZ72" s="1"/>
      <c r="BA72" s="1"/>
      <c r="BB72" s="1"/>
      <c r="BC72" s="1"/>
      <c r="BD72" s="1"/>
      <c r="BE72" s="1"/>
      <c r="BF72" s="1"/>
      <c r="BG72" s="1"/>
      <c r="BH72" s="1"/>
      <c r="BI72" s="1"/>
      <c r="BJ72" s="1"/>
      <c r="BK72" s="1"/>
      <c r="CK72" s="1"/>
      <c r="CM72" s="1"/>
    </row>
    <row r="73" spans="2:91" s="8" customFormat="1">
      <c r="B73" s="1"/>
      <c r="C73" s="1"/>
      <c r="F73" s="1"/>
      <c r="G73" s="1"/>
      <c r="H73" s="1"/>
      <c r="Q73" s="1"/>
      <c r="R73" s="1"/>
      <c r="S73" s="1"/>
      <c r="T73" s="1"/>
      <c r="U73" s="1"/>
      <c r="V73" s="1"/>
      <c r="W73" s="1"/>
      <c r="X73" s="1"/>
      <c r="Y73" s="1"/>
      <c r="Z73" s="1"/>
      <c r="AB73" s="1"/>
      <c r="AC73" s="1"/>
      <c r="AK73" s="1"/>
      <c r="AL73" s="1"/>
      <c r="AM73" s="1"/>
      <c r="AN73" s="1"/>
      <c r="AO73" s="1"/>
      <c r="AP73" s="1"/>
      <c r="AR73" s="1"/>
      <c r="AS73" s="1"/>
      <c r="AT73" s="1"/>
      <c r="AU73" s="50"/>
      <c r="AV73" s="1"/>
      <c r="AW73" s="1"/>
      <c r="AX73" s="1"/>
      <c r="AY73" s="1"/>
      <c r="AZ73" s="1"/>
      <c r="BA73" s="1"/>
      <c r="BB73" s="1"/>
      <c r="BC73" s="1"/>
      <c r="BD73" s="1"/>
      <c r="BE73" s="1"/>
      <c r="BF73" s="1"/>
      <c r="BG73" s="1"/>
      <c r="BH73" s="1"/>
      <c r="BI73" s="1"/>
      <c r="BJ73" s="1"/>
      <c r="BK73" s="1"/>
      <c r="CK73" s="1"/>
      <c r="CM73" s="1"/>
    </row>
    <row r="74" spans="2:91" s="8" customFormat="1" ht="19.149999999999999" thickBot="1">
      <c r="B74" s="135" t="s">
        <v>206</v>
      </c>
      <c r="C74" s="54"/>
      <c r="D74" s="55"/>
      <c r="E74" s="55"/>
      <c r="F74" s="55"/>
      <c r="G74" s="55"/>
      <c r="H74" s="55"/>
      <c r="I74" s="55"/>
      <c r="J74" s="55"/>
      <c r="Q74" s="1"/>
      <c r="R74" s="1"/>
      <c r="S74" s="1"/>
      <c r="T74" s="1"/>
      <c r="U74" s="1"/>
      <c r="V74" s="1"/>
      <c r="W74" s="1"/>
      <c r="X74" s="1"/>
      <c r="Y74" s="1"/>
      <c r="Z74" s="1"/>
      <c r="AA74" s="1"/>
      <c r="AB74" s="1"/>
      <c r="AC74" s="1"/>
      <c r="AK74" s="1"/>
      <c r="AL74" s="1"/>
      <c r="AM74" s="1"/>
      <c r="AN74" s="1"/>
      <c r="AO74" s="1"/>
      <c r="AP74" s="1"/>
      <c r="AR74" s="1"/>
      <c r="AS74" s="1"/>
      <c r="AT74" s="1"/>
      <c r="AU74" s="50"/>
      <c r="AV74" s="1"/>
      <c r="AW74" s="1"/>
      <c r="AX74" s="1"/>
      <c r="AY74" s="1"/>
      <c r="AZ74" s="1"/>
      <c r="BA74" s="1"/>
      <c r="BB74" s="1"/>
      <c r="BC74" s="1"/>
      <c r="BD74" s="1"/>
      <c r="BE74" s="1"/>
      <c r="BF74" s="1"/>
      <c r="BG74" s="1"/>
      <c r="BH74" s="1"/>
      <c r="BI74" s="1"/>
      <c r="BJ74" s="1"/>
      <c r="BK74" s="1"/>
      <c r="CG74" s="1"/>
      <c r="CI74" s="1"/>
      <c r="CK74" s="1"/>
      <c r="CM74" s="1"/>
    </row>
    <row r="75" spans="2:91" s="8" customFormat="1" ht="16.149999999999999">
      <c r="B75" s="62"/>
      <c r="C75" s="63"/>
      <c r="D75" s="63"/>
      <c r="E75" s="114" t="s">
        <v>207</v>
      </c>
      <c r="F75" s="63"/>
      <c r="G75" s="64" t="s">
        <v>205</v>
      </c>
      <c r="H75" s="64"/>
      <c r="I75" s="64"/>
      <c r="J75" s="64"/>
      <c r="K75" s="65"/>
      <c r="Q75" s="1"/>
      <c r="R75" s="1"/>
      <c r="S75" s="1"/>
      <c r="T75" s="1"/>
      <c r="U75" s="1"/>
      <c r="V75" s="1"/>
      <c r="W75" s="1"/>
      <c r="X75" s="1"/>
      <c r="Y75" s="1"/>
      <c r="Z75" s="1"/>
      <c r="AA75" s="1"/>
      <c r="AB75" s="1"/>
      <c r="AC75" s="1"/>
      <c r="AK75" s="1"/>
      <c r="AL75" s="1"/>
      <c r="AM75" s="1"/>
      <c r="AN75" s="1"/>
      <c r="AO75" s="1"/>
      <c r="AP75" s="1"/>
      <c r="AR75" s="1"/>
      <c r="AS75" s="1"/>
      <c r="AT75" s="1"/>
      <c r="AU75" s="50"/>
      <c r="AV75" s="1"/>
      <c r="AW75" s="1"/>
      <c r="AX75" s="1"/>
      <c r="AY75" s="1"/>
      <c r="AZ75" s="1"/>
      <c r="BA75" s="1"/>
      <c r="BB75" s="1"/>
      <c r="BC75" s="1"/>
      <c r="BD75" s="1"/>
      <c r="CG75" s="1"/>
      <c r="CI75" s="1"/>
      <c r="CK75" s="1"/>
      <c r="CM75" s="1"/>
    </row>
    <row r="76" spans="2:91" s="8" customFormat="1" ht="16.149999999999999">
      <c r="B76" s="66"/>
      <c r="C76" s="125"/>
      <c r="D76" s="67"/>
      <c r="E76" s="68"/>
      <c r="F76" s="68" t="s">
        <v>208</v>
      </c>
      <c r="G76" s="68" t="s">
        <v>209</v>
      </c>
      <c r="H76" s="68" t="s">
        <v>210</v>
      </c>
      <c r="I76" s="68" t="s">
        <v>211</v>
      </c>
      <c r="J76" s="68" t="s">
        <v>212</v>
      </c>
      <c r="K76" s="69" t="s">
        <v>213</v>
      </c>
      <c r="Q76" s="1"/>
      <c r="R76" s="1"/>
      <c r="S76" s="1"/>
      <c r="T76" s="1"/>
      <c r="U76" s="1"/>
      <c r="V76" s="1"/>
      <c r="W76" s="1"/>
      <c r="X76" s="1"/>
      <c r="Y76" s="1"/>
      <c r="Z76" s="1"/>
      <c r="AA76" s="1"/>
      <c r="AB76" s="1"/>
      <c r="AC76" s="1"/>
      <c r="AK76" s="1"/>
      <c r="AL76" s="1"/>
      <c r="AM76" s="1"/>
      <c r="AN76" s="1"/>
      <c r="AO76" s="1"/>
      <c r="AP76" s="1"/>
      <c r="AR76" s="1"/>
      <c r="AS76" s="1"/>
      <c r="AT76" s="1"/>
      <c r="AU76" s="50"/>
      <c r="AV76" s="1"/>
      <c r="AW76" s="1"/>
      <c r="AX76" s="1"/>
      <c r="AY76" s="1"/>
      <c r="AZ76" s="1"/>
      <c r="BA76" s="1"/>
      <c r="BB76" s="1"/>
      <c r="BC76" s="1"/>
      <c r="BD76" s="1"/>
      <c r="CG76" s="1"/>
      <c r="CI76" s="1"/>
      <c r="CK76" s="1"/>
      <c r="CM76" s="1"/>
    </row>
    <row r="77" spans="2:91" s="8" customFormat="1" ht="17.649999999999999" customHeight="1">
      <c r="B77" s="115" t="s">
        <v>214</v>
      </c>
      <c r="C77" s="124"/>
      <c r="D77" s="116"/>
      <c r="E77" s="70" t="s">
        <v>215</v>
      </c>
      <c r="F77" s="70" t="str">
        <f>_xlfn.IFNA(S89,"")</f>
        <v/>
      </c>
      <c r="G77" s="70" t="str">
        <f>_xlfn.IFNA(S90,"")</f>
        <v/>
      </c>
      <c r="H77" s="70" t="str">
        <f>_xlfn.IFNA(S91,"")</f>
        <v/>
      </c>
      <c r="I77" s="70" t="str">
        <f>_xlfn.IFNA(S92,"")</f>
        <v/>
      </c>
      <c r="J77" s="70" t="str">
        <f>_xlfn.IFNA(S93,"")</f>
        <v/>
      </c>
      <c r="K77" s="70" t="str">
        <f>_xlfn.IFNA(S94,"")</f>
        <v/>
      </c>
      <c r="Q77" s="1"/>
      <c r="R77" s="1"/>
      <c r="S77" s="1"/>
      <c r="T77" s="1"/>
      <c r="U77" s="1"/>
      <c r="V77" s="1"/>
      <c r="W77" s="1"/>
      <c r="X77" s="1"/>
      <c r="Y77" s="1"/>
      <c r="Z77" s="1"/>
      <c r="AA77" s="1"/>
      <c r="AB77" s="1"/>
      <c r="AC77" s="1"/>
      <c r="AK77" s="1"/>
      <c r="AL77" s="1"/>
      <c r="AM77" s="1"/>
      <c r="AN77" s="1"/>
      <c r="AO77" s="1"/>
      <c r="AP77" s="1"/>
      <c r="AQ77" s="1"/>
      <c r="AR77" s="1"/>
      <c r="AT77" s="1"/>
      <c r="CG77" s="1"/>
      <c r="CI77" s="1"/>
      <c r="CK77" s="1"/>
      <c r="CM77" s="1"/>
    </row>
    <row r="78" spans="2:91" s="8" customFormat="1" ht="17.649999999999999" customHeight="1">
      <c r="B78" s="117"/>
      <c r="C78" s="126"/>
      <c r="D78" s="118"/>
      <c r="E78" s="71" t="s">
        <v>216</v>
      </c>
      <c r="F78" s="71"/>
      <c r="G78" s="72" t="str">
        <f>_xlfn.IFNA(R90,"")</f>
        <v/>
      </c>
      <c r="H78" s="72" t="str">
        <f>_xlfn.IFNA(R91,"")</f>
        <v/>
      </c>
      <c r="I78" s="72" t="str">
        <f>_xlfn.IFNA(R92,"")</f>
        <v/>
      </c>
      <c r="J78" s="72" t="str">
        <f>_xlfn.IFNA(R93,"")</f>
        <v/>
      </c>
      <c r="K78" s="72" t="str">
        <f>_xlfn.IFNA(R94,"")</f>
        <v/>
      </c>
      <c r="Q78" s="1"/>
      <c r="R78" s="1"/>
      <c r="S78" s="1"/>
      <c r="T78" s="1"/>
      <c r="U78" s="1"/>
      <c r="V78" s="1"/>
      <c r="W78" s="1"/>
      <c r="X78" s="1"/>
      <c r="Y78" s="1"/>
      <c r="Z78" s="1"/>
      <c r="AA78" s="1"/>
      <c r="AB78" s="1"/>
      <c r="AC78" s="1"/>
      <c r="AK78" s="1"/>
      <c r="AL78" s="1"/>
      <c r="AO78" s="1"/>
      <c r="AP78" s="1"/>
      <c r="AQ78" s="1"/>
      <c r="AR78" s="1"/>
      <c r="AS78" s="1"/>
      <c r="AT78" s="1"/>
      <c r="CG78" s="1"/>
      <c r="CI78" s="1"/>
      <c r="CK78" s="1"/>
      <c r="CM78" s="1"/>
    </row>
    <row r="79" spans="2:91" s="8" customFormat="1" ht="17.649999999999999" customHeight="1">
      <c r="B79" s="115" t="s">
        <v>217</v>
      </c>
      <c r="C79" s="124"/>
      <c r="D79" s="116"/>
      <c r="E79" s="70" t="s">
        <v>215</v>
      </c>
      <c r="F79" s="70" t="str">
        <f>_xlfn.IFNA(U89,"")</f>
        <v/>
      </c>
      <c r="G79" s="70" t="str">
        <f>_xlfn.IFNA(U90,"")</f>
        <v/>
      </c>
      <c r="H79" s="70" t="str">
        <f>_xlfn.IFNA(U91,"")</f>
        <v/>
      </c>
      <c r="I79" s="70" t="str">
        <f>_xlfn.IFNA(U92,"")</f>
        <v/>
      </c>
      <c r="J79" s="70" t="str">
        <f>_xlfn.IFNA(U93,"")</f>
        <v/>
      </c>
      <c r="K79" s="70" t="str">
        <f>_xlfn.IFNA(U94,"")</f>
        <v/>
      </c>
      <c r="Q79" s="1"/>
      <c r="R79" s="1"/>
      <c r="S79" s="1"/>
      <c r="T79" s="1"/>
      <c r="U79" s="1"/>
      <c r="V79" s="1"/>
      <c r="W79" s="1"/>
      <c r="X79" s="1"/>
      <c r="Y79" s="1"/>
      <c r="Z79" s="1"/>
      <c r="AA79" s="1"/>
      <c r="AB79" s="1"/>
      <c r="AC79" s="1"/>
      <c r="AK79" s="1"/>
      <c r="AL79" s="1"/>
      <c r="AO79" s="1"/>
      <c r="AP79" s="1"/>
      <c r="AQ79" s="1"/>
      <c r="AR79" s="1"/>
      <c r="AS79" s="1"/>
      <c r="AT79" s="1"/>
      <c r="CG79" s="1"/>
      <c r="CI79" s="1"/>
      <c r="CK79" s="1"/>
      <c r="CM79" s="1"/>
    </row>
    <row r="80" spans="2:91" s="8" customFormat="1" ht="17.649999999999999" customHeight="1">
      <c r="B80" s="117"/>
      <c r="C80" s="126"/>
      <c r="D80" s="118"/>
      <c r="E80" s="71" t="s">
        <v>216</v>
      </c>
      <c r="F80" s="71"/>
      <c r="G80" s="72" t="str">
        <f>_xlfn.IFNA(T90,"")</f>
        <v/>
      </c>
      <c r="H80" s="72" t="str">
        <f>_xlfn.IFNA(T91,"")</f>
        <v/>
      </c>
      <c r="I80" s="72" t="str">
        <f>_xlfn.IFNA(T92,"")</f>
        <v/>
      </c>
      <c r="J80" s="72" t="str">
        <f>_xlfn.IFNA(T93,"")</f>
        <v/>
      </c>
      <c r="K80" s="72" t="str">
        <f>_xlfn.IFNA(T94,"")</f>
        <v/>
      </c>
      <c r="Q80" s="1"/>
      <c r="R80" s="1"/>
      <c r="S80" s="1"/>
      <c r="T80" s="1"/>
      <c r="U80" s="1"/>
      <c r="V80" s="1"/>
      <c r="W80" s="1"/>
      <c r="X80" s="1"/>
      <c r="Y80" s="1"/>
      <c r="Z80" s="1"/>
      <c r="AA80" s="1"/>
      <c r="AB80" s="1"/>
      <c r="AC80" s="1"/>
      <c r="AK80" s="1"/>
      <c r="AL80" s="1"/>
      <c r="AO80" s="1"/>
      <c r="AP80" s="1"/>
      <c r="AQ80" s="1"/>
      <c r="AR80" s="1"/>
      <c r="AS80" s="1"/>
      <c r="AT80" s="1"/>
      <c r="AU80" s="1"/>
      <c r="AV80" s="1"/>
      <c r="AW80" s="1"/>
      <c r="AX80" s="1"/>
      <c r="AY80" s="1"/>
      <c r="AZ80" s="1"/>
      <c r="BA80" s="1"/>
      <c r="BB80" s="1"/>
      <c r="BC80" s="1"/>
      <c r="BD80" s="1"/>
      <c r="BE80" s="1"/>
      <c r="BF80" s="1"/>
      <c r="BG80" s="1"/>
      <c r="BH80" s="1"/>
      <c r="BI80" s="1"/>
      <c r="BJ80" s="1"/>
      <c r="BK80" s="1"/>
      <c r="CG80" s="1"/>
      <c r="CI80" s="1"/>
      <c r="CK80" s="1"/>
      <c r="CM80" s="1"/>
    </row>
    <row r="81" spans="2:43" ht="17.649999999999999" customHeight="1">
      <c r="B81" s="115" t="s">
        <v>218</v>
      </c>
      <c r="C81" s="124"/>
      <c r="D81" s="116"/>
      <c r="E81" s="70" t="s">
        <v>215</v>
      </c>
      <c r="F81" s="70" t="str">
        <f>_xlfn.IFNA(W89,"")</f>
        <v/>
      </c>
      <c r="G81" s="70" t="str">
        <f>_xlfn.IFNA(W90,"")</f>
        <v/>
      </c>
      <c r="H81" s="70" t="str">
        <f>_xlfn.IFNA(W91,"")</f>
        <v/>
      </c>
      <c r="I81" s="70" t="str">
        <f>_xlfn.IFNA(W92,"")</f>
        <v/>
      </c>
      <c r="J81" s="70" t="str">
        <f>_xlfn.IFNA(W93,"")</f>
        <v/>
      </c>
      <c r="K81" s="70" t="str">
        <f>_xlfn.IFNA(W94,"")</f>
        <v/>
      </c>
      <c r="AA81" s="1"/>
      <c r="AM81" s="8"/>
      <c r="AN81" s="8"/>
    </row>
    <row r="82" spans="2:43" ht="17.649999999999999" customHeight="1">
      <c r="B82" s="117"/>
      <c r="C82" s="124"/>
      <c r="D82" s="123"/>
      <c r="E82" s="71" t="s">
        <v>216</v>
      </c>
      <c r="F82" s="71"/>
      <c r="G82" s="72" t="str">
        <f>_xlfn.IFNA(V90,"")</f>
        <v/>
      </c>
      <c r="H82" s="72" t="str">
        <f>_xlfn.IFNA(V91,"")</f>
        <v/>
      </c>
      <c r="I82" s="72" t="str">
        <f>_xlfn.IFNA(V92,"")</f>
        <v/>
      </c>
      <c r="J82" s="72" t="str">
        <f>_xlfn.IFNA(V93,"")</f>
        <v/>
      </c>
      <c r="K82" s="72" t="str">
        <f>_xlfn.IFNA(V94,"")</f>
        <v/>
      </c>
      <c r="AA82" s="1"/>
      <c r="AM82" s="8"/>
      <c r="AN82" s="8"/>
    </row>
    <row r="83" spans="2:43" ht="17.649999999999999" customHeight="1">
      <c r="B83" s="112" t="s">
        <v>219</v>
      </c>
      <c r="C83" s="127"/>
      <c r="D83" s="129"/>
      <c r="E83" s="70" t="s">
        <v>215</v>
      </c>
      <c r="F83" s="70" t="str">
        <f>_xlfn.IFNA(Q89,"")</f>
        <v/>
      </c>
      <c r="G83" s="70" t="str">
        <f>_xlfn.IFNA(Q90,"")</f>
        <v/>
      </c>
      <c r="H83" s="70" t="str">
        <f>_xlfn.IFNA(Q91,"")</f>
        <v/>
      </c>
      <c r="I83" s="70" t="str">
        <f>_xlfn.IFNA(Q92,"")</f>
        <v/>
      </c>
      <c r="J83" s="70" t="str">
        <f>_xlfn.IFNA(Q93,"")</f>
        <v/>
      </c>
      <c r="K83" s="70" t="str">
        <f>_xlfn.IFNA(Q94,"")</f>
        <v/>
      </c>
      <c r="AA83" s="1"/>
      <c r="AM83" s="8"/>
      <c r="AN83" s="8"/>
    </row>
    <row r="84" spans="2:43" ht="17.649999999999999" customHeight="1">
      <c r="B84" s="113"/>
      <c r="C84" s="128"/>
      <c r="D84" s="127"/>
      <c r="E84" s="71" t="s">
        <v>216</v>
      </c>
      <c r="F84" s="71"/>
      <c r="G84" s="73" t="str">
        <f>_xlfn.IFNA(P90,"")</f>
        <v/>
      </c>
      <c r="H84" s="73" t="str">
        <f>_xlfn.IFNA(P91,"")</f>
        <v/>
      </c>
      <c r="I84" s="73" t="str">
        <f>_xlfn.IFNA(P92,"")</f>
        <v/>
      </c>
      <c r="J84" s="73" t="str">
        <f>_xlfn.IFNA(P93,"")</f>
        <v/>
      </c>
      <c r="K84" s="73" t="str">
        <f>_xlfn.IFNA(P94,"")</f>
        <v/>
      </c>
      <c r="AA84" s="1"/>
      <c r="AM84" s="8"/>
      <c r="AN84" s="8"/>
      <c r="AO84" s="8"/>
      <c r="AP84" s="8"/>
      <c r="AQ84" s="8"/>
    </row>
    <row r="85" spans="2:43">
      <c r="AA85" s="1"/>
      <c r="AM85" s="8"/>
      <c r="AN85" s="8"/>
      <c r="AO85" s="8"/>
      <c r="AP85" s="8"/>
      <c r="AQ85" s="8"/>
    </row>
    <row r="86" spans="2:43">
      <c r="AA86" s="1"/>
      <c r="AM86" s="8"/>
      <c r="AN86" s="8"/>
      <c r="AO86" s="8"/>
      <c r="AP86" s="8"/>
      <c r="AQ86" s="8"/>
    </row>
    <row r="87" spans="2:43">
      <c r="O87" s="74" t="s">
        <v>220</v>
      </c>
      <c r="P87" s="5"/>
      <c r="Q87" s="5"/>
      <c r="R87" s="5"/>
      <c r="S87" s="5"/>
      <c r="T87" s="5"/>
      <c r="U87" s="6"/>
      <c r="V87" s="5"/>
      <c r="W87" s="5"/>
      <c r="AA87" s="1"/>
    </row>
    <row r="88" spans="2:43">
      <c r="O88" s="75" t="s">
        <v>80</v>
      </c>
      <c r="P88" s="75" t="s">
        <v>221</v>
      </c>
      <c r="Q88" s="75" t="s">
        <v>222</v>
      </c>
      <c r="R88" s="75" t="s">
        <v>223</v>
      </c>
      <c r="S88" s="75" t="s">
        <v>224</v>
      </c>
      <c r="T88" s="75" t="s">
        <v>225</v>
      </c>
      <c r="U88" s="76" t="s">
        <v>226</v>
      </c>
      <c r="V88" s="75" t="s">
        <v>227</v>
      </c>
      <c r="W88" s="75" t="s">
        <v>228</v>
      </c>
    </row>
    <row r="89" spans="2:43">
      <c r="O89" s="75" t="s">
        <v>83</v>
      </c>
      <c r="P89" s="77"/>
      <c r="Q89" s="78" t="e">
        <f>IF(BJ34="",NA(),BJ34)</f>
        <v>#N/A</v>
      </c>
      <c r="R89" s="79"/>
      <c r="S89" s="78" t="e">
        <f>IF(BJ35="",NA(),BJ35)</f>
        <v>#N/A</v>
      </c>
      <c r="T89" s="79"/>
      <c r="U89" s="78" t="e">
        <f>IF(BJ36="",NA(),BJ36)</f>
        <v>#N/A</v>
      </c>
      <c r="V89" s="79"/>
      <c r="W89" s="78" t="e">
        <f>IF(BJ37="",NA(),BJ37)</f>
        <v>#N/A</v>
      </c>
    </row>
    <row r="90" spans="2:43">
      <c r="O90" s="75" t="s">
        <v>84</v>
      </c>
      <c r="P90" s="80" t="e">
        <f>IF(BV34="",NA(),BV34)</f>
        <v>#N/A</v>
      </c>
      <c r="Q90" s="78" t="e">
        <f>IF(BK34="",NA(),BK34)</f>
        <v>#N/A</v>
      </c>
      <c r="R90" s="80" t="e">
        <f>IF(BV35="",NA(),BV35)</f>
        <v>#N/A</v>
      </c>
      <c r="S90" s="78" t="e">
        <f>IF(BK35="",NA(),BK35)</f>
        <v>#N/A</v>
      </c>
      <c r="T90" s="80" t="e">
        <f>IF(BV36="",NA(),BV36)</f>
        <v>#N/A</v>
      </c>
      <c r="U90" s="78" t="e">
        <f>IF(BK36="",NA(),BK36)</f>
        <v>#N/A</v>
      </c>
      <c r="V90" s="80" t="e">
        <f>IF(BV37="",NA(),BV37)</f>
        <v>#N/A</v>
      </c>
      <c r="W90" s="78" t="e">
        <f>IF(BK37="",NA(),BK37)</f>
        <v>#N/A</v>
      </c>
    </row>
    <row r="91" spans="2:43">
      <c r="O91" s="75" t="s">
        <v>85</v>
      </c>
      <c r="P91" s="80" t="e">
        <f>IF(BW34="",NA(),BW34)</f>
        <v>#N/A</v>
      </c>
      <c r="Q91" s="78" t="e">
        <f>IF(BL34="",NA(),BL34)</f>
        <v>#N/A</v>
      </c>
      <c r="R91" s="80" t="e">
        <f>IF(BW35="",NA(),BW35)</f>
        <v>#N/A</v>
      </c>
      <c r="S91" s="78" t="e">
        <f>IF(BL35="",NA(),BL35)</f>
        <v>#N/A</v>
      </c>
      <c r="T91" s="80" t="e">
        <f>IF(BW36="",NA(),BW36)</f>
        <v>#N/A</v>
      </c>
      <c r="U91" s="78" t="e">
        <f>IF(BL36="",NA(),BL36)</f>
        <v>#N/A</v>
      </c>
      <c r="V91" s="80" t="e">
        <f>IF(BW37="",NA(),BW37)</f>
        <v>#N/A</v>
      </c>
      <c r="W91" s="78" t="e">
        <f>IF(BL37="",NA(),BL37)</f>
        <v>#N/A</v>
      </c>
    </row>
    <row r="92" spans="2:43">
      <c r="O92" s="75" t="s">
        <v>86</v>
      </c>
      <c r="P92" s="80" t="e">
        <f>IF(BX34="",NA(),BX34)</f>
        <v>#N/A</v>
      </c>
      <c r="Q92" s="78" t="e">
        <f>IF(BM34="",NA(),BM34)</f>
        <v>#N/A</v>
      </c>
      <c r="R92" s="81" t="e">
        <f>IF(BX35="",NA(),BX35)</f>
        <v>#N/A</v>
      </c>
      <c r="S92" s="78" t="e">
        <f>IF(BM35="",NA(),BM35)</f>
        <v>#N/A</v>
      </c>
      <c r="T92" s="81" t="e">
        <f>IF(BX36="",NA(),BX36)</f>
        <v>#N/A</v>
      </c>
      <c r="U92" s="78" t="e">
        <f>IF(BM36="",NA(),BM36)</f>
        <v>#N/A</v>
      </c>
      <c r="V92" s="81" t="e">
        <f>IF(BX37="",NA(),BX37)</f>
        <v>#N/A</v>
      </c>
      <c r="W92" s="78" t="e">
        <f>IF(BM37="",NA(),BM37)</f>
        <v>#N/A</v>
      </c>
    </row>
    <row r="93" spans="2:43">
      <c r="O93" s="75" t="s">
        <v>87</v>
      </c>
      <c r="P93" s="80" t="e">
        <f>IF(BY34="",NA(),BY34)</f>
        <v>#N/A</v>
      </c>
      <c r="Q93" s="78" t="e">
        <f>IF(BN34="",NA(),BN34)</f>
        <v>#N/A</v>
      </c>
      <c r="R93" s="81" t="e">
        <f>IF(BY35="",NA(),BY35)</f>
        <v>#N/A</v>
      </c>
      <c r="S93" s="78" t="e">
        <f>IF(BN35="",NA(),BN35)</f>
        <v>#N/A</v>
      </c>
      <c r="T93" s="81" t="e">
        <f>IF(BY36="",NA(),BY36)</f>
        <v>#N/A</v>
      </c>
      <c r="U93" s="78" t="e">
        <f>IF(BN36="",NA(),BN36)</f>
        <v>#N/A</v>
      </c>
      <c r="V93" s="81" t="e">
        <f>IF(BY37="",NA(),BY37)</f>
        <v>#N/A</v>
      </c>
      <c r="W93" s="78" t="e">
        <f>IF(BN37="",NA(),BN37)</f>
        <v>#N/A</v>
      </c>
    </row>
    <row r="94" spans="2:43">
      <c r="O94" s="75" t="s">
        <v>88</v>
      </c>
      <c r="P94" s="80" t="e">
        <f>IF(BZ34="",NA(),BZ34)</f>
        <v>#N/A</v>
      </c>
      <c r="Q94" s="78" t="e">
        <f>IF(BO34="",NA(),BO34)</f>
        <v>#N/A</v>
      </c>
      <c r="R94" s="81" t="e">
        <f>IF(BZ35="",NA(),BZ35)</f>
        <v>#N/A</v>
      </c>
      <c r="S94" s="78" t="e">
        <f>IF(BO35="",NA(),BO35)</f>
        <v>#N/A</v>
      </c>
      <c r="T94" s="81" t="e">
        <f>IF(BZ36="",NA(),BZ36)</f>
        <v>#N/A</v>
      </c>
      <c r="U94" s="78" t="e">
        <f>IF(BO36="",NA(),BO36)</f>
        <v>#N/A</v>
      </c>
      <c r="V94" s="81" t="e">
        <f>IF(BZ37="",NA(),BZ37)</f>
        <v>#N/A</v>
      </c>
      <c r="W94" s="78" t="e">
        <f>IF(BO37="",NA(),BO37)</f>
        <v>#N/A</v>
      </c>
    </row>
    <row r="95" spans="2:43">
      <c r="O95" s="75" t="s">
        <v>89</v>
      </c>
      <c r="P95" s="80" t="e">
        <f>IF(CA34="",NA(),CA34)</f>
        <v>#N/A</v>
      </c>
      <c r="Q95" s="78" t="e">
        <f>IF(BP34="",NA(),BP34)</f>
        <v>#N/A</v>
      </c>
      <c r="R95" s="81" t="e">
        <f>IF(CA35="",NA(),CA35)</f>
        <v>#N/A</v>
      </c>
      <c r="S95" s="78" t="e">
        <f>IF(BP35="",NA(),BP35)</f>
        <v>#N/A</v>
      </c>
      <c r="T95" s="81" t="e">
        <f>IF(CA36="",NA(),CA36)</f>
        <v>#N/A</v>
      </c>
      <c r="U95" s="78" t="e">
        <f>IF(BP36="",NA(),BP36)</f>
        <v>#N/A</v>
      </c>
      <c r="V95" s="81" t="e">
        <f>IF(CA37="",NA(),CA37)</f>
        <v>#N/A</v>
      </c>
      <c r="W95" s="78" t="e">
        <f>IF(BP37="",NA(),BP37)</f>
        <v>#N/A</v>
      </c>
    </row>
    <row r="96" spans="2:43">
      <c r="O96" s="75" t="s">
        <v>90</v>
      </c>
      <c r="P96" s="80" t="e">
        <f>IF(CB34="",NA(),CB34)</f>
        <v>#N/A</v>
      </c>
      <c r="Q96" s="78" t="e">
        <f>IF(BQ34="",NA(),BQ34)</f>
        <v>#N/A</v>
      </c>
      <c r="R96" s="81" t="e">
        <f>IF(CB35="",NA(),CB35)</f>
        <v>#N/A</v>
      </c>
      <c r="S96" s="78" t="e">
        <f>IF(BQ35="",NA(),BQ35)</f>
        <v>#N/A</v>
      </c>
      <c r="T96" s="81" t="e">
        <f>IF(CB36="",NA(),CB36)</f>
        <v>#N/A</v>
      </c>
      <c r="U96" s="78" t="e">
        <f>IF(BQ36="",NA(),BQ36)</f>
        <v>#N/A</v>
      </c>
      <c r="V96" s="81" t="e">
        <f>IF(CB37="",NA(),CB37)</f>
        <v>#N/A</v>
      </c>
      <c r="W96" s="78" t="e">
        <f>IF(BQ37="",NA(),BQ37)</f>
        <v>#N/A</v>
      </c>
    </row>
    <row r="97" spans="2:91" s="8" customFormat="1">
      <c r="B97" s="1"/>
      <c r="C97" s="1"/>
      <c r="D97" s="1"/>
      <c r="E97" s="1"/>
      <c r="F97" s="1"/>
      <c r="G97" s="1"/>
      <c r="O97" s="75" t="s">
        <v>91</v>
      </c>
      <c r="P97" s="80" t="e">
        <f>IF(CC34="",NA(),CC34)</f>
        <v>#N/A</v>
      </c>
      <c r="Q97" s="78" t="e">
        <f>IF(BR34="",NA(),BR34)</f>
        <v>#N/A</v>
      </c>
      <c r="R97" s="81" t="e">
        <f>IF(CC35="",NA(),CC35)</f>
        <v>#N/A</v>
      </c>
      <c r="S97" s="78" t="e">
        <f>IF(BR35="",NA(),BR35)</f>
        <v>#N/A</v>
      </c>
      <c r="T97" s="81" t="e">
        <f>IF(CC36="",NA(),CC36)</f>
        <v>#N/A</v>
      </c>
      <c r="U97" s="78" t="e">
        <f>IF(BR36="",NA(),BR36)</f>
        <v>#N/A</v>
      </c>
      <c r="V97" s="81" t="e">
        <f>IF(CC37="",NA(),CC37)</f>
        <v>#N/A</v>
      </c>
      <c r="W97" s="78" t="e">
        <f>IF(BR37="",NA(),BR37)</f>
        <v>#N/A</v>
      </c>
      <c r="X97" s="1"/>
      <c r="Y97" s="1"/>
      <c r="Z97" s="1"/>
      <c r="AB97" s="1"/>
      <c r="AC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CG97" s="1"/>
      <c r="CI97" s="1"/>
      <c r="CK97" s="1"/>
      <c r="CM97" s="1"/>
    </row>
    <row r="98" spans="2:91" s="8" customFormat="1">
      <c r="B98" s="1"/>
      <c r="C98" s="1"/>
      <c r="D98" s="1"/>
      <c r="E98" s="1"/>
      <c r="F98" s="1"/>
      <c r="G98" s="1"/>
      <c r="O98" s="75" t="s">
        <v>92</v>
      </c>
      <c r="P98" s="80" t="e">
        <f>IF(CD34="",NA(),CD34)</f>
        <v>#N/A</v>
      </c>
      <c r="Q98" s="78" t="e">
        <f>IF(BS34="",NA(),BS34)</f>
        <v>#N/A</v>
      </c>
      <c r="R98" s="81" t="e">
        <f>IF(CD35="",NA(),CD35)</f>
        <v>#N/A</v>
      </c>
      <c r="S98" s="78" t="e">
        <f>IF(BS35="",NA(),BS35)</f>
        <v>#N/A</v>
      </c>
      <c r="T98" s="81" t="e">
        <f>IF(CD36="",NA(),CD36)</f>
        <v>#N/A</v>
      </c>
      <c r="U98" s="78" t="e">
        <f>IF(BS36="",NA(),BS36)</f>
        <v>#N/A</v>
      </c>
      <c r="V98" s="81" t="e">
        <f>IF(CD37="",NA(),CD37)</f>
        <v>#N/A</v>
      </c>
      <c r="W98" s="78" t="e">
        <f>IF(BS37="",NA(),BS37)</f>
        <v>#N/A</v>
      </c>
      <c r="X98" s="1"/>
      <c r="Y98" s="1"/>
      <c r="Z98" s="1"/>
      <c r="AB98" s="1"/>
      <c r="AC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CG98" s="1"/>
      <c r="CI98" s="1"/>
      <c r="CK98" s="1"/>
      <c r="CM98" s="1"/>
    </row>
    <row r="99" spans="2:91" s="8" customFormat="1">
      <c r="B99" s="1"/>
      <c r="C99" s="1"/>
      <c r="D99" s="1"/>
      <c r="E99" s="1"/>
      <c r="F99" s="1"/>
      <c r="G99" s="1"/>
      <c r="O99" s="75" t="s">
        <v>93</v>
      </c>
      <c r="P99" s="80" t="e">
        <f>IF(CE34="",NA(),BWK34)</f>
        <v>#N/A</v>
      </c>
      <c r="Q99" s="78" t="e">
        <f>IF(BT34="",NA(),BT34)</f>
        <v>#N/A</v>
      </c>
      <c r="R99" s="81" t="e">
        <f>IF(CE35="",NA(),CE35)</f>
        <v>#N/A</v>
      </c>
      <c r="S99" s="78" t="e">
        <f>IF(BT35="",NA(),BT35)</f>
        <v>#N/A</v>
      </c>
      <c r="T99" s="81" t="e">
        <f>IF(CE36="",NA(),CE36)</f>
        <v>#N/A</v>
      </c>
      <c r="U99" s="78" t="e">
        <f>IF(BT36="",NA(),BT36)</f>
        <v>#N/A</v>
      </c>
      <c r="V99" s="81" t="e">
        <f>IF(CE37="",NA(),CE37)</f>
        <v>#N/A</v>
      </c>
      <c r="W99" s="78" t="e">
        <f>IF(BT37="",NA(),BT37)</f>
        <v>#N/A</v>
      </c>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s="8" customFormat="1" ht="15" customHeight="1">
      <c r="B107" s="1"/>
      <c r="C107" s="1"/>
      <c r="D107" s="1"/>
      <c r="E107" s="1"/>
      <c r="F107" s="1"/>
      <c r="G107" s="1"/>
      <c r="Q107" s="1"/>
      <c r="R107" s="1"/>
      <c r="S107" s="1"/>
      <c r="T107" s="1"/>
      <c r="U107" s="1"/>
      <c r="V107" s="1"/>
      <c r="W107" s="1"/>
      <c r="X107" s="1"/>
      <c r="Y107" s="1"/>
      <c r="Z107" s="1"/>
      <c r="AB107" s="1"/>
      <c r="AC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CG107" s="1"/>
      <c r="CI107" s="1"/>
      <c r="CK107" s="1"/>
      <c r="CM107" s="1"/>
    </row>
    <row r="108" spans="2:91" s="8" customFormat="1" ht="15.6" customHeigh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CG108" s="1"/>
      <c r="CI108" s="1"/>
      <c r="CK108" s="1"/>
      <c r="CM108" s="1"/>
    </row>
    <row r="109" spans="2:91" s="8" customFormat="1" ht="15.6" customHeight="1">
      <c r="B109" s="1"/>
      <c r="C109" s="1"/>
      <c r="D109" s="1"/>
      <c r="E109" s="1"/>
      <c r="F109" s="1"/>
      <c r="G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CG109" s="1"/>
      <c r="CI109" s="1"/>
      <c r="CK109" s="1"/>
      <c r="CM109" s="1"/>
    </row>
    <row r="111" spans="2:91" s="8" customFormat="1">
      <c r="B111" s="1"/>
      <c r="C111" s="1"/>
      <c r="D111" s="1"/>
      <c r="E111" s="1"/>
      <c r="F111" s="1"/>
      <c r="G111" s="1"/>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9.149999999999999" thickBot="1">
      <c r="B112" s="60" t="s">
        <v>231</v>
      </c>
      <c r="C112" s="60"/>
      <c r="D112" s="1"/>
      <c r="E112" s="1"/>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62.85" customHeight="1" thickBot="1">
      <c r="B113" s="82" t="s">
        <v>40</v>
      </c>
      <c r="C113" s="274" t="s">
        <v>41</v>
      </c>
      <c r="D113" s="275"/>
      <c r="E113" s="276" t="s">
        <v>42</v>
      </c>
      <c r="F113" s="277"/>
      <c r="G113" s="275"/>
      <c r="H113" s="82" t="s">
        <v>232</v>
      </c>
      <c r="I113" s="82" t="s">
        <v>233</v>
      </c>
      <c r="J113" s="82" t="s">
        <v>79</v>
      </c>
      <c r="K113" s="82" t="s">
        <v>234</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6.899999999999999" thickBot="1">
      <c r="B114" s="302">
        <v>1</v>
      </c>
      <c r="C114" s="305" t="s">
        <v>104</v>
      </c>
      <c r="D114" s="306"/>
      <c r="E114" s="200" t="s">
        <v>105</v>
      </c>
      <c r="F114" s="83"/>
      <c r="G114" s="119"/>
      <c r="H114" s="85" t="str">
        <f t="shared" ref="H114:H141" si="23">AZ3</f>
        <v>---</v>
      </c>
      <c r="I114" s="85" t="str">
        <f t="shared" ref="I114:I141" si="24">AX3</f>
        <v>---</v>
      </c>
      <c r="J114" s="85" t="str">
        <f t="shared" ref="J114:J141" si="25">BB3</f>
        <v>---</v>
      </c>
      <c r="K114" s="85" t="str">
        <f>RIGHT(BC3,7)</f>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303"/>
      <c r="C115" s="305"/>
      <c r="D115" s="306"/>
      <c r="E115" s="201" t="s">
        <v>108</v>
      </c>
      <c r="F115" s="83"/>
      <c r="G115" s="84"/>
      <c r="H115" s="85" t="str">
        <f t="shared" si="23"/>
        <v>---</v>
      </c>
      <c r="I115" s="85" t="str">
        <f t="shared" si="24"/>
        <v>---</v>
      </c>
      <c r="J115" s="85" t="str">
        <f t="shared" si="25"/>
        <v>---</v>
      </c>
      <c r="K115" s="85" t="str">
        <f t="shared" ref="K115:K141" si="26">RIGHT(BC4,7)</f>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303"/>
      <c r="C116" s="305" t="s">
        <v>111</v>
      </c>
      <c r="D116" s="306"/>
      <c r="E116" s="200" t="s">
        <v>112</v>
      </c>
      <c r="F116" s="83"/>
      <c r="G116" s="84"/>
      <c r="H116" s="85" t="str">
        <f t="shared" si="23"/>
        <v>---</v>
      </c>
      <c r="I116" s="85" t="str">
        <f t="shared" si="24"/>
        <v>---</v>
      </c>
      <c r="J116" s="85" t="str">
        <f t="shared" si="25"/>
        <v>---</v>
      </c>
      <c r="K116" s="85" t="str">
        <f t="shared" si="26"/>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303"/>
      <c r="C117" s="305"/>
      <c r="D117" s="306"/>
      <c r="E117" s="200" t="s">
        <v>115</v>
      </c>
      <c r="F117" s="83"/>
      <c r="G117" s="84"/>
      <c r="H117" s="85" t="str">
        <f t="shared" si="23"/>
        <v>---</v>
      </c>
      <c r="I117" s="85" t="str">
        <f t="shared" si="24"/>
        <v>---</v>
      </c>
      <c r="J117" s="85" t="str">
        <f t="shared" si="25"/>
        <v>---</v>
      </c>
      <c r="K117" s="85" t="str">
        <f t="shared" si="26"/>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303"/>
      <c r="C118" s="305"/>
      <c r="D118" s="306"/>
      <c r="E118" s="200" t="s">
        <v>118</v>
      </c>
      <c r="F118" s="83"/>
      <c r="G118" s="84"/>
      <c r="H118" s="85" t="str">
        <f t="shared" si="23"/>
        <v>---</v>
      </c>
      <c r="I118" s="85" t="str">
        <f t="shared" si="24"/>
        <v>---</v>
      </c>
      <c r="J118" s="85" t="str">
        <f t="shared" si="25"/>
        <v>---</v>
      </c>
      <c r="K118" s="85" t="str">
        <f t="shared" si="26"/>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304"/>
      <c r="C119" s="305"/>
      <c r="D119" s="306"/>
      <c r="E119" s="200" t="s">
        <v>120</v>
      </c>
      <c r="F119" s="83"/>
      <c r="G119" s="84"/>
      <c r="H119" s="85" t="str">
        <f t="shared" si="23"/>
        <v>---</v>
      </c>
      <c r="I119" s="85" t="str">
        <f t="shared" si="24"/>
        <v>---</v>
      </c>
      <c r="J119" s="85" t="str">
        <f t="shared" si="25"/>
        <v>---</v>
      </c>
      <c r="K119" s="85" t="str">
        <f t="shared" si="26"/>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302">
        <v>2</v>
      </c>
      <c r="C120" s="305" t="s">
        <v>122</v>
      </c>
      <c r="D120" s="306"/>
      <c r="E120" s="200" t="s">
        <v>123</v>
      </c>
      <c r="F120" s="83"/>
      <c r="G120" s="84"/>
      <c r="H120" s="85" t="str">
        <f t="shared" si="23"/>
        <v>---</v>
      </c>
      <c r="I120" s="85" t="str">
        <f t="shared" si="24"/>
        <v>---</v>
      </c>
      <c r="J120" s="85" t="str">
        <f t="shared" si="25"/>
        <v>---</v>
      </c>
      <c r="K120" s="85" t="str">
        <f t="shared" si="26"/>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5.6" customHeight="1" thickBot="1">
      <c r="B121" s="303"/>
      <c r="C121" s="305"/>
      <c r="D121" s="306"/>
      <c r="E121" s="200" t="s">
        <v>125</v>
      </c>
      <c r="F121" s="83"/>
      <c r="G121" s="84"/>
      <c r="H121" s="85" t="str">
        <f t="shared" si="23"/>
        <v>---</v>
      </c>
      <c r="I121" s="85" t="str">
        <f t="shared" si="24"/>
        <v>---</v>
      </c>
      <c r="J121" s="85" t="str">
        <f t="shared" si="25"/>
        <v>---</v>
      </c>
      <c r="K121" s="85" t="str">
        <f t="shared" si="26"/>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303"/>
      <c r="C122" s="305"/>
      <c r="D122" s="306"/>
      <c r="E122" s="200" t="s">
        <v>127</v>
      </c>
      <c r="F122" s="83"/>
      <c r="G122" s="84"/>
      <c r="H122" s="85" t="str">
        <f t="shared" si="23"/>
        <v>---</v>
      </c>
      <c r="I122" s="85" t="str">
        <f t="shared" si="24"/>
        <v>---</v>
      </c>
      <c r="J122" s="85" t="str">
        <f t="shared" si="25"/>
        <v>---</v>
      </c>
      <c r="K122" s="85" t="str">
        <f t="shared" si="26"/>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303"/>
      <c r="C123" s="305" t="s">
        <v>129</v>
      </c>
      <c r="D123" s="306"/>
      <c r="E123" s="200" t="s">
        <v>130</v>
      </c>
      <c r="F123" s="83"/>
      <c r="G123" s="84"/>
      <c r="H123" s="85" t="str">
        <f t="shared" si="23"/>
        <v>---</v>
      </c>
      <c r="I123" s="85" t="str">
        <f t="shared" si="24"/>
        <v>---</v>
      </c>
      <c r="J123" s="85" t="str">
        <f t="shared" si="25"/>
        <v>---</v>
      </c>
      <c r="K123" s="85" t="str">
        <f t="shared" si="26"/>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303"/>
      <c r="C124" s="305"/>
      <c r="D124" s="306"/>
      <c r="E124" s="200" t="s">
        <v>132</v>
      </c>
      <c r="F124" s="83"/>
      <c r="G124" s="84"/>
      <c r="H124" s="85" t="str">
        <f t="shared" si="23"/>
        <v>---</v>
      </c>
      <c r="I124" s="85" t="str">
        <f t="shared" si="24"/>
        <v>---</v>
      </c>
      <c r="J124" s="85" t="str">
        <f t="shared" si="25"/>
        <v>---</v>
      </c>
      <c r="K124" s="85" t="str">
        <f t="shared" si="26"/>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303"/>
      <c r="C125" s="305"/>
      <c r="D125" s="306"/>
      <c r="E125" s="200" t="s">
        <v>134</v>
      </c>
      <c r="F125" s="83"/>
      <c r="G125" s="84"/>
      <c r="H125" s="85" t="str">
        <f t="shared" si="23"/>
        <v>---</v>
      </c>
      <c r="I125" s="85" t="str">
        <f t="shared" si="24"/>
        <v>---</v>
      </c>
      <c r="J125" s="85" t="str">
        <f t="shared" si="25"/>
        <v>---</v>
      </c>
      <c r="K125" s="85" t="str">
        <f t="shared" si="26"/>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303"/>
      <c r="C126" s="305" t="s">
        <v>242</v>
      </c>
      <c r="D126" s="306"/>
      <c r="E126" s="200" t="s">
        <v>137</v>
      </c>
      <c r="F126" s="83"/>
      <c r="G126" s="84"/>
      <c r="H126" s="85" t="str">
        <f t="shared" si="23"/>
        <v>---</v>
      </c>
      <c r="I126" s="85" t="str">
        <f t="shared" si="24"/>
        <v>---</v>
      </c>
      <c r="J126" s="85" t="str">
        <f t="shared" si="25"/>
        <v>---</v>
      </c>
      <c r="K126" s="85" t="str">
        <f t="shared" si="26"/>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6.899999999999999" thickBot="1">
      <c r="B127" s="303"/>
      <c r="C127" s="305"/>
      <c r="D127" s="306"/>
      <c r="E127" s="200" t="s">
        <v>139</v>
      </c>
      <c r="F127" s="83"/>
      <c r="G127" s="84"/>
      <c r="H127" s="85" t="str">
        <f t="shared" si="23"/>
        <v>---</v>
      </c>
      <c r="I127" s="85" t="str">
        <f t="shared" si="24"/>
        <v>---</v>
      </c>
      <c r="J127" s="85" t="str">
        <f t="shared" si="25"/>
        <v>---</v>
      </c>
      <c r="K127" s="85" t="str">
        <f t="shared" si="26"/>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303"/>
      <c r="C128" s="305"/>
      <c r="D128" s="306"/>
      <c r="E128" s="200" t="s">
        <v>141</v>
      </c>
      <c r="F128" s="83"/>
      <c r="G128" s="84"/>
      <c r="H128" s="85" t="str">
        <f t="shared" si="23"/>
        <v>---</v>
      </c>
      <c r="I128" s="85" t="str">
        <f t="shared" si="24"/>
        <v>---</v>
      </c>
      <c r="J128" s="85" t="str">
        <f t="shared" si="25"/>
        <v>---</v>
      </c>
      <c r="K128" s="85" t="str">
        <f t="shared" si="26"/>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303"/>
      <c r="C129" s="305" t="s">
        <v>143</v>
      </c>
      <c r="D129" s="306"/>
      <c r="E129" s="200" t="s">
        <v>144</v>
      </c>
      <c r="F129" s="83"/>
      <c r="G129" s="84"/>
      <c r="H129" s="85" t="str">
        <f t="shared" si="23"/>
        <v>---</v>
      </c>
      <c r="I129" s="85" t="str">
        <f t="shared" si="24"/>
        <v>---</v>
      </c>
      <c r="J129" s="85" t="str">
        <f t="shared" si="25"/>
        <v>---</v>
      </c>
      <c r="K129" s="85" t="str">
        <f t="shared" si="26"/>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303"/>
      <c r="C130" s="305"/>
      <c r="D130" s="306"/>
      <c r="E130" s="200" t="s">
        <v>146</v>
      </c>
      <c r="F130" s="83"/>
      <c r="G130" s="84"/>
      <c r="H130" s="85" t="str">
        <f t="shared" si="23"/>
        <v>---</v>
      </c>
      <c r="I130" s="85" t="str">
        <f t="shared" si="24"/>
        <v>---</v>
      </c>
      <c r="J130" s="85" t="str">
        <f t="shared" si="25"/>
        <v>---</v>
      </c>
      <c r="K130" s="85" t="str">
        <f t="shared" si="26"/>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303"/>
      <c r="C131" s="305"/>
      <c r="D131" s="306"/>
      <c r="E131" s="200" t="s">
        <v>148</v>
      </c>
      <c r="F131" s="83"/>
      <c r="G131" s="84"/>
      <c r="H131" s="85" t="str">
        <f t="shared" si="23"/>
        <v>---</v>
      </c>
      <c r="I131" s="85" t="str">
        <f t="shared" si="24"/>
        <v>---</v>
      </c>
      <c r="J131" s="85" t="str">
        <f t="shared" si="25"/>
        <v>---</v>
      </c>
      <c r="K131" s="85" t="str">
        <f t="shared" si="26"/>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303"/>
      <c r="C132" s="305" t="s">
        <v>150</v>
      </c>
      <c r="D132" s="306"/>
      <c r="E132" s="200" t="s">
        <v>151</v>
      </c>
      <c r="F132" s="83"/>
      <c r="G132" s="84"/>
      <c r="H132" s="85" t="str">
        <f t="shared" si="23"/>
        <v>---</v>
      </c>
      <c r="I132" s="85" t="str">
        <f t="shared" si="24"/>
        <v>---</v>
      </c>
      <c r="J132" s="85" t="str">
        <f t="shared" si="25"/>
        <v>---</v>
      </c>
      <c r="K132" s="85" t="str">
        <f t="shared" si="26"/>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303"/>
      <c r="C133" s="305"/>
      <c r="D133" s="306"/>
      <c r="E133" s="200" t="s">
        <v>153</v>
      </c>
      <c r="F133" s="83"/>
      <c r="G133" s="84"/>
      <c r="H133" s="85" t="str">
        <f t="shared" si="23"/>
        <v>---</v>
      </c>
      <c r="I133" s="85" t="str">
        <f t="shared" si="24"/>
        <v>---</v>
      </c>
      <c r="J133" s="85" t="str">
        <f t="shared" si="25"/>
        <v>---</v>
      </c>
      <c r="K133" s="85" t="str">
        <f t="shared" si="26"/>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304"/>
      <c r="C134" s="305"/>
      <c r="D134" s="306"/>
      <c r="E134" s="200" t="s">
        <v>155</v>
      </c>
      <c r="F134" s="83"/>
      <c r="G134" s="84"/>
      <c r="H134" s="85" t="str">
        <f t="shared" si="23"/>
        <v>---</v>
      </c>
      <c r="I134" s="85" t="str">
        <f t="shared" si="24"/>
        <v>---</v>
      </c>
      <c r="J134" s="85" t="str">
        <f t="shared" si="25"/>
        <v>---</v>
      </c>
      <c r="K134" s="85" t="str">
        <f t="shared" si="26"/>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302">
        <v>3</v>
      </c>
      <c r="C135" s="307" t="s">
        <v>157</v>
      </c>
      <c r="D135" s="308"/>
      <c r="E135" s="200" t="s">
        <v>158</v>
      </c>
      <c r="F135" s="83"/>
      <c r="G135" s="84"/>
      <c r="H135" s="85" t="str">
        <f t="shared" si="23"/>
        <v>---</v>
      </c>
      <c r="I135" s="85" t="str">
        <f t="shared" si="24"/>
        <v>---</v>
      </c>
      <c r="J135" s="85" t="str">
        <f t="shared" si="25"/>
        <v>---</v>
      </c>
      <c r="K135" s="85" t="str">
        <f t="shared" si="26"/>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5.6" customHeight="1" thickBot="1">
      <c r="B136" s="303"/>
      <c r="C136" s="307"/>
      <c r="D136" s="308"/>
      <c r="E136" s="200" t="s">
        <v>160</v>
      </c>
      <c r="F136" s="83"/>
      <c r="G136" s="84"/>
      <c r="H136" s="85" t="str">
        <f t="shared" si="23"/>
        <v>---</v>
      </c>
      <c r="I136" s="85" t="str">
        <f t="shared" si="24"/>
        <v>---</v>
      </c>
      <c r="J136" s="85" t="str">
        <f t="shared" si="25"/>
        <v>---</v>
      </c>
      <c r="K136" s="85" t="str">
        <f t="shared" si="26"/>
        <v>---</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5.6" customHeight="1" thickBot="1">
      <c r="B137" s="303"/>
      <c r="C137" s="307"/>
      <c r="D137" s="308"/>
      <c r="E137" s="200" t="s">
        <v>162</v>
      </c>
      <c r="F137" s="83"/>
      <c r="G137" s="84"/>
      <c r="H137" s="85" t="str">
        <f t="shared" si="23"/>
        <v>---</v>
      </c>
      <c r="I137" s="85" t="str">
        <f t="shared" si="24"/>
        <v>---</v>
      </c>
      <c r="J137" s="85" t="str">
        <f t="shared" si="25"/>
        <v>---</v>
      </c>
      <c r="K137" s="85" t="str">
        <f t="shared" si="26"/>
        <v>---</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5.6" customHeight="1" thickBot="1">
      <c r="B138" s="303"/>
      <c r="C138" s="307" t="s">
        <v>164</v>
      </c>
      <c r="D138" s="308"/>
      <c r="E138" s="200" t="s">
        <v>165</v>
      </c>
      <c r="F138" s="83"/>
      <c r="G138" s="84"/>
      <c r="H138" s="85" t="str">
        <f t="shared" si="23"/>
        <v>---</v>
      </c>
      <c r="I138" s="85" t="str">
        <f t="shared" si="24"/>
        <v>---</v>
      </c>
      <c r="J138" s="85" t="str">
        <f t="shared" si="25"/>
        <v>---</v>
      </c>
      <c r="K138" s="85" t="str">
        <f t="shared" si="26"/>
        <v>---</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5.6" customHeight="1" thickBot="1">
      <c r="B139" s="303"/>
      <c r="C139" s="307"/>
      <c r="D139" s="308"/>
      <c r="E139" s="200" t="s">
        <v>167</v>
      </c>
      <c r="F139" s="83"/>
      <c r="G139" s="84"/>
      <c r="H139" s="85" t="str">
        <f t="shared" si="23"/>
        <v>---</v>
      </c>
      <c r="I139" s="85" t="str">
        <f t="shared" si="24"/>
        <v>---</v>
      </c>
      <c r="J139" s="85" t="str">
        <f t="shared" si="25"/>
        <v>---</v>
      </c>
      <c r="K139" s="85" t="str">
        <f t="shared" si="26"/>
        <v>---</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ht="15.6" customHeight="1" thickBot="1">
      <c r="B140" s="303"/>
      <c r="C140" s="307"/>
      <c r="D140" s="308"/>
      <c r="E140" s="200" t="s">
        <v>169</v>
      </c>
      <c r="F140" s="83"/>
      <c r="G140" s="84"/>
      <c r="H140" s="85" t="str">
        <f t="shared" si="23"/>
        <v>---</v>
      </c>
      <c r="I140" s="85" t="str">
        <f t="shared" si="24"/>
        <v>---</v>
      </c>
      <c r="J140" s="85" t="str">
        <f t="shared" si="25"/>
        <v>---</v>
      </c>
      <c r="K140" s="85" t="str">
        <f t="shared" si="26"/>
        <v>---</v>
      </c>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5.6" customHeight="1" thickBot="1">
      <c r="B141" s="304"/>
      <c r="C141" s="307"/>
      <c r="D141" s="308"/>
      <c r="E141" s="200" t="s">
        <v>171</v>
      </c>
      <c r="F141" s="83"/>
      <c r="G141" s="86"/>
      <c r="H141" s="85" t="str">
        <f t="shared" si="23"/>
        <v>---</v>
      </c>
      <c r="I141" s="85" t="str">
        <f t="shared" si="24"/>
        <v>---</v>
      </c>
      <c r="J141" s="85" t="str">
        <f t="shared" si="25"/>
        <v>---</v>
      </c>
      <c r="K141" s="85" t="str">
        <f t="shared" si="26"/>
        <v>---</v>
      </c>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ht="16.149999999999999" customHeight="1" thickBot="1">
      <c r="B142" s="271" t="s">
        <v>173</v>
      </c>
      <c r="C142" s="272"/>
      <c r="D142" s="272"/>
      <c r="E142" s="272"/>
      <c r="F142" s="272"/>
      <c r="G142" s="273"/>
      <c r="H142" s="87">
        <f>AX45</f>
        <v>0</v>
      </c>
      <c r="I142" s="87">
        <f>AX39</f>
        <v>0</v>
      </c>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ht="16.149999999999999" customHeight="1" thickBot="1">
      <c r="B143" s="271" t="s">
        <v>236</v>
      </c>
      <c r="C143" s="272"/>
      <c r="D143" s="272"/>
      <c r="E143" s="272"/>
      <c r="F143" s="272"/>
      <c r="G143" s="273"/>
      <c r="H143" s="87">
        <f>AY45</f>
        <v>0</v>
      </c>
      <c r="I143" s="87">
        <f>AY39</f>
        <v>0</v>
      </c>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ht="16.149999999999999" customHeight="1" thickBot="1">
      <c r="B144" s="271" t="s">
        <v>237</v>
      </c>
      <c r="C144" s="272"/>
      <c r="D144" s="272"/>
      <c r="E144" s="272"/>
      <c r="F144" s="272"/>
      <c r="G144" s="273"/>
      <c r="H144" s="87">
        <f>AZ45</f>
        <v>0</v>
      </c>
      <c r="I144" s="87">
        <f>AZ39</f>
        <v>0</v>
      </c>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ht="16.899999999999999" thickBot="1">
      <c r="B145" s="88"/>
      <c r="C145" s="120"/>
      <c r="D145" s="121" t="s">
        <v>238</v>
      </c>
      <c r="E145" s="122"/>
      <c r="F145" s="89"/>
      <c r="G145" s="90"/>
      <c r="H145" s="91" t="str">
        <f>BA46</f>
        <v/>
      </c>
      <c r="I145" s="91" t="str">
        <f>BA40</f>
        <v/>
      </c>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1"/>
      <c r="C146" s="1"/>
      <c r="D146" s="1"/>
      <c r="E146" s="1"/>
      <c r="F146" s="1"/>
      <c r="G146" s="1"/>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ht="13.35" customHeight="1">
      <c r="B147" s="293" t="s">
        <v>239</v>
      </c>
      <c r="C147" s="294"/>
      <c r="D147" s="294"/>
      <c r="E147" s="294"/>
      <c r="F147" s="294"/>
      <c r="G147" s="294"/>
      <c r="H147" s="294"/>
      <c r="I147" s="294"/>
      <c r="J147" s="294"/>
      <c r="K147" s="295"/>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296"/>
      <c r="C148" s="297"/>
      <c r="D148" s="297"/>
      <c r="E148" s="297"/>
      <c r="F148" s="297"/>
      <c r="G148" s="297"/>
      <c r="H148" s="297"/>
      <c r="I148" s="297"/>
      <c r="J148" s="297"/>
      <c r="K148" s="298"/>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296"/>
      <c r="C149" s="297"/>
      <c r="D149" s="297"/>
      <c r="E149" s="297"/>
      <c r="F149" s="297"/>
      <c r="G149" s="297"/>
      <c r="H149" s="297"/>
      <c r="I149" s="297"/>
      <c r="J149" s="297"/>
      <c r="K149" s="298"/>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296"/>
      <c r="C150" s="297"/>
      <c r="D150" s="297"/>
      <c r="E150" s="297"/>
      <c r="F150" s="297"/>
      <c r="G150" s="297"/>
      <c r="H150" s="297"/>
      <c r="I150" s="297"/>
      <c r="J150" s="297"/>
      <c r="K150" s="298"/>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296"/>
      <c r="C151" s="297"/>
      <c r="D151" s="297"/>
      <c r="E151" s="297"/>
      <c r="F151" s="297"/>
      <c r="G151" s="297"/>
      <c r="H151" s="297"/>
      <c r="I151" s="297"/>
      <c r="J151" s="297"/>
      <c r="K151" s="298"/>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296"/>
      <c r="C152" s="297"/>
      <c r="D152" s="297"/>
      <c r="E152" s="297"/>
      <c r="F152" s="297"/>
      <c r="G152" s="297"/>
      <c r="H152" s="297"/>
      <c r="I152" s="297"/>
      <c r="J152" s="297"/>
      <c r="K152" s="298"/>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296"/>
      <c r="C153" s="297"/>
      <c r="D153" s="297"/>
      <c r="E153" s="297"/>
      <c r="F153" s="297"/>
      <c r="G153" s="297"/>
      <c r="H153" s="297"/>
      <c r="I153" s="297"/>
      <c r="J153" s="297"/>
      <c r="K153" s="298"/>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296"/>
      <c r="C154" s="297"/>
      <c r="D154" s="297"/>
      <c r="E154" s="297"/>
      <c r="F154" s="297"/>
      <c r="G154" s="297"/>
      <c r="H154" s="297"/>
      <c r="I154" s="297"/>
      <c r="J154" s="297"/>
      <c r="K154" s="298"/>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296"/>
      <c r="C155" s="297"/>
      <c r="D155" s="297"/>
      <c r="E155" s="297"/>
      <c r="F155" s="297"/>
      <c r="G155" s="297"/>
      <c r="H155" s="297"/>
      <c r="I155" s="297"/>
      <c r="J155" s="297"/>
      <c r="K155" s="298"/>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296"/>
      <c r="C156" s="297"/>
      <c r="D156" s="297"/>
      <c r="E156" s="297"/>
      <c r="F156" s="297"/>
      <c r="G156" s="297"/>
      <c r="H156" s="297"/>
      <c r="I156" s="297"/>
      <c r="J156" s="297"/>
      <c r="K156" s="298"/>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296"/>
      <c r="C157" s="297"/>
      <c r="D157" s="297"/>
      <c r="E157" s="297"/>
      <c r="F157" s="297"/>
      <c r="G157" s="297"/>
      <c r="H157" s="297"/>
      <c r="I157" s="297"/>
      <c r="J157" s="297"/>
      <c r="K157" s="298"/>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296"/>
      <c r="C158" s="297"/>
      <c r="D158" s="297"/>
      <c r="E158" s="297"/>
      <c r="F158" s="297"/>
      <c r="G158" s="297"/>
      <c r="H158" s="297"/>
      <c r="I158" s="297"/>
      <c r="J158" s="297"/>
      <c r="K158" s="298"/>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296"/>
      <c r="C159" s="297"/>
      <c r="D159" s="297"/>
      <c r="E159" s="297"/>
      <c r="F159" s="297"/>
      <c r="G159" s="297"/>
      <c r="H159" s="297"/>
      <c r="I159" s="297"/>
      <c r="J159" s="297"/>
      <c r="K159" s="298"/>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296"/>
      <c r="C160" s="297"/>
      <c r="D160" s="297"/>
      <c r="E160" s="297"/>
      <c r="F160" s="297"/>
      <c r="G160" s="297"/>
      <c r="H160" s="297"/>
      <c r="I160" s="297"/>
      <c r="J160" s="297"/>
      <c r="K160" s="298"/>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ht="27" customHeight="1">
      <c r="B161" s="299"/>
      <c r="C161" s="300"/>
      <c r="D161" s="300"/>
      <c r="E161" s="300"/>
      <c r="F161" s="300"/>
      <c r="G161" s="300"/>
      <c r="H161" s="300"/>
      <c r="I161" s="300"/>
      <c r="J161" s="300"/>
      <c r="K161" s="30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B171" s="1"/>
      <c r="C171" s="1"/>
      <c r="D171" s="1"/>
      <c r="E171" s="1"/>
      <c r="F171" s="1"/>
      <c r="G171" s="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B172" s="1"/>
      <c r="C172" s="1"/>
      <c r="D172" s="1"/>
      <c r="E172" s="1"/>
      <c r="F172" s="1"/>
      <c r="G172" s="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B173" s="1"/>
      <c r="C173" s="1"/>
      <c r="D173" s="1"/>
      <c r="E173" s="1"/>
      <c r="F173" s="1"/>
      <c r="G173" s="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row r="174" spans="2:91" s="8" customFormat="1">
      <c r="B174" s="1"/>
      <c r="C174" s="1"/>
      <c r="D174" s="1"/>
      <c r="E174" s="1"/>
      <c r="F174" s="1"/>
      <c r="G174" s="1"/>
      <c r="Q174" s="1"/>
      <c r="R174" s="1"/>
      <c r="S174" s="1"/>
      <c r="T174" s="1"/>
      <c r="U174" s="1"/>
      <c r="V174" s="1"/>
      <c r="W174" s="1"/>
      <c r="X174" s="1"/>
      <c r="Y174" s="1"/>
      <c r="Z174" s="1"/>
      <c r="AB174" s="1"/>
      <c r="AC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G174" s="1"/>
      <c r="CI174" s="1"/>
      <c r="CK174" s="1"/>
      <c r="CM174" s="1"/>
    </row>
    <row r="175" spans="2:91" s="8" customFormat="1">
      <c r="B175" s="1"/>
      <c r="C175" s="1"/>
      <c r="D175" s="1"/>
      <c r="E175" s="1"/>
      <c r="F175" s="1"/>
      <c r="G175" s="1"/>
      <c r="Q175" s="1"/>
      <c r="R175" s="1"/>
      <c r="S175" s="1"/>
      <c r="T175" s="1"/>
      <c r="U175" s="1"/>
      <c r="V175" s="1"/>
      <c r="W175" s="1"/>
      <c r="X175" s="1"/>
      <c r="Y175" s="1"/>
      <c r="Z175" s="1"/>
      <c r="AB175" s="1"/>
      <c r="AC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G175" s="1"/>
      <c r="CI175" s="1"/>
      <c r="CK175" s="1"/>
      <c r="CM175" s="1"/>
    </row>
    <row r="176" spans="2:91" s="8" customFormat="1">
      <c r="B176" s="1"/>
      <c r="C176" s="1"/>
      <c r="D176" s="1"/>
      <c r="E176" s="1"/>
      <c r="F176" s="1"/>
      <c r="G176" s="1"/>
      <c r="Q176" s="1"/>
      <c r="R176" s="1"/>
      <c r="S176" s="1"/>
      <c r="T176" s="1"/>
      <c r="U176" s="1"/>
      <c r="V176" s="1"/>
      <c r="W176" s="1"/>
      <c r="X176" s="1"/>
      <c r="Y176" s="1"/>
      <c r="Z176" s="1"/>
      <c r="AB176" s="1"/>
      <c r="AC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G176" s="1"/>
      <c r="CI176" s="1"/>
      <c r="CK176" s="1"/>
      <c r="CM176" s="1"/>
    </row>
    <row r="177" spans="17:91" s="8" customFormat="1">
      <c r="Q177" s="1"/>
      <c r="R177" s="1"/>
      <c r="S177" s="1"/>
      <c r="T177" s="1"/>
      <c r="U177" s="1"/>
      <c r="V177" s="1"/>
      <c r="W177" s="1"/>
      <c r="X177" s="1"/>
      <c r="Y177" s="1"/>
      <c r="Z177" s="1"/>
      <c r="AB177" s="1"/>
      <c r="AC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G177" s="1"/>
      <c r="CI177" s="1"/>
      <c r="CK177" s="1"/>
      <c r="CM177" s="1"/>
    </row>
    <row r="178" spans="17:91" s="8" customFormat="1">
      <c r="Q178" s="1"/>
      <c r="R178" s="1"/>
      <c r="S178" s="1"/>
      <c r="T178" s="1"/>
      <c r="U178" s="1"/>
      <c r="V178" s="1"/>
      <c r="W178" s="1"/>
      <c r="X178" s="1"/>
      <c r="Y178" s="1"/>
      <c r="Z178" s="1"/>
      <c r="AB178" s="1"/>
      <c r="AC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G178" s="1"/>
      <c r="CI178" s="1"/>
      <c r="CK178" s="1"/>
      <c r="CM178" s="1"/>
    </row>
    <row r="179" spans="17:91" s="8" customFormat="1">
      <c r="Q179" s="1"/>
      <c r="R179" s="1"/>
      <c r="S179" s="1"/>
      <c r="T179" s="1"/>
      <c r="U179" s="1"/>
      <c r="V179" s="1"/>
      <c r="W179" s="1"/>
      <c r="X179" s="1"/>
      <c r="Y179" s="1"/>
      <c r="Z179" s="1"/>
      <c r="AB179" s="1"/>
      <c r="AC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G179" s="1"/>
      <c r="CI179" s="1"/>
      <c r="CK179" s="1"/>
      <c r="CM179" s="1"/>
    </row>
  </sheetData>
  <protectedRanges>
    <protectedRange sqref="AR116:AT143 BV3:CE30 BL40:BV61 BR81:BR110 Y3:AH30" name="Expected"/>
    <protectedRange sqref="H3:K30" name="Year4Range"/>
    <protectedRange sqref="L3:R30 X3:X30" name="Year5Range"/>
  </protectedRanges>
  <mergeCells count="44">
    <mergeCell ref="B135:B141"/>
    <mergeCell ref="C135:D137"/>
    <mergeCell ref="C138:D141"/>
    <mergeCell ref="B147:K161"/>
    <mergeCell ref="B120:B134"/>
    <mergeCell ref="C120:D122"/>
    <mergeCell ref="C123:D125"/>
    <mergeCell ref="C126:D128"/>
    <mergeCell ref="C129:D131"/>
    <mergeCell ref="C132:D134"/>
    <mergeCell ref="B142:G142"/>
    <mergeCell ref="B143:G143"/>
    <mergeCell ref="B144:G144"/>
    <mergeCell ref="B114:B119"/>
    <mergeCell ref="C114:D115"/>
    <mergeCell ref="C116:D119"/>
    <mergeCell ref="B33:G33"/>
    <mergeCell ref="B34:F34"/>
    <mergeCell ref="B36:C37"/>
    <mergeCell ref="B38:K38"/>
    <mergeCell ref="B39:D39"/>
    <mergeCell ref="E39:H39"/>
    <mergeCell ref="I39:K39"/>
    <mergeCell ref="B40:D40"/>
    <mergeCell ref="E40:H40"/>
    <mergeCell ref="I40:K40"/>
    <mergeCell ref="C113:D113"/>
    <mergeCell ref="E113:G113"/>
    <mergeCell ref="B32:G32"/>
    <mergeCell ref="C2:D2"/>
    <mergeCell ref="E2:G2"/>
    <mergeCell ref="B3:B8"/>
    <mergeCell ref="C3:D4"/>
    <mergeCell ref="C5:D8"/>
    <mergeCell ref="B9:B23"/>
    <mergeCell ref="C9:D11"/>
    <mergeCell ref="C12:D14"/>
    <mergeCell ref="C15:D17"/>
    <mergeCell ref="C18:D20"/>
    <mergeCell ref="C21:D23"/>
    <mergeCell ref="B24:B30"/>
    <mergeCell ref="C24:D26"/>
    <mergeCell ref="C27:D30"/>
    <mergeCell ref="B31:G31"/>
  </mergeCells>
  <conditionalFormatting sqref="BJ3:BT30 BV3:CE30 AK3:AT30 AV3:AV30 L4:L24 H25:L30 H3:K24">
    <cfRule type="containsText" dxfId="119" priority="34" operator="containsText" text="*80">
      <formula>NOT(ISERROR(SEARCH("*80",H3)))</formula>
    </cfRule>
    <cfRule type="containsText" dxfId="118" priority="35" operator="containsText" text="60-79">
      <formula>NOT(ISERROR(SEARCH("60-79",H3)))</formula>
    </cfRule>
    <cfRule type="containsText" dxfId="117" priority="36" operator="containsText" text="&lt;60">
      <formula>NOT(ISERROR(SEARCH("&lt;60",H3)))</formula>
    </cfRule>
  </conditionalFormatting>
  <conditionalFormatting sqref="M4:M30">
    <cfRule type="containsText" dxfId="116" priority="31" operator="containsText" text="*80">
      <formula>NOT(ISERROR(SEARCH("*80",M4)))</formula>
    </cfRule>
    <cfRule type="containsText" dxfId="115" priority="32" operator="containsText" text="60-79">
      <formula>NOT(ISERROR(SEARCH("60-79",M4)))</formula>
    </cfRule>
    <cfRule type="containsText" dxfId="114" priority="33" operator="containsText" text="&lt;60">
      <formula>NOT(ISERROR(SEARCH("&lt;60",M4)))</formula>
    </cfRule>
  </conditionalFormatting>
  <conditionalFormatting sqref="N4:N30">
    <cfRule type="containsText" dxfId="113" priority="28" operator="containsText" text="*80">
      <formula>NOT(ISERROR(SEARCH("*80",N4)))</formula>
    </cfRule>
    <cfRule type="containsText" dxfId="112" priority="29" operator="containsText" text="60-79">
      <formula>NOT(ISERROR(SEARCH("60-79",N4)))</formula>
    </cfRule>
    <cfRule type="containsText" dxfId="111" priority="30" operator="containsText" text="&lt;60">
      <formula>NOT(ISERROR(SEARCH("&lt;60",N4)))</formula>
    </cfRule>
  </conditionalFormatting>
  <conditionalFormatting sqref="O4:O30">
    <cfRule type="containsText" dxfId="110" priority="25" operator="containsText" text="*80">
      <formula>NOT(ISERROR(SEARCH("*80",O4)))</formula>
    </cfRule>
    <cfRule type="containsText" dxfId="109" priority="26" operator="containsText" text="60-79">
      <formula>NOT(ISERROR(SEARCH("60-79",O4)))</formula>
    </cfRule>
    <cfRule type="containsText" dxfId="108" priority="27" operator="containsText" text="&lt;60">
      <formula>NOT(ISERROR(SEARCH("&lt;60",O4)))</formula>
    </cfRule>
  </conditionalFormatting>
  <conditionalFormatting sqref="P4:P30">
    <cfRule type="containsText" dxfId="107" priority="22" operator="containsText" text="*80">
      <formula>NOT(ISERROR(SEARCH("*80",P4)))</formula>
    </cfRule>
    <cfRule type="containsText" dxfId="106" priority="23" operator="containsText" text="60-79">
      <formula>NOT(ISERROR(SEARCH("60-79",P4)))</formula>
    </cfRule>
    <cfRule type="containsText" dxfId="105" priority="24" operator="containsText" text="&lt;60">
      <formula>NOT(ISERROR(SEARCH("&lt;60",P4)))</formula>
    </cfRule>
  </conditionalFormatting>
  <conditionalFormatting sqref="Q4:Q30">
    <cfRule type="containsText" dxfId="104" priority="19" operator="containsText" text="*80">
      <formula>NOT(ISERROR(SEARCH("*80",Q4)))</formula>
    </cfRule>
    <cfRule type="containsText" dxfId="103" priority="20" operator="containsText" text="60-79">
      <formula>NOT(ISERROR(SEARCH("60-79",Q4)))</formula>
    </cfRule>
    <cfRule type="containsText" dxfId="102" priority="21" operator="containsText" text="&lt;60">
      <formula>NOT(ISERROR(SEARCH("&lt;60",Q4)))</formula>
    </cfRule>
  </conditionalFormatting>
  <conditionalFormatting sqref="L3:Q3 R3:R30">
    <cfRule type="containsText" dxfId="101" priority="16" operator="containsText" text="*80">
      <formula>NOT(ISERROR(SEARCH("*80",L3)))</formula>
    </cfRule>
    <cfRule type="containsText" dxfId="100" priority="17" operator="containsText" text="60-79">
      <formula>NOT(ISERROR(SEARCH("60-79",L3)))</formula>
    </cfRule>
    <cfRule type="containsText" dxfId="99" priority="18" operator="containsText" text="&lt;60">
      <formula>NOT(ISERROR(SEARCH("&lt;60",L3)))</formula>
    </cfRule>
  </conditionalFormatting>
  <conditionalFormatting sqref="AD3:AH30">
    <cfRule type="containsText" dxfId="98" priority="13" operator="containsText" text="*80">
      <formula>NOT(ISERROR(SEARCH("*80",AD3)))</formula>
    </cfRule>
    <cfRule type="containsText" dxfId="97" priority="14" operator="containsText" text="60-79">
      <formula>NOT(ISERROR(SEARCH("60-79",AD3)))</formula>
    </cfRule>
    <cfRule type="containsText" dxfId="96" priority="15" operator="containsText" text="&lt;60">
      <formula>NOT(ISERROR(SEARCH("&lt;60",AD3)))</formula>
    </cfRule>
  </conditionalFormatting>
  <conditionalFormatting sqref="H142:H145 I114:K141">
    <cfRule type="containsText" dxfId="95" priority="10" operator="containsText" text="80">
      <formula>NOT(ISERROR(SEARCH("80",H114)))</formula>
    </cfRule>
    <cfRule type="containsText" dxfId="94" priority="11" operator="containsText" text="60-79">
      <formula>NOT(ISERROR(SEARCH("60-79",H114)))</formula>
    </cfRule>
    <cfRule type="containsText" dxfId="93" priority="12" operator="containsText" text="&lt;60">
      <formula>NOT(ISERROR(SEARCH("&lt;60",H114)))</formula>
    </cfRule>
  </conditionalFormatting>
  <conditionalFormatting sqref="I114:I141">
    <cfRule type="containsText" dxfId="92" priority="9" operator="containsText" text="error">
      <formula>NOT(ISERROR(SEARCH("error",I114)))</formula>
    </cfRule>
  </conditionalFormatting>
  <conditionalFormatting sqref="H114:H141">
    <cfRule type="containsText" dxfId="91" priority="6" operator="containsText" text="80">
      <formula>NOT(ISERROR(SEARCH("80",H114)))</formula>
    </cfRule>
    <cfRule type="containsText" dxfId="90" priority="7" operator="containsText" text="60-79">
      <formula>NOT(ISERROR(SEARCH("60-79",H114)))</formula>
    </cfRule>
    <cfRule type="containsText" dxfId="89" priority="8" operator="containsText" text="&lt;60">
      <formula>NOT(ISERROR(SEARCH("&lt;60",H114)))</formula>
    </cfRule>
  </conditionalFormatting>
  <conditionalFormatting sqref="H114:H141">
    <cfRule type="containsText" dxfId="88" priority="5" operator="containsText" text="error">
      <formula>NOT(ISERROR(SEARCH("error",H114)))</formula>
    </cfRule>
  </conditionalFormatting>
  <conditionalFormatting sqref="Y3:AC30">
    <cfRule type="containsText" dxfId="87" priority="2" operator="containsText" text="*80">
      <formula>NOT(ISERROR(SEARCH("*80",Y3)))</formula>
    </cfRule>
    <cfRule type="containsText" dxfId="86" priority="3" operator="containsText" text="60-79">
      <formula>NOT(ISERROR(SEARCH("60-79",Y3)))</formula>
    </cfRule>
    <cfRule type="containsText" dxfId="85" priority="4" operator="containsText" text="&lt;60">
      <formula>NOT(ISERROR(SEARCH("&lt;60",Y3)))</formula>
    </cfRule>
  </conditionalFormatting>
  <conditionalFormatting sqref="H46:H48 J46:J48 D46:D48 F46:F48">
    <cfRule type="containsErrors" dxfId="84" priority="1">
      <formula>ISERROR(D46)</formula>
    </cfRule>
  </conditionalFormatting>
  <dataValidations count="2">
    <dataValidation allowBlank="1" showInputMessage="1" showErrorMessage="1" errorTitle="Error in entry" error="Please use list items only." sqref="AU116:BE143 AK3:AT33 BL40:BV61 BJ38:BT38 BJ31:BT34 BV31:CE34" xr:uid="{336DCFC1-C808-44FB-8006-29F6D9911B06}"/>
    <dataValidation type="list" allowBlank="1" showInputMessage="1" showErrorMessage="1" errorTitle="Error in entry" error="Please use list items only." sqref="Y3:AH30 H3:R30" xr:uid="{952A26A1-CA3F-4FCC-A72F-C11198AEE5B8}">
      <formula1>ValidDepts</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11" max="12" man="1"/>
  </rowBreak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D6139-2E4B-4909-8009-49DEA2600B67}">
  <sheetPr>
    <pageSetUpPr fitToPage="1"/>
  </sheetPr>
  <dimension ref="A1:CN179"/>
  <sheetViews>
    <sheetView showGridLines="0" topLeftCell="B1" zoomScale="80" zoomScaleNormal="80" zoomScaleSheetLayoutView="80" zoomScalePageLayoutView="25" workbookViewId="0">
      <selection activeCell="C135" sqref="C135:D137"/>
    </sheetView>
  </sheetViews>
  <sheetFormatPr defaultColWidth="0" defaultRowHeight="13.9"/>
  <cols>
    <col min="1" max="1" width="1.42578125" style="1" customWidth="1"/>
    <col min="2" max="7" width="10.5703125" style="1" customWidth="1"/>
    <col min="8" max="13" width="10.5703125" style="8" customWidth="1"/>
    <col min="14" max="16" width="10.5703125" style="8" hidden="1" customWidth="1"/>
    <col min="17" max="23" width="10.5703125" style="1" hidden="1" customWidth="1"/>
    <col min="24" max="24" width="3" style="1" customWidth="1"/>
    <col min="25" max="26" width="10.5703125" style="1" customWidth="1"/>
    <col min="27" max="27" width="10.5703125" style="8" customWidth="1"/>
    <col min="28" max="28" width="10.5703125" style="1" customWidth="1"/>
    <col min="29" max="29" width="11.5703125" style="1" customWidth="1"/>
    <col min="30" max="34" width="10.5703125" style="8" hidden="1" customWidth="1"/>
    <col min="35" max="35" width="2.7109375" style="8" customWidth="1"/>
    <col min="36" max="36" width="5.42578125" style="8" hidden="1" customWidth="1"/>
    <col min="37" max="37" width="12.42578125" style="1" hidden="1" customWidth="1"/>
    <col min="38" max="38" width="9.28515625" style="1" hidden="1" customWidth="1"/>
    <col min="39" max="39" width="15.28515625" style="1" hidden="1" customWidth="1"/>
    <col min="40" max="40" width="10" style="1" hidden="1" customWidth="1"/>
    <col min="41" max="41" width="13.42578125" style="1" hidden="1" customWidth="1"/>
    <col min="42" max="42" width="15.5703125" style="1" hidden="1" customWidth="1"/>
    <col min="43" max="43" width="13.7109375" style="1" hidden="1" customWidth="1"/>
    <col min="44" max="44" width="12.5703125" style="1" hidden="1" customWidth="1"/>
    <col min="45" max="49" width="8.7109375" style="1" hidden="1" customWidth="1"/>
    <col min="50" max="50" width="16.5703125" style="1" hidden="1" customWidth="1"/>
    <col min="51" max="51" width="8.7109375" style="1" hidden="1" customWidth="1"/>
    <col min="52" max="53" width="11.5703125" style="1" hidden="1" customWidth="1"/>
    <col min="54" max="63" width="8.7109375" style="1" hidden="1" customWidth="1"/>
    <col min="64" max="64" width="13" style="8" hidden="1" customWidth="1"/>
    <col min="65" max="65" width="11.42578125" style="8" hidden="1" customWidth="1"/>
    <col min="66" max="68" width="8.5703125" style="8" hidden="1" customWidth="1"/>
    <col min="69" max="71" width="13" style="8" hidden="1" customWidth="1"/>
    <col min="72" max="72" width="11.7109375" style="8" hidden="1" customWidth="1"/>
    <col min="73" max="73" width="7.42578125" style="8" hidden="1" customWidth="1"/>
    <col min="74" max="74" width="13.28515625" style="8" hidden="1" customWidth="1"/>
    <col min="75" max="82" width="7.42578125" style="8" hidden="1" customWidth="1"/>
    <col min="83" max="84" width="6.7109375" style="8" hidden="1" customWidth="1"/>
    <col min="85" max="85" width="8.7109375" style="1" hidden="1" customWidth="1"/>
    <col min="86" max="86" width="11.42578125" style="8" hidden="1" customWidth="1"/>
    <col min="87" max="87" width="8.7109375" style="1" hidden="1" customWidth="1"/>
    <col min="88" max="88" width="8.5703125" style="8" hidden="1" customWidth="1"/>
    <col min="89" max="89" width="8.7109375" style="1" hidden="1" customWidth="1"/>
    <col min="90" max="90" width="8.5703125" style="8" hidden="1" customWidth="1"/>
    <col min="91" max="91" width="8.7109375" style="1" hidden="1" customWidth="1"/>
    <col min="92" max="92" width="8.5703125" style="8" hidden="1" customWidth="1"/>
    <col min="93" max="16384" width="8.7109375" style="1" hidden="1"/>
  </cols>
  <sheetData>
    <row r="1" spans="2:92" ht="7.35" customHeight="1" thickBot="1">
      <c r="H1" s="2"/>
      <c r="I1" s="3"/>
      <c r="J1" s="3"/>
      <c r="K1" s="3"/>
      <c r="L1" s="3"/>
      <c r="M1" s="4"/>
      <c r="N1" s="4"/>
      <c r="O1" s="4"/>
      <c r="P1" s="4"/>
      <c r="AA1" s="3"/>
      <c r="AD1" s="3"/>
      <c r="AE1" s="3"/>
      <c r="AF1" s="3"/>
      <c r="AG1" s="3"/>
      <c r="AH1" s="3"/>
      <c r="AI1" s="3"/>
      <c r="AJ1" s="3"/>
      <c r="AW1" s="5" t="s">
        <v>36</v>
      </c>
      <c r="AX1" s="5"/>
      <c r="BE1" s="1" t="s">
        <v>37</v>
      </c>
      <c r="BJ1" s="5" t="s">
        <v>38</v>
      </c>
      <c r="BK1" s="5"/>
      <c r="BL1" s="6"/>
      <c r="BM1" s="7"/>
      <c r="BN1" s="3"/>
      <c r="BO1" s="3"/>
      <c r="BP1" s="3"/>
      <c r="BT1" s="4"/>
      <c r="BU1" s="4"/>
      <c r="BV1" s="9" t="s">
        <v>39</v>
      </c>
      <c r="BW1" s="10"/>
      <c r="BX1" s="10"/>
      <c r="BY1" s="10"/>
      <c r="BZ1" s="11"/>
      <c r="CH1" s="3"/>
      <c r="CJ1" s="3"/>
      <c r="CL1" s="3"/>
      <c r="CN1" s="3"/>
    </row>
    <row r="2" spans="2:92" ht="41.65" customHeight="1" thickBot="1">
      <c r="B2" s="12" t="s">
        <v>40</v>
      </c>
      <c r="C2" s="313" t="s">
        <v>41</v>
      </c>
      <c r="D2" s="314"/>
      <c r="E2" s="315" t="s">
        <v>42</v>
      </c>
      <c r="F2" s="316"/>
      <c r="G2" s="314"/>
      <c r="H2" s="146" t="s">
        <v>43</v>
      </c>
      <c r="I2" s="139" t="s">
        <v>44</v>
      </c>
      <c r="J2" s="141" t="s">
        <v>45</v>
      </c>
      <c r="K2" s="147" t="s">
        <v>46</v>
      </c>
      <c r="L2" s="142" t="s">
        <v>47</v>
      </c>
      <c r="M2" s="13" t="s">
        <v>48</v>
      </c>
      <c r="N2" s="13" t="s">
        <v>49</v>
      </c>
      <c r="O2" s="13" t="s">
        <v>50</v>
      </c>
      <c r="P2" s="13" t="s">
        <v>51</v>
      </c>
      <c r="Q2" s="13" t="s">
        <v>52</v>
      </c>
      <c r="R2" s="14" t="s">
        <v>53</v>
      </c>
      <c r="Y2" s="140" t="s">
        <v>54</v>
      </c>
      <c r="Z2" s="144" t="s">
        <v>55</v>
      </c>
      <c r="AA2" s="148" t="s">
        <v>56</v>
      </c>
      <c r="AB2" s="143" t="s">
        <v>57</v>
      </c>
      <c r="AC2" s="145" t="s">
        <v>58</v>
      </c>
      <c r="AD2" s="15" t="s">
        <v>59</v>
      </c>
      <c r="AE2" s="15" t="s">
        <v>60</v>
      </c>
      <c r="AF2" s="15" t="s">
        <v>61</v>
      </c>
      <c r="AG2" s="15" t="s">
        <v>62</v>
      </c>
      <c r="AH2" s="15" t="s">
        <v>63</v>
      </c>
      <c r="AK2" s="16" t="s">
        <v>64</v>
      </c>
      <c r="AL2" s="16" t="s">
        <v>65</v>
      </c>
      <c r="AM2" s="16" t="s">
        <v>66</v>
      </c>
      <c r="AN2" s="16" t="s">
        <v>67</v>
      </c>
      <c r="AO2" s="16" t="s">
        <v>68</v>
      </c>
      <c r="AP2" s="16" t="s">
        <v>69</v>
      </c>
      <c r="AQ2" s="16" t="s">
        <v>70</v>
      </c>
      <c r="AR2" s="16" t="s">
        <v>71</v>
      </c>
      <c r="AS2" s="16" t="s">
        <v>72</v>
      </c>
      <c r="AT2" s="16" t="s">
        <v>73</v>
      </c>
      <c r="AW2" s="17" t="s">
        <v>74</v>
      </c>
      <c r="AX2" s="17" t="s">
        <v>75</v>
      </c>
      <c r="AY2" s="17" t="s">
        <v>76</v>
      </c>
      <c r="AZ2" s="17" t="s">
        <v>77</v>
      </c>
      <c r="BA2" s="17" t="s">
        <v>78</v>
      </c>
      <c r="BB2" s="17" t="s">
        <v>79</v>
      </c>
      <c r="BC2" s="17" t="s">
        <v>80</v>
      </c>
      <c r="BE2" s="1" t="s">
        <v>81</v>
      </c>
      <c r="BF2" s="1" t="s">
        <v>82</v>
      </c>
      <c r="BJ2" s="18" t="s">
        <v>83</v>
      </c>
      <c r="BK2" s="18" t="s">
        <v>84</v>
      </c>
      <c r="BL2" s="18" t="s">
        <v>85</v>
      </c>
      <c r="BM2" s="18" t="s">
        <v>86</v>
      </c>
      <c r="BN2" s="18" t="s">
        <v>87</v>
      </c>
      <c r="BO2" s="18" t="s">
        <v>88</v>
      </c>
      <c r="BP2" s="18" t="s">
        <v>89</v>
      </c>
      <c r="BQ2" s="18" t="s">
        <v>90</v>
      </c>
      <c r="BR2" s="18" t="s">
        <v>91</v>
      </c>
      <c r="BS2" s="18" t="s">
        <v>92</v>
      </c>
      <c r="BT2" s="18" t="s">
        <v>93</v>
      </c>
      <c r="BV2" s="19" t="s">
        <v>94</v>
      </c>
      <c r="BW2" s="19" t="s">
        <v>95</v>
      </c>
      <c r="BX2" s="19" t="s">
        <v>96</v>
      </c>
      <c r="BY2" s="19" t="s">
        <v>97</v>
      </c>
      <c r="BZ2" s="19" t="s">
        <v>98</v>
      </c>
      <c r="CA2" s="19" t="s">
        <v>99</v>
      </c>
      <c r="CB2" s="19" t="s">
        <v>100</v>
      </c>
      <c r="CC2" s="19" t="s">
        <v>101</v>
      </c>
      <c r="CD2" s="19" t="s">
        <v>102</v>
      </c>
      <c r="CE2" s="19" t="s">
        <v>103</v>
      </c>
    </row>
    <row r="3" spans="2:92" ht="13.5" customHeight="1" thickBot="1">
      <c r="B3" s="320">
        <v>1</v>
      </c>
      <c r="C3" s="291" t="s">
        <v>104</v>
      </c>
      <c r="D3" s="292"/>
      <c r="E3" s="20" t="s">
        <v>105</v>
      </c>
      <c r="F3" s="21"/>
      <c r="G3" s="22"/>
      <c r="H3" s="161" t="s">
        <v>106</v>
      </c>
      <c r="I3" s="25" t="s">
        <v>106</v>
      </c>
      <c r="J3" s="25" t="s">
        <v>106</v>
      </c>
      <c r="K3" s="25" t="s">
        <v>106</v>
      </c>
      <c r="L3" s="24" t="s">
        <v>106</v>
      </c>
      <c r="M3" s="24" t="s">
        <v>106</v>
      </c>
      <c r="N3" s="24" t="s">
        <v>106</v>
      </c>
      <c r="O3" s="24" t="s">
        <v>106</v>
      </c>
      <c r="P3" s="24" t="s">
        <v>106</v>
      </c>
      <c r="Q3" s="24" t="s">
        <v>106</v>
      </c>
      <c r="R3" s="26" t="s">
        <v>106</v>
      </c>
      <c r="Y3" s="25" t="s">
        <v>106</v>
      </c>
      <c r="Z3" s="25" t="s">
        <v>106</v>
      </c>
      <c r="AA3" s="25" t="s">
        <v>106</v>
      </c>
      <c r="AB3" s="25" t="s">
        <v>106</v>
      </c>
      <c r="AC3" s="161" t="s">
        <v>106</v>
      </c>
      <c r="AD3" s="23" t="s">
        <v>106</v>
      </c>
      <c r="AE3" s="23" t="s">
        <v>106</v>
      </c>
      <c r="AF3" s="23" t="s">
        <v>106</v>
      </c>
      <c r="AG3" s="23" t="s">
        <v>106</v>
      </c>
      <c r="AH3" s="23" t="s">
        <v>106</v>
      </c>
      <c r="AK3" s="27" t="str">
        <f t="shared" ref="AK3:AT28" si="0">IFERROR(IF(I3="---","",IF(Y3="---","No Target Set",IF(BV3=BK3,"On Target",IF(BV3&gt;BK3,"Behind",IF(BV3&lt;BK3,"Ahead"))))),"")</f>
        <v/>
      </c>
      <c r="AL3" s="27" t="str">
        <f t="shared" si="0"/>
        <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107</v>
      </c>
      <c r="AX3" s="30" t="str">
        <f t="shared" ref="AX3:AX30" si="1">_xlfn.IFNA(LOOKUP(2,1/(H3:R3&lt;&gt;"---"),H3:R3),"---")</f>
        <v>---</v>
      </c>
      <c r="AY3" s="50" t="e">
        <f>VALUE(IF(AX3="---","",VLOOKUP(AX3,List167823456[],2,FALSE)))</f>
        <v>#VALUE!</v>
      </c>
      <c r="AZ3" s="1" t="str">
        <f t="shared" ref="AZ3:AZ30" si="2">_xlfn.IFNA(LOOKUP(2,1/(H3:Q3&lt;&gt;"---"),X3:AF3),"---")</f>
        <v>---</v>
      </c>
      <c r="BA3" s="1" t="e">
        <f>VALUE(IF(AZ3="---","",VLOOKUP(AZ3,List167823456[],2,FALSE)))</f>
        <v>#VALUE!</v>
      </c>
      <c r="BB3" s="1" t="str">
        <f t="shared" ref="BB3:BB30" si="3">_xlfn.IFNA(LOOKUP(2,1/(AK3:AT3&lt;&gt;""),AK3:AT3),"---")</f>
        <v>---</v>
      </c>
      <c r="BC3" s="1" t="str">
        <f t="shared" ref="BC3:BC30" si="4">_xlfn.IFNA(LOOKUP(2,1/(H3:R3&lt;&gt;"---"),H$2:R$2),"---")</f>
        <v>---</v>
      </c>
      <c r="BE3" s="31" t="s">
        <v>106</v>
      </c>
      <c r="BI3" s="29" t="s">
        <v>107</v>
      </c>
      <c r="BJ3" s="158" t="str">
        <f>IF(H3="---","",VLOOKUP(H3,List167823456[],2,FALSE))</f>
        <v/>
      </c>
      <c r="BK3" s="158" t="str">
        <f>IF(I3="---","",VLOOKUP(I3,List167823456[],2,FALSE))</f>
        <v/>
      </c>
      <c r="BL3" s="158" t="str">
        <f>IF(J3="---","",VLOOKUP(J3,List167823456[],2,FALSE))</f>
        <v/>
      </c>
      <c r="BM3" s="158" t="str">
        <f>IF(K3="---","",VLOOKUP(K3,List167823456[],2,FALSE))</f>
        <v/>
      </c>
      <c r="BN3" s="158" t="str">
        <f>IF(L3="---","",VLOOKUP(L3,List167823456[],2,FALSE))</f>
        <v/>
      </c>
      <c r="BO3" s="158" t="str">
        <f>IF(M3="---","",VLOOKUP(M3,List167823456[],2,FALSE))</f>
        <v/>
      </c>
      <c r="BP3" s="158" t="str">
        <f>IF(N3="---","",VLOOKUP(N3,List167823456[],2,FALSE))</f>
        <v/>
      </c>
      <c r="BQ3" s="158" t="str">
        <f>IF(O3="---","",VLOOKUP(O3,List167823456[],2,FALSE))</f>
        <v/>
      </c>
      <c r="BR3" s="158" t="str">
        <f>IF(P3="---","",VLOOKUP(P3,List167823456[],2,FALSE))</f>
        <v/>
      </c>
      <c r="BS3" s="158" t="str">
        <f>IF(Q3="---","",VLOOKUP(Q3,List167823456[],2,FALSE))</f>
        <v/>
      </c>
      <c r="BT3" s="158" t="str">
        <f>IF(R3="---","",VLOOKUP(R3,List167823456[],2,FALSE))</f>
        <v/>
      </c>
      <c r="BU3" s="29" t="s">
        <v>107</v>
      </c>
      <c r="BV3" s="158" t="str">
        <f>IF(Y3="---","",VLOOKUP(Y3,List167823456[],2,FALSE))</f>
        <v/>
      </c>
      <c r="BW3" s="158" t="str">
        <f>IF(Z3="---","",VLOOKUP(Z3,List167823456[],2,FALSE))</f>
        <v/>
      </c>
      <c r="BX3" s="158" t="str">
        <f>IF(AA3="---","",VLOOKUP(AA3,List167823456[],2,FALSE))</f>
        <v/>
      </c>
      <c r="BY3" s="158" t="str">
        <f>IF(AB3="---","",VLOOKUP(AB3,List167823456[],2,FALSE))</f>
        <v/>
      </c>
      <c r="BZ3" s="158" t="str">
        <f>IF(AC3="---","",VLOOKUP(AC3,List167823456[],2,FALSE))</f>
        <v/>
      </c>
      <c r="CA3" s="158" t="str">
        <f>IF(AD3="---","",VLOOKUP(AD3,List167823456[],2,FALSE))</f>
        <v/>
      </c>
      <c r="CB3" s="158" t="str">
        <f>IF(AE3="---","",VLOOKUP(AE3,List167823456[],2,FALSE))</f>
        <v/>
      </c>
      <c r="CC3" s="158" t="str">
        <f>IF(AF3="---","",VLOOKUP(AF3,List167823456[],2,FALSE))</f>
        <v/>
      </c>
      <c r="CD3" s="158" t="str">
        <f>IF(AG3="---","",VLOOKUP(AG3,List167823456[],2,FALSE))</f>
        <v/>
      </c>
      <c r="CE3" s="158" t="str">
        <f>IF(AH3="---","",VLOOKUP(AH3,List167823456[],2,FALSE))</f>
        <v/>
      </c>
    </row>
    <row r="4" spans="2:92" ht="13.5" customHeight="1" thickBot="1">
      <c r="B4" s="321"/>
      <c r="C4" s="291"/>
      <c r="D4" s="292"/>
      <c r="E4" s="199" t="s">
        <v>108</v>
      </c>
      <c r="F4" s="21"/>
      <c r="G4" s="22"/>
      <c r="H4" s="25" t="s">
        <v>106</v>
      </c>
      <c r="I4" s="25" t="s">
        <v>106</v>
      </c>
      <c r="J4" s="25" t="s">
        <v>106</v>
      </c>
      <c r="K4" s="25" t="s">
        <v>106</v>
      </c>
      <c r="L4" s="25" t="s">
        <v>106</v>
      </c>
      <c r="M4" s="25" t="s">
        <v>106</v>
      </c>
      <c r="N4" s="25" t="s">
        <v>106</v>
      </c>
      <c r="O4" s="25" t="s">
        <v>106</v>
      </c>
      <c r="P4" s="25" t="s">
        <v>106</v>
      </c>
      <c r="Q4" s="25" t="s">
        <v>106</v>
      </c>
      <c r="R4" s="32" t="s">
        <v>106</v>
      </c>
      <c r="Y4" s="25" t="s">
        <v>106</v>
      </c>
      <c r="Z4" s="25" t="s">
        <v>106</v>
      </c>
      <c r="AA4" s="25" t="s">
        <v>106</v>
      </c>
      <c r="AB4" s="25" t="s">
        <v>106</v>
      </c>
      <c r="AC4" s="32" t="s">
        <v>106</v>
      </c>
      <c r="AD4" s="23" t="s">
        <v>106</v>
      </c>
      <c r="AE4" s="23" t="s">
        <v>106</v>
      </c>
      <c r="AF4" s="23" t="s">
        <v>106</v>
      </c>
      <c r="AG4" s="23" t="s">
        <v>106</v>
      </c>
      <c r="AH4" s="23" t="s">
        <v>106</v>
      </c>
      <c r="AK4" s="27" t="str">
        <f t="shared" si="0"/>
        <v/>
      </c>
      <c r="AL4" s="27" t="str">
        <f t="shared" si="0"/>
        <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109</v>
      </c>
      <c r="AX4" s="30" t="str">
        <f t="shared" si="1"/>
        <v>---</v>
      </c>
      <c r="AY4" s="50" t="e">
        <f>VALUE(IF(AX4="---","",VLOOKUP(AX4,List167823456[],2,FALSE)))</f>
        <v>#VALUE!</v>
      </c>
      <c r="AZ4" s="1" t="str">
        <f t="shared" si="2"/>
        <v>---</v>
      </c>
      <c r="BA4" s="1" t="e">
        <f>VALUE(IF(AZ4="---","",VLOOKUP(AZ4,List167823456[],2,FALSE)))</f>
        <v>#VALUE!</v>
      </c>
      <c r="BB4" s="1" t="str">
        <f t="shared" si="3"/>
        <v>---</v>
      </c>
      <c r="BC4" s="1" t="str">
        <f t="shared" si="4"/>
        <v>---</v>
      </c>
      <c r="BE4" s="33" t="s">
        <v>110</v>
      </c>
      <c r="BF4" s="1">
        <v>1</v>
      </c>
      <c r="BI4" s="29" t="s">
        <v>109</v>
      </c>
      <c r="BJ4" s="158" t="str">
        <f>IF(H4="---","",VLOOKUP(H4,List167823456[],2,FALSE))</f>
        <v/>
      </c>
      <c r="BK4" s="158" t="str">
        <f>IF(I4="---","",VLOOKUP(I4,List167823456[],2,FALSE))</f>
        <v/>
      </c>
      <c r="BL4" s="158" t="str">
        <f>IF(J4="---","",VLOOKUP(J4,List167823456[],2,FALSE))</f>
        <v/>
      </c>
      <c r="BM4" s="158" t="str">
        <f>IF(K4="---","",VLOOKUP(K4,List167823456[],2,FALSE))</f>
        <v/>
      </c>
      <c r="BN4" s="158" t="str">
        <f>IF(L4="---","",VLOOKUP(L4,List167823456[],2,FALSE))</f>
        <v/>
      </c>
      <c r="BO4" s="158" t="str">
        <f>IF(M4="---","",VLOOKUP(M4,List167823456[],2,FALSE))</f>
        <v/>
      </c>
      <c r="BP4" s="158" t="str">
        <f>IF(N4="---","",VLOOKUP(N4,List167823456[],2,FALSE))</f>
        <v/>
      </c>
      <c r="BQ4" s="158" t="str">
        <f>IF(O4="---","",VLOOKUP(O4,List167823456[],2,FALSE))</f>
        <v/>
      </c>
      <c r="BR4" s="158" t="str">
        <f>IF(P4="---","",VLOOKUP(P4,List167823456[],2,FALSE))</f>
        <v/>
      </c>
      <c r="BS4" s="158" t="str">
        <f>IF(Q4="---","",VLOOKUP(Q4,List167823456[],2,FALSE))</f>
        <v/>
      </c>
      <c r="BT4" s="158" t="str">
        <f>IF(R4="---","",VLOOKUP(R4,List167823456[],2,FALSE))</f>
        <v/>
      </c>
      <c r="BU4" s="29" t="s">
        <v>109</v>
      </c>
      <c r="BV4" s="158" t="str">
        <f>IF(Y4="---","",VLOOKUP(Y4,List167823456[],2,FALSE))</f>
        <v/>
      </c>
      <c r="BW4" s="158" t="str">
        <f>IF(Z4="---","",VLOOKUP(Z4,List167823456[],2,FALSE))</f>
        <v/>
      </c>
      <c r="BX4" s="158" t="str">
        <f>IF(AA4="---","",VLOOKUP(AA4,List167823456[],2,FALSE))</f>
        <v/>
      </c>
      <c r="BY4" s="158" t="str">
        <f>IF(AB4="---","",VLOOKUP(AB4,List167823456[],2,FALSE))</f>
        <v/>
      </c>
      <c r="BZ4" s="158" t="str">
        <f>IF(AC4="---","",VLOOKUP(AC4,List167823456[],2,FALSE))</f>
        <v/>
      </c>
      <c r="CA4" s="158" t="str">
        <f>IF(AD4="---","",VLOOKUP(AD4,List167823456[],2,FALSE))</f>
        <v/>
      </c>
      <c r="CB4" s="158" t="str">
        <f>IF(AE4="---","",VLOOKUP(AE4,List167823456[],2,FALSE))</f>
        <v/>
      </c>
      <c r="CC4" s="158" t="str">
        <f>IF(AF4="---","",VLOOKUP(AF4,List167823456[],2,FALSE))</f>
        <v/>
      </c>
      <c r="CD4" s="158" t="str">
        <f>IF(AG4="---","",VLOOKUP(AG4,List167823456[],2,FALSE))</f>
        <v/>
      </c>
      <c r="CE4" s="158" t="str">
        <f>IF(AH4="---","",VLOOKUP(AH4,List167823456[],2,FALSE))</f>
        <v/>
      </c>
    </row>
    <row r="5" spans="2:92" ht="13.5" customHeight="1" thickBot="1">
      <c r="B5" s="321"/>
      <c r="C5" s="291" t="s">
        <v>111</v>
      </c>
      <c r="D5" s="292"/>
      <c r="E5" s="20" t="s">
        <v>112</v>
      </c>
      <c r="F5" s="21"/>
      <c r="G5" s="22"/>
      <c r="H5" s="25" t="s">
        <v>106</v>
      </c>
      <c r="I5" s="25" t="s">
        <v>106</v>
      </c>
      <c r="J5" s="25" t="s">
        <v>106</v>
      </c>
      <c r="K5" s="25" t="s">
        <v>106</v>
      </c>
      <c r="L5" s="25" t="s">
        <v>106</v>
      </c>
      <c r="M5" s="25" t="s">
        <v>106</v>
      </c>
      <c r="N5" s="25" t="s">
        <v>106</v>
      </c>
      <c r="O5" s="25" t="s">
        <v>106</v>
      </c>
      <c r="P5" s="25" t="s">
        <v>106</v>
      </c>
      <c r="Q5" s="25" t="s">
        <v>106</v>
      </c>
      <c r="R5" s="32" t="s">
        <v>106</v>
      </c>
      <c r="Y5" s="25" t="s">
        <v>106</v>
      </c>
      <c r="Z5" s="25" t="s">
        <v>106</v>
      </c>
      <c r="AA5" s="25" t="s">
        <v>106</v>
      </c>
      <c r="AB5" s="25" t="s">
        <v>106</v>
      </c>
      <c r="AC5" s="32" t="s">
        <v>106</v>
      </c>
      <c r="AD5" s="23" t="s">
        <v>106</v>
      </c>
      <c r="AE5" s="23" t="s">
        <v>106</v>
      </c>
      <c r="AF5" s="23" t="s">
        <v>106</v>
      </c>
      <c r="AG5" s="23" t="s">
        <v>106</v>
      </c>
      <c r="AH5" s="23" t="s">
        <v>106</v>
      </c>
      <c r="AK5" s="27" t="str">
        <f t="shared" si="0"/>
        <v/>
      </c>
      <c r="AL5" s="27" t="str">
        <f t="shared" si="0"/>
        <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113</v>
      </c>
      <c r="AX5" s="30" t="str">
        <f t="shared" si="1"/>
        <v>---</v>
      </c>
      <c r="AY5" s="50" t="e">
        <f>VALUE(IF(AX5="---","",VLOOKUP(AX5,List167823456[],2,FALSE)))</f>
        <v>#VALUE!</v>
      </c>
      <c r="AZ5" s="1" t="str">
        <f t="shared" si="2"/>
        <v>---</v>
      </c>
      <c r="BA5" s="1" t="e">
        <f>VALUE(IF(AZ5="---","",VLOOKUP(AZ5,List167823456[],2,FALSE)))</f>
        <v>#VALUE!</v>
      </c>
      <c r="BB5" s="1" t="str">
        <f t="shared" si="3"/>
        <v>---</v>
      </c>
      <c r="BC5" s="1" t="str">
        <f t="shared" si="4"/>
        <v>---</v>
      </c>
      <c r="BE5" s="34" t="s">
        <v>114</v>
      </c>
      <c r="BF5" s="1">
        <v>0.5</v>
      </c>
      <c r="BI5" s="29" t="s">
        <v>113</v>
      </c>
      <c r="BJ5" s="158" t="str">
        <f>IF(H5="---","",VLOOKUP(H5,List167823456[],2,FALSE))</f>
        <v/>
      </c>
      <c r="BK5" s="158" t="str">
        <f>IF(I5="---","",VLOOKUP(I5,List167823456[],2,FALSE))</f>
        <v/>
      </c>
      <c r="BL5" s="158" t="str">
        <f>IF(J5="---","",VLOOKUP(J5,List167823456[],2,FALSE))</f>
        <v/>
      </c>
      <c r="BM5" s="158" t="str">
        <f>IF(K5="---","",VLOOKUP(K5,List167823456[],2,FALSE))</f>
        <v/>
      </c>
      <c r="BN5" s="158" t="str">
        <f>IF(L5="---","",VLOOKUP(L5,List167823456[],2,FALSE))</f>
        <v/>
      </c>
      <c r="BO5" s="158" t="str">
        <f>IF(M5="---","",VLOOKUP(M5,List167823456[],2,FALSE))</f>
        <v/>
      </c>
      <c r="BP5" s="158" t="str">
        <f>IF(N5="---","",VLOOKUP(N5,List167823456[],2,FALSE))</f>
        <v/>
      </c>
      <c r="BQ5" s="158" t="str">
        <f>IF(O5="---","",VLOOKUP(O5,List167823456[],2,FALSE))</f>
        <v/>
      </c>
      <c r="BR5" s="158" t="str">
        <f>IF(P5="---","",VLOOKUP(P5,List167823456[],2,FALSE))</f>
        <v/>
      </c>
      <c r="BS5" s="158" t="str">
        <f>IF(Q5="---","",VLOOKUP(Q5,List167823456[],2,FALSE))</f>
        <v/>
      </c>
      <c r="BT5" s="158" t="str">
        <f>IF(R5="---","",VLOOKUP(R5,List167823456[],2,FALSE))</f>
        <v/>
      </c>
      <c r="BU5" s="29" t="s">
        <v>113</v>
      </c>
      <c r="BV5" s="158" t="str">
        <f>IF(Y5="---","",VLOOKUP(Y5,List167823456[],2,FALSE))</f>
        <v/>
      </c>
      <c r="BW5" s="158" t="str">
        <f>IF(Z5="---","",VLOOKUP(Z5,List167823456[],2,FALSE))</f>
        <v/>
      </c>
      <c r="BX5" s="158" t="str">
        <f>IF(AA5="---","",VLOOKUP(AA5,List167823456[],2,FALSE))</f>
        <v/>
      </c>
      <c r="BY5" s="158" t="str">
        <f>IF(AB5="---","",VLOOKUP(AB5,List167823456[],2,FALSE))</f>
        <v/>
      </c>
      <c r="BZ5" s="158" t="str">
        <f>IF(AC5="---","",VLOOKUP(AC5,List167823456[],2,FALSE))</f>
        <v/>
      </c>
      <c r="CA5" s="158" t="str">
        <f>IF(AD5="---","",VLOOKUP(AD5,List167823456[],2,FALSE))</f>
        <v/>
      </c>
      <c r="CB5" s="158" t="str">
        <f>IF(AE5="---","",VLOOKUP(AE5,List167823456[],2,FALSE))</f>
        <v/>
      </c>
      <c r="CC5" s="158" t="str">
        <f>IF(AF5="---","",VLOOKUP(AF5,List167823456[],2,FALSE))</f>
        <v/>
      </c>
      <c r="CD5" s="158" t="str">
        <f>IF(AG5="---","",VLOOKUP(AG5,List167823456[],2,FALSE))</f>
        <v/>
      </c>
      <c r="CE5" s="158" t="str">
        <f>IF(AH5="---","",VLOOKUP(AH5,List167823456[],2,FALSE))</f>
        <v/>
      </c>
    </row>
    <row r="6" spans="2:92" ht="13.5" customHeight="1" thickBot="1">
      <c r="B6" s="321"/>
      <c r="C6" s="291"/>
      <c r="D6" s="292"/>
      <c r="E6" s="20" t="s">
        <v>115</v>
      </c>
      <c r="F6" s="21"/>
      <c r="G6" s="22"/>
      <c r="H6" s="25" t="s">
        <v>106</v>
      </c>
      <c r="I6" s="25" t="s">
        <v>106</v>
      </c>
      <c r="J6" s="25" t="s">
        <v>106</v>
      </c>
      <c r="K6" s="25" t="s">
        <v>106</v>
      </c>
      <c r="L6" s="25" t="s">
        <v>106</v>
      </c>
      <c r="M6" s="25" t="s">
        <v>106</v>
      </c>
      <c r="N6" s="25" t="s">
        <v>106</v>
      </c>
      <c r="O6" s="25" t="s">
        <v>106</v>
      </c>
      <c r="P6" s="25" t="s">
        <v>106</v>
      </c>
      <c r="Q6" s="25" t="s">
        <v>106</v>
      </c>
      <c r="R6" s="32" t="s">
        <v>106</v>
      </c>
      <c r="Y6" s="25" t="s">
        <v>106</v>
      </c>
      <c r="Z6" s="25" t="s">
        <v>106</v>
      </c>
      <c r="AA6" s="25" t="s">
        <v>106</v>
      </c>
      <c r="AB6" s="25" t="s">
        <v>106</v>
      </c>
      <c r="AC6" s="32" t="s">
        <v>106</v>
      </c>
      <c r="AD6" s="23" t="s">
        <v>106</v>
      </c>
      <c r="AE6" s="23" t="s">
        <v>106</v>
      </c>
      <c r="AF6" s="23" t="s">
        <v>106</v>
      </c>
      <c r="AG6" s="23" t="s">
        <v>106</v>
      </c>
      <c r="AH6" s="23" t="s">
        <v>106</v>
      </c>
      <c r="AK6" s="27" t="str">
        <f t="shared" si="0"/>
        <v/>
      </c>
      <c r="AL6" s="27" t="str">
        <f t="shared" si="0"/>
        <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116</v>
      </c>
      <c r="AX6" s="30" t="str">
        <f t="shared" si="1"/>
        <v>---</v>
      </c>
      <c r="AY6" s="50" t="e">
        <f>VALUE(IF(AX6="---","",VLOOKUP(AX6,List167823456[],2,FALSE)))</f>
        <v>#VALUE!</v>
      </c>
      <c r="AZ6" s="1" t="str">
        <f t="shared" si="2"/>
        <v>---</v>
      </c>
      <c r="BA6" s="1" t="e">
        <f>VALUE(IF(AZ6="---","",VLOOKUP(AZ6,List167823456[],2,FALSE)))</f>
        <v>#VALUE!</v>
      </c>
      <c r="BB6" s="1" t="str">
        <f t="shared" si="3"/>
        <v>---</v>
      </c>
      <c r="BC6" s="1" t="str">
        <f t="shared" si="4"/>
        <v>---</v>
      </c>
      <c r="BE6" s="35" t="s">
        <v>117</v>
      </c>
      <c r="BF6" s="1">
        <v>0</v>
      </c>
      <c r="BI6" s="29" t="s">
        <v>116</v>
      </c>
      <c r="BJ6" s="158" t="str">
        <f>IF(H6="---","",VLOOKUP(H6,List167823456[],2,FALSE))</f>
        <v/>
      </c>
      <c r="BK6" s="158" t="str">
        <f>IF(I6="---","",VLOOKUP(I6,List167823456[],2,FALSE))</f>
        <v/>
      </c>
      <c r="BL6" s="158" t="str">
        <f>IF(J6="---","",VLOOKUP(J6,List167823456[],2,FALSE))</f>
        <v/>
      </c>
      <c r="BM6" s="158" t="str">
        <f>IF(K6="---","",VLOOKUP(K6,List167823456[],2,FALSE))</f>
        <v/>
      </c>
      <c r="BN6" s="158" t="str">
        <f>IF(L6="---","",VLOOKUP(L6,List167823456[],2,FALSE))</f>
        <v/>
      </c>
      <c r="BO6" s="158" t="str">
        <f>IF(M6="---","",VLOOKUP(M6,List167823456[],2,FALSE))</f>
        <v/>
      </c>
      <c r="BP6" s="158" t="str">
        <f>IF(N6="---","",VLOOKUP(N6,List167823456[],2,FALSE))</f>
        <v/>
      </c>
      <c r="BQ6" s="158" t="str">
        <f>IF(O6="---","",VLOOKUP(O6,List167823456[],2,FALSE))</f>
        <v/>
      </c>
      <c r="BR6" s="158" t="str">
        <f>IF(P6="---","",VLOOKUP(P6,List167823456[],2,FALSE))</f>
        <v/>
      </c>
      <c r="BS6" s="158" t="str">
        <f>IF(Q6="---","",VLOOKUP(Q6,List167823456[],2,FALSE))</f>
        <v/>
      </c>
      <c r="BT6" s="158" t="str">
        <f>IF(R6="---","",VLOOKUP(R6,List167823456[],2,FALSE))</f>
        <v/>
      </c>
      <c r="BU6" s="29" t="s">
        <v>116</v>
      </c>
      <c r="BV6" s="158" t="str">
        <f>IF(Y6="---","",VLOOKUP(Y6,List167823456[],2,FALSE))</f>
        <v/>
      </c>
      <c r="BW6" s="158" t="str">
        <f>IF(Z6="---","",VLOOKUP(Z6,List167823456[],2,FALSE))</f>
        <v/>
      </c>
      <c r="BX6" s="158" t="str">
        <f>IF(AA6="---","",VLOOKUP(AA6,List167823456[],2,FALSE))</f>
        <v/>
      </c>
      <c r="BY6" s="158" t="str">
        <f>IF(AB6="---","",VLOOKUP(AB6,List167823456[],2,FALSE))</f>
        <v/>
      </c>
      <c r="BZ6" s="158" t="str">
        <f>IF(AC6="---","",VLOOKUP(AC6,List167823456[],2,FALSE))</f>
        <v/>
      </c>
      <c r="CA6" s="158" t="str">
        <f>IF(AD6="---","",VLOOKUP(AD6,List167823456[],2,FALSE))</f>
        <v/>
      </c>
      <c r="CB6" s="158" t="str">
        <f>IF(AE6="---","",VLOOKUP(AE6,List167823456[],2,FALSE))</f>
        <v/>
      </c>
      <c r="CC6" s="158" t="str">
        <f>IF(AF6="---","",VLOOKUP(AF6,List167823456[],2,FALSE))</f>
        <v/>
      </c>
      <c r="CD6" s="158" t="str">
        <f>IF(AG6="---","",VLOOKUP(AG6,List167823456[],2,FALSE))</f>
        <v/>
      </c>
      <c r="CE6" s="158" t="str">
        <f>IF(AH6="---","",VLOOKUP(AH6,List167823456[],2,FALSE))</f>
        <v/>
      </c>
    </row>
    <row r="7" spans="2:92" ht="13.5" customHeight="1" thickBot="1">
      <c r="B7" s="321"/>
      <c r="C7" s="291"/>
      <c r="D7" s="292"/>
      <c r="E7" s="20" t="s">
        <v>118</v>
      </c>
      <c r="F7" s="21"/>
      <c r="G7" s="22"/>
      <c r="H7" s="25" t="s">
        <v>106</v>
      </c>
      <c r="I7" s="25" t="s">
        <v>106</v>
      </c>
      <c r="J7" s="25" t="s">
        <v>106</v>
      </c>
      <c r="K7" s="25" t="s">
        <v>106</v>
      </c>
      <c r="L7" s="25" t="s">
        <v>106</v>
      </c>
      <c r="M7" s="25" t="s">
        <v>106</v>
      </c>
      <c r="N7" s="25" t="s">
        <v>106</v>
      </c>
      <c r="O7" s="25" t="s">
        <v>106</v>
      </c>
      <c r="P7" s="25" t="s">
        <v>106</v>
      </c>
      <c r="Q7" s="25" t="s">
        <v>106</v>
      </c>
      <c r="R7" s="32" t="s">
        <v>106</v>
      </c>
      <c r="Y7" s="25" t="s">
        <v>106</v>
      </c>
      <c r="Z7" s="25" t="s">
        <v>106</v>
      </c>
      <c r="AA7" s="25" t="s">
        <v>106</v>
      </c>
      <c r="AB7" s="25" t="s">
        <v>106</v>
      </c>
      <c r="AC7" s="32" t="s">
        <v>106</v>
      </c>
      <c r="AD7" s="23" t="s">
        <v>106</v>
      </c>
      <c r="AE7" s="23" t="s">
        <v>106</v>
      </c>
      <c r="AF7" s="23" t="s">
        <v>106</v>
      </c>
      <c r="AG7" s="23" t="s">
        <v>106</v>
      </c>
      <c r="AH7" s="23" t="s">
        <v>106</v>
      </c>
      <c r="AK7" s="27" t="str">
        <f t="shared" si="0"/>
        <v/>
      </c>
      <c r="AL7" s="27" t="str">
        <f t="shared" si="0"/>
        <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119</v>
      </c>
      <c r="AX7" s="30" t="str">
        <f t="shared" si="1"/>
        <v>---</v>
      </c>
      <c r="AY7" s="50" t="e">
        <f>VALUE(IF(AX7="---","",VLOOKUP(AX7,List167823456[],2,FALSE)))</f>
        <v>#VALUE!</v>
      </c>
      <c r="AZ7" s="1" t="str">
        <f t="shared" si="2"/>
        <v>---</v>
      </c>
      <c r="BA7" s="1" t="e">
        <f>VALUE(IF(AZ7="---","",VLOOKUP(AZ7,List167823456[],2,FALSE)))</f>
        <v>#VALUE!</v>
      </c>
      <c r="BB7" s="1" t="str">
        <f t="shared" si="3"/>
        <v>---</v>
      </c>
      <c r="BC7" s="1" t="str">
        <f t="shared" si="4"/>
        <v>---</v>
      </c>
      <c r="BI7" s="29" t="s">
        <v>119</v>
      </c>
      <c r="BJ7" s="158" t="str">
        <f>IF(H7="---","",VLOOKUP(H7,List167823456[],2,FALSE))</f>
        <v/>
      </c>
      <c r="BK7" s="158" t="str">
        <f>IF(I7="---","",VLOOKUP(I7,List167823456[],2,FALSE))</f>
        <v/>
      </c>
      <c r="BL7" s="158" t="str">
        <f>IF(J7="---","",VLOOKUP(J7,List167823456[],2,FALSE))</f>
        <v/>
      </c>
      <c r="BM7" s="158" t="str">
        <f>IF(K7="---","",VLOOKUP(K7,List167823456[],2,FALSE))</f>
        <v/>
      </c>
      <c r="BN7" s="158" t="str">
        <f>IF(L7="---","",VLOOKUP(L7,List167823456[],2,FALSE))</f>
        <v/>
      </c>
      <c r="BO7" s="158" t="str">
        <f>IF(M7="---","",VLOOKUP(M7,List167823456[],2,FALSE))</f>
        <v/>
      </c>
      <c r="BP7" s="158" t="str">
        <f>IF(N7="---","",VLOOKUP(N7,List167823456[],2,FALSE))</f>
        <v/>
      </c>
      <c r="BQ7" s="158" t="str">
        <f>IF(O7="---","",VLOOKUP(O7,List167823456[],2,FALSE))</f>
        <v/>
      </c>
      <c r="BR7" s="158" t="str">
        <f>IF(P7="---","",VLOOKUP(P7,List167823456[],2,FALSE))</f>
        <v/>
      </c>
      <c r="BS7" s="158" t="str">
        <f>IF(Q7="---","",VLOOKUP(Q7,List167823456[],2,FALSE))</f>
        <v/>
      </c>
      <c r="BT7" s="158" t="str">
        <f>IF(R7="---","",VLOOKUP(R7,List167823456[],2,FALSE))</f>
        <v/>
      </c>
      <c r="BU7" s="29" t="s">
        <v>119</v>
      </c>
      <c r="BV7" s="158" t="str">
        <f>IF(Y7="---","",VLOOKUP(Y7,List167823456[],2,FALSE))</f>
        <v/>
      </c>
      <c r="BW7" s="158" t="str">
        <f>IF(Z7="---","",VLOOKUP(Z7,List167823456[],2,FALSE))</f>
        <v/>
      </c>
      <c r="BX7" s="158" t="str">
        <f>IF(AA7="---","",VLOOKUP(AA7,List167823456[],2,FALSE))</f>
        <v/>
      </c>
      <c r="BY7" s="158" t="str">
        <f>IF(AB7="---","",VLOOKUP(AB7,List167823456[],2,FALSE))</f>
        <v/>
      </c>
      <c r="BZ7" s="158" t="str">
        <f>IF(AC7="---","",VLOOKUP(AC7,List167823456[],2,FALSE))</f>
        <v/>
      </c>
      <c r="CA7" s="158" t="str">
        <f>IF(AD7="---","",VLOOKUP(AD7,List167823456[],2,FALSE))</f>
        <v/>
      </c>
      <c r="CB7" s="158" t="str">
        <f>IF(AE7="---","",VLOOKUP(AE7,List167823456[],2,FALSE))</f>
        <v/>
      </c>
      <c r="CC7" s="158" t="str">
        <f>IF(AF7="---","",VLOOKUP(AF7,List167823456[],2,FALSE))</f>
        <v/>
      </c>
      <c r="CD7" s="158" t="str">
        <f>IF(AG7="---","",VLOOKUP(AG7,List167823456[],2,FALSE))</f>
        <v/>
      </c>
      <c r="CE7" s="158" t="str">
        <f>IF(AH7="---","",VLOOKUP(AH7,List167823456[],2,FALSE))</f>
        <v/>
      </c>
    </row>
    <row r="8" spans="2:92" ht="13.5" customHeight="1" thickBot="1">
      <c r="B8" s="322"/>
      <c r="C8" s="291"/>
      <c r="D8" s="292"/>
      <c r="E8" s="20" t="s">
        <v>120</v>
      </c>
      <c r="F8" s="21"/>
      <c r="G8" s="22"/>
      <c r="H8" s="25" t="s">
        <v>106</v>
      </c>
      <c r="I8" s="25" t="s">
        <v>106</v>
      </c>
      <c r="J8" s="25" t="s">
        <v>106</v>
      </c>
      <c r="K8" s="25" t="s">
        <v>106</v>
      </c>
      <c r="L8" s="25" t="s">
        <v>106</v>
      </c>
      <c r="M8" s="25" t="s">
        <v>106</v>
      </c>
      <c r="N8" s="25" t="s">
        <v>106</v>
      </c>
      <c r="O8" s="25" t="s">
        <v>106</v>
      </c>
      <c r="P8" s="25" t="s">
        <v>106</v>
      </c>
      <c r="Q8" s="25" t="s">
        <v>106</v>
      </c>
      <c r="R8" s="32" t="s">
        <v>106</v>
      </c>
      <c r="Y8" s="25" t="s">
        <v>106</v>
      </c>
      <c r="Z8" s="25" t="s">
        <v>106</v>
      </c>
      <c r="AA8" s="25" t="s">
        <v>106</v>
      </c>
      <c r="AB8" s="25" t="s">
        <v>106</v>
      </c>
      <c r="AC8" s="32" t="s">
        <v>106</v>
      </c>
      <c r="AD8" s="23" t="s">
        <v>106</v>
      </c>
      <c r="AE8" s="23" t="s">
        <v>106</v>
      </c>
      <c r="AF8" s="23" t="s">
        <v>106</v>
      </c>
      <c r="AG8" s="23" t="s">
        <v>106</v>
      </c>
      <c r="AH8" s="23" t="s">
        <v>106</v>
      </c>
      <c r="AK8" s="27" t="str">
        <f t="shared" si="0"/>
        <v/>
      </c>
      <c r="AL8" s="27" t="str">
        <f t="shared" si="0"/>
        <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121</v>
      </c>
      <c r="AX8" s="30" t="str">
        <f t="shared" si="1"/>
        <v>---</v>
      </c>
      <c r="AY8" s="50" t="e">
        <f>VALUE(IF(AX8="---","",VLOOKUP(AX8,List167823456[],2,FALSE)))</f>
        <v>#VALUE!</v>
      </c>
      <c r="AZ8" s="1" t="str">
        <f t="shared" si="2"/>
        <v>---</v>
      </c>
      <c r="BA8" s="1" t="e">
        <f>VALUE(IF(AZ8="---","",VLOOKUP(AZ8,List167823456[],2,FALSE)))</f>
        <v>#VALUE!</v>
      </c>
      <c r="BB8" s="1" t="str">
        <f t="shared" si="3"/>
        <v>---</v>
      </c>
      <c r="BC8" s="1" t="str">
        <f t="shared" si="4"/>
        <v>---</v>
      </c>
      <c r="BI8" s="29" t="s">
        <v>121</v>
      </c>
      <c r="BJ8" s="158" t="str">
        <f>IF(H8="---","",VLOOKUP(H8,List167823456[],2,FALSE))</f>
        <v/>
      </c>
      <c r="BK8" s="158" t="str">
        <f>IF(I8="---","",VLOOKUP(I8,List167823456[],2,FALSE))</f>
        <v/>
      </c>
      <c r="BL8" s="158" t="str">
        <f>IF(J8="---","",VLOOKUP(J8,List167823456[],2,FALSE))</f>
        <v/>
      </c>
      <c r="BM8" s="158" t="str">
        <f>IF(K8="---","",VLOOKUP(K8,List167823456[],2,FALSE))</f>
        <v/>
      </c>
      <c r="BN8" s="158" t="str">
        <f>IF(L8="---","",VLOOKUP(L8,List167823456[],2,FALSE))</f>
        <v/>
      </c>
      <c r="BO8" s="158" t="str">
        <f>IF(M8="---","",VLOOKUP(M8,List167823456[],2,FALSE))</f>
        <v/>
      </c>
      <c r="BP8" s="158" t="str">
        <f>IF(N8="---","",VLOOKUP(N8,List167823456[],2,FALSE))</f>
        <v/>
      </c>
      <c r="BQ8" s="158" t="str">
        <f>IF(O8="---","",VLOOKUP(O8,List167823456[],2,FALSE))</f>
        <v/>
      </c>
      <c r="BR8" s="158" t="str">
        <f>IF(P8="---","",VLOOKUP(P8,List167823456[],2,FALSE))</f>
        <v/>
      </c>
      <c r="BS8" s="158" t="str">
        <f>IF(Q8="---","",VLOOKUP(Q8,List167823456[],2,FALSE))</f>
        <v/>
      </c>
      <c r="BT8" s="158" t="str">
        <f>IF(R8="---","",VLOOKUP(R8,List167823456[],2,FALSE))</f>
        <v/>
      </c>
      <c r="BU8" s="29" t="s">
        <v>121</v>
      </c>
      <c r="BV8" s="158" t="str">
        <f>IF(Y8="---","",VLOOKUP(Y8,List167823456[],2,FALSE))</f>
        <v/>
      </c>
      <c r="BW8" s="158" t="str">
        <f>IF(Z8="---","",VLOOKUP(Z8,List167823456[],2,FALSE))</f>
        <v/>
      </c>
      <c r="BX8" s="158" t="str">
        <f>IF(AA8="---","",VLOOKUP(AA8,List167823456[],2,FALSE))</f>
        <v/>
      </c>
      <c r="BY8" s="158" t="str">
        <f>IF(AB8="---","",VLOOKUP(AB8,List167823456[],2,FALSE))</f>
        <v/>
      </c>
      <c r="BZ8" s="158" t="str">
        <f>IF(AC8="---","",VLOOKUP(AC8,List167823456[],2,FALSE))</f>
        <v/>
      </c>
      <c r="CA8" s="158" t="str">
        <f>IF(AD8="---","",VLOOKUP(AD8,List167823456[],2,FALSE))</f>
        <v/>
      </c>
      <c r="CB8" s="158" t="str">
        <f>IF(AE8="---","",VLOOKUP(AE8,List167823456[],2,FALSE))</f>
        <v/>
      </c>
      <c r="CC8" s="158" t="str">
        <f>IF(AF8="---","",VLOOKUP(AF8,List167823456[],2,FALSE))</f>
        <v/>
      </c>
      <c r="CD8" s="158" t="str">
        <f>IF(AG8="---","",VLOOKUP(AG8,List167823456[],2,FALSE))</f>
        <v/>
      </c>
      <c r="CE8" s="158" t="str">
        <f>IF(AH8="---","",VLOOKUP(AH8,List167823456[],2,FALSE))</f>
        <v/>
      </c>
    </row>
    <row r="9" spans="2:92" ht="13.5" customHeight="1" thickBot="1">
      <c r="B9" s="320">
        <v>2</v>
      </c>
      <c r="C9" s="291" t="s">
        <v>122</v>
      </c>
      <c r="D9" s="292"/>
      <c r="E9" s="20" t="s">
        <v>123</v>
      </c>
      <c r="F9" s="21"/>
      <c r="G9" s="22"/>
      <c r="H9" s="25" t="s">
        <v>106</v>
      </c>
      <c r="I9" s="25" t="s">
        <v>106</v>
      </c>
      <c r="J9" s="25" t="s">
        <v>106</v>
      </c>
      <c r="K9" s="25" t="s">
        <v>106</v>
      </c>
      <c r="L9" s="25" t="s">
        <v>106</v>
      </c>
      <c r="M9" s="25" t="s">
        <v>106</v>
      </c>
      <c r="N9" s="25" t="s">
        <v>106</v>
      </c>
      <c r="O9" s="25" t="s">
        <v>106</v>
      </c>
      <c r="P9" s="25" t="s">
        <v>106</v>
      </c>
      <c r="Q9" s="25" t="s">
        <v>106</v>
      </c>
      <c r="R9" s="32" t="s">
        <v>106</v>
      </c>
      <c r="Y9" s="25" t="s">
        <v>106</v>
      </c>
      <c r="Z9" s="25" t="s">
        <v>106</v>
      </c>
      <c r="AA9" s="25" t="s">
        <v>106</v>
      </c>
      <c r="AB9" s="25" t="s">
        <v>106</v>
      </c>
      <c r="AC9" s="32" t="s">
        <v>106</v>
      </c>
      <c r="AD9" s="23" t="s">
        <v>106</v>
      </c>
      <c r="AE9" s="23" t="s">
        <v>106</v>
      </c>
      <c r="AF9" s="23" t="s">
        <v>106</v>
      </c>
      <c r="AG9" s="23" t="s">
        <v>106</v>
      </c>
      <c r="AH9" s="23" t="s">
        <v>106</v>
      </c>
      <c r="AK9" s="27" t="str">
        <f t="shared" si="0"/>
        <v/>
      </c>
      <c r="AL9" s="27" t="str">
        <f t="shared" si="0"/>
        <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124</v>
      </c>
      <c r="AX9" s="30" t="str">
        <f t="shared" si="1"/>
        <v>---</v>
      </c>
      <c r="AY9" s="50" t="e">
        <f>VALUE(IF(AX9="---","",VLOOKUP(AX9,List167823456[],2,FALSE)))</f>
        <v>#VALUE!</v>
      </c>
      <c r="AZ9" s="1" t="str">
        <f t="shared" si="2"/>
        <v>---</v>
      </c>
      <c r="BA9" s="1" t="e">
        <f>VALUE(IF(AZ9="---","",VLOOKUP(AZ9,List167823456[],2,FALSE)))</f>
        <v>#VALUE!</v>
      </c>
      <c r="BB9" s="1" t="str">
        <f t="shared" si="3"/>
        <v>---</v>
      </c>
      <c r="BC9" s="1" t="str">
        <f t="shared" si="4"/>
        <v>---</v>
      </c>
      <c r="BI9" s="29" t="s">
        <v>124</v>
      </c>
      <c r="BJ9" s="158" t="str">
        <f>IF(H9="---","",VLOOKUP(H9,List167823456[],2,FALSE))</f>
        <v/>
      </c>
      <c r="BK9" s="158" t="str">
        <f>IF(I9="---","",VLOOKUP(I9,List167823456[],2,FALSE))</f>
        <v/>
      </c>
      <c r="BL9" s="158" t="str">
        <f>IF(J9="---","",VLOOKUP(J9,List167823456[],2,FALSE))</f>
        <v/>
      </c>
      <c r="BM9" s="158" t="str">
        <f>IF(K9="---","",VLOOKUP(K9,List167823456[],2,FALSE))</f>
        <v/>
      </c>
      <c r="BN9" s="158" t="str">
        <f>IF(L9="---","",VLOOKUP(L9,List167823456[],2,FALSE))</f>
        <v/>
      </c>
      <c r="BO9" s="158" t="str">
        <f>IF(M9="---","",VLOOKUP(M9,List167823456[],2,FALSE))</f>
        <v/>
      </c>
      <c r="BP9" s="158" t="str">
        <f>IF(N9="---","",VLOOKUP(N9,List167823456[],2,FALSE))</f>
        <v/>
      </c>
      <c r="BQ9" s="158" t="str">
        <f>IF(O9="---","",VLOOKUP(O9,List167823456[],2,FALSE))</f>
        <v/>
      </c>
      <c r="BR9" s="158" t="str">
        <f>IF(P9="---","",VLOOKUP(P9,List167823456[],2,FALSE))</f>
        <v/>
      </c>
      <c r="BS9" s="158" t="str">
        <f>IF(Q9="---","",VLOOKUP(Q9,List167823456[],2,FALSE))</f>
        <v/>
      </c>
      <c r="BT9" s="158" t="str">
        <f>IF(R9="---","",VLOOKUP(R9,List167823456[],2,FALSE))</f>
        <v/>
      </c>
      <c r="BU9" s="29" t="s">
        <v>124</v>
      </c>
      <c r="BV9" s="158" t="str">
        <f>IF(Y9="---","",VLOOKUP(Y9,List167823456[],2,FALSE))</f>
        <v/>
      </c>
      <c r="BW9" s="158" t="str">
        <f>IF(Z9="---","",VLOOKUP(Z9,List167823456[],2,FALSE))</f>
        <v/>
      </c>
      <c r="BX9" s="158" t="str">
        <f>IF(AA9="---","",VLOOKUP(AA9,List167823456[],2,FALSE))</f>
        <v/>
      </c>
      <c r="BY9" s="158" t="str">
        <f>IF(AB9="---","",VLOOKUP(AB9,List167823456[],2,FALSE))</f>
        <v/>
      </c>
      <c r="BZ9" s="158" t="str">
        <f>IF(AC9="---","",VLOOKUP(AC9,List167823456[],2,FALSE))</f>
        <v/>
      </c>
      <c r="CA9" s="158" t="str">
        <f>IF(AD9="---","",VLOOKUP(AD9,List167823456[],2,FALSE))</f>
        <v/>
      </c>
      <c r="CB9" s="158" t="str">
        <f>IF(AE9="---","",VLOOKUP(AE9,List167823456[],2,FALSE))</f>
        <v/>
      </c>
      <c r="CC9" s="158" t="str">
        <f>IF(AF9="---","",VLOOKUP(AF9,List167823456[],2,FALSE))</f>
        <v/>
      </c>
      <c r="CD9" s="158" t="str">
        <f>IF(AG9="---","",VLOOKUP(AG9,List167823456[],2,FALSE))</f>
        <v/>
      </c>
      <c r="CE9" s="158" t="str">
        <f>IF(AH9="---","",VLOOKUP(AH9,List167823456[],2,FALSE))</f>
        <v/>
      </c>
    </row>
    <row r="10" spans="2:92" ht="13.5" customHeight="1" thickBot="1">
      <c r="B10" s="321"/>
      <c r="C10" s="291"/>
      <c r="D10" s="292"/>
      <c r="E10" s="20" t="s">
        <v>125</v>
      </c>
      <c r="F10" s="21"/>
      <c r="G10" s="22"/>
      <c r="H10" s="25" t="s">
        <v>106</v>
      </c>
      <c r="I10" s="25" t="s">
        <v>106</v>
      </c>
      <c r="J10" s="25" t="s">
        <v>106</v>
      </c>
      <c r="K10" s="25" t="s">
        <v>106</v>
      </c>
      <c r="L10" s="25" t="s">
        <v>106</v>
      </c>
      <c r="M10" s="25" t="s">
        <v>106</v>
      </c>
      <c r="N10" s="25" t="s">
        <v>106</v>
      </c>
      <c r="O10" s="25" t="s">
        <v>106</v>
      </c>
      <c r="P10" s="25" t="s">
        <v>106</v>
      </c>
      <c r="Q10" s="25" t="s">
        <v>106</v>
      </c>
      <c r="R10" s="32" t="s">
        <v>106</v>
      </c>
      <c r="Y10" s="25" t="s">
        <v>106</v>
      </c>
      <c r="Z10" s="25" t="s">
        <v>106</v>
      </c>
      <c r="AA10" s="25" t="s">
        <v>106</v>
      </c>
      <c r="AB10" s="25" t="s">
        <v>106</v>
      </c>
      <c r="AC10" s="32" t="s">
        <v>106</v>
      </c>
      <c r="AD10" s="23" t="s">
        <v>106</v>
      </c>
      <c r="AE10" s="23" t="s">
        <v>106</v>
      </c>
      <c r="AF10" s="23" t="s">
        <v>106</v>
      </c>
      <c r="AG10" s="23" t="s">
        <v>106</v>
      </c>
      <c r="AH10" s="23" t="s">
        <v>106</v>
      </c>
      <c r="AK10" s="27" t="str">
        <f t="shared" si="0"/>
        <v/>
      </c>
      <c r="AL10" s="27" t="str">
        <f t="shared" si="0"/>
        <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126</v>
      </c>
      <c r="AX10" s="30" t="str">
        <f t="shared" si="1"/>
        <v>---</v>
      </c>
      <c r="AY10" s="50" t="e">
        <f>VALUE(IF(AX10="---","",VLOOKUP(AX10,List167823456[],2,FALSE)))</f>
        <v>#VALUE!</v>
      </c>
      <c r="AZ10" s="1" t="str">
        <f t="shared" si="2"/>
        <v>---</v>
      </c>
      <c r="BA10" s="1" t="e">
        <f>VALUE(IF(AZ10="---","",VLOOKUP(AZ10,List167823456[],2,FALSE)))</f>
        <v>#VALUE!</v>
      </c>
      <c r="BB10" s="1" t="str">
        <f t="shared" si="3"/>
        <v>---</v>
      </c>
      <c r="BC10" s="1" t="str">
        <f t="shared" si="4"/>
        <v>---</v>
      </c>
      <c r="BI10" s="29" t="s">
        <v>126</v>
      </c>
      <c r="BJ10" s="158" t="str">
        <f>IF(H10="---","",VLOOKUP(H10,List167823456[],2,FALSE))</f>
        <v/>
      </c>
      <c r="BK10" s="158" t="str">
        <f>IF(I10="---","",VLOOKUP(I10,List167823456[],2,FALSE))</f>
        <v/>
      </c>
      <c r="BL10" s="158" t="str">
        <f>IF(J10="---","",VLOOKUP(J10,List167823456[],2,FALSE))</f>
        <v/>
      </c>
      <c r="BM10" s="158" t="str">
        <f>IF(K10="---","",VLOOKUP(K10,List167823456[],2,FALSE))</f>
        <v/>
      </c>
      <c r="BN10" s="158" t="str">
        <f>IF(L10="---","",VLOOKUP(L10,List167823456[],2,FALSE))</f>
        <v/>
      </c>
      <c r="BO10" s="158" t="str">
        <f>IF(M10="---","",VLOOKUP(M10,List167823456[],2,FALSE))</f>
        <v/>
      </c>
      <c r="BP10" s="158" t="str">
        <f>IF(N10="---","",VLOOKUP(N10,List167823456[],2,FALSE))</f>
        <v/>
      </c>
      <c r="BQ10" s="158" t="str">
        <f>IF(O10="---","",VLOOKUP(O10,List167823456[],2,FALSE))</f>
        <v/>
      </c>
      <c r="BR10" s="158" t="str">
        <f>IF(P10="---","",VLOOKUP(P10,List167823456[],2,FALSE))</f>
        <v/>
      </c>
      <c r="BS10" s="158" t="str">
        <f>IF(Q10="---","",VLOOKUP(Q10,List167823456[],2,FALSE))</f>
        <v/>
      </c>
      <c r="BT10" s="158" t="str">
        <f>IF(R10="---","",VLOOKUP(R10,List167823456[],2,FALSE))</f>
        <v/>
      </c>
      <c r="BU10" s="29" t="s">
        <v>126</v>
      </c>
      <c r="BV10" s="158" t="str">
        <f>IF(Y10="---","",VLOOKUP(Y10,List167823456[],2,FALSE))</f>
        <v/>
      </c>
      <c r="BW10" s="158" t="str">
        <f>IF(Z10="---","",VLOOKUP(Z10,List167823456[],2,FALSE))</f>
        <v/>
      </c>
      <c r="BX10" s="158" t="str">
        <f>IF(AA10="---","",VLOOKUP(AA10,List167823456[],2,FALSE))</f>
        <v/>
      </c>
      <c r="BY10" s="158" t="str">
        <f>IF(AB10="---","",VLOOKUP(AB10,List167823456[],2,FALSE))</f>
        <v/>
      </c>
      <c r="BZ10" s="158" t="str">
        <f>IF(AC10="---","",VLOOKUP(AC10,List167823456[],2,FALSE))</f>
        <v/>
      </c>
      <c r="CA10" s="158" t="str">
        <f>IF(AD10="---","",VLOOKUP(AD10,List167823456[],2,FALSE))</f>
        <v/>
      </c>
      <c r="CB10" s="158" t="str">
        <f>IF(AE10="---","",VLOOKUP(AE10,List167823456[],2,FALSE))</f>
        <v/>
      </c>
      <c r="CC10" s="158" t="str">
        <f>IF(AF10="---","",VLOOKUP(AF10,List167823456[],2,FALSE))</f>
        <v/>
      </c>
      <c r="CD10" s="158" t="str">
        <f>IF(AG10="---","",VLOOKUP(AG10,List167823456[],2,FALSE))</f>
        <v/>
      </c>
      <c r="CE10" s="158" t="str">
        <f>IF(AH10="---","",VLOOKUP(AH10,List167823456[],2,FALSE))</f>
        <v/>
      </c>
    </row>
    <row r="11" spans="2:92" ht="13.5" customHeight="1" thickBot="1">
      <c r="B11" s="321"/>
      <c r="C11" s="291"/>
      <c r="D11" s="292"/>
      <c r="E11" s="20" t="s">
        <v>127</v>
      </c>
      <c r="F11" s="21"/>
      <c r="G11" s="22"/>
      <c r="H11" s="25" t="s">
        <v>106</v>
      </c>
      <c r="I11" s="25" t="s">
        <v>106</v>
      </c>
      <c r="J11" s="25" t="s">
        <v>106</v>
      </c>
      <c r="K11" s="25" t="s">
        <v>106</v>
      </c>
      <c r="L11" s="25" t="s">
        <v>106</v>
      </c>
      <c r="M11" s="25" t="s">
        <v>106</v>
      </c>
      <c r="N11" s="25" t="s">
        <v>106</v>
      </c>
      <c r="O11" s="25" t="s">
        <v>106</v>
      </c>
      <c r="P11" s="25" t="s">
        <v>106</v>
      </c>
      <c r="Q11" s="25" t="s">
        <v>106</v>
      </c>
      <c r="R11" s="32" t="s">
        <v>106</v>
      </c>
      <c r="Y11" s="25" t="s">
        <v>106</v>
      </c>
      <c r="Z11" s="25" t="s">
        <v>106</v>
      </c>
      <c r="AA11" s="25" t="s">
        <v>106</v>
      </c>
      <c r="AB11" s="25" t="s">
        <v>106</v>
      </c>
      <c r="AC11" s="32" t="s">
        <v>106</v>
      </c>
      <c r="AD11" s="23" t="s">
        <v>106</v>
      </c>
      <c r="AE11" s="23" t="s">
        <v>106</v>
      </c>
      <c r="AF11" s="23" t="s">
        <v>106</v>
      </c>
      <c r="AG11" s="23" t="s">
        <v>106</v>
      </c>
      <c r="AH11" s="23" t="s">
        <v>106</v>
      </c>
      <c r="AK11" s="27" t="str">
        <f t="shared" si="0"/>
        <v/>
      </c>
      <c r="AL11" s="27" t="str">
        <f t="shared" si="0"/>
        <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128</v>
      </c>
      <c r="AX11" s="30" t="str">
        <f t="shared" si="1"/>
        <v>---</v>
      </c>
      <c r="AY11" s="50" t="e">
        <f>VALUE(IF(AX11="---","",VLOOKUP(AX11,List167823456[],2,FALSE)))</f>
        <v>#VALUE!</v>
      </c>
      <c r="AZ11" s="1" t="str">
        <f t="shared" si="2"/>
        <v>---</v>
      </c>
      <c r="BA11" s="1" t="e">
        <f>VALUE(IF(AZ11="---","",VLOOKUP(AZ11,List167823456[],2,FALSE)))</f>
        <v>#VALUE!</v>
      </c>
      <c r="BB11" s="1" t="str">
        <f t="shared" si="3"/>
        <v>---</v>
      </c>
      <c r="BC11" s="1" t="str">
        <f t="shared" si="4"/>
        <v>---</v>
      </c>
      <c r="BI11" s="29" t="s">
        <v>128</v>
      </c>
      <c r="BJ11" s="158" t="str">
        <f>IF(H11="---","",VLOOKUP(H11,List167823456[],2,FALSE))</f>
        <v/>
      </c>
      <c r="BK11" s="158" t="str">
        <f>IF(I11="---","",VLOOKUP(I11,List167823456[],2,FALSE))</f>
        <v/>
      </c>
      <c r="BL11" s="158" t="str">
        <f>IF(J11="---","",VLOOKUP(J11,List167823456[],2,FALSE))</f>
        <v/>
      </c>
      <c r="BM11" s="158" t="str">
        <f>IF(K11="---","",VLOOKUP(K11,List167823456[],2,FALSE))</f>
        <v/>
      </c>
      <c r="BN11" s="158" t="str">
        <f>IF(L11="---","",VLOOKUP(L11,List167823456[],2,FALSE))</f>
        <v/>
      </c>
      <c r="BO11" s="158" t="str">
        <f>IF(M11="---","",VLOOKUP(M11,List167823456[],2,FALSE))</f>
        <v/>
      </c>
      <c r="BP11" s="158" t="str">
        <f>IF(N11="---","",VLOOKUP(N11,List167823456[],2,FALSE))</f>
        <v/>
      </c>
      <c r="BQ11" s="158" t="str">
        <f>IF(O11="---","",VLOOKUP(O11,List167823456[],2,FALSE))</f>
        <v/>
      </c>
      <c r="BR11" s="158" t="str">
        <f>IF(P11="---","",VLOOKUP(P11,List167823456[],2,FALSE))</f>
        <v/>
      </c>
      <c r="BS11" s="158" t="str">
        <f>IF(Q11="---","",VLOOKUP(Q11,List167823456[],2,FALSE))</f>
        <v/>
      </c>
      <c r="BT11" s="158" t="str">
        <f>IF(R11="---","",VLOOKUP(R11,List167823456[],2,FALSE))</f>
        <v/>
      </c>
      <c r="BU11" s="29" t="s">
        <v>128</v>
      </c>
      <c r="BV11" s="158" t="str">
        <f>IF(Y11="---","",VLOOKUP(Y11,List167823456[],2,FALSE))</f>
        <v/>
      </c>
      <c r="BW11" s="158" t="str">
        <f>IF(Z11="---","",VLOOKUP(Z11,List167823456[],2,FALSE))</f>
        <v/>
      </c>
      <c r="BX11" s="158" t="str">
        <f>IF(AA11="---","",VLOOKUP(AA11,List167823456[],2,FALSE))</f>
        <v/>
      </c>
      <c r="BY11" s="158" t="str">
        <f>IF(AB11="---","",VLOOKUP(AB11,List167823456[],2,FALSE))</f>
        <v/>
      </c>
      <c r="BZ11" s="158" t="str">
        <f>IF(AC11="---","",VLOOKUP(AC11,List167823456[],2,FALSE))</f>
        <v/>
      </c>
      <c r="CA11" s="158" t="str">
        <f>IF(AD11="---","",VLOOKUP(AD11,List167823456[],2,FALSE))</f>
        <v/>
      </c>
      <c r="CB11" s="158" t="str">
        <f>IF(AE11="---","",VLOOKUP(AE11,List167823456[],2,FALSE))</f>
        <v/>
      </c>
      <c r="CC11" s="158" t="str">
        <f>IF(AF11="---","",VLOOKUP(AF11,List167823456[],2,FALSE))</f>
        <v/>
      </c>
      <c r="CD11" s="158" t="str">
        <f>IF(AG11="---","",VLOOKUP(AG11,List167823456[],2,FALSE))</f>
        <v/>
      </c>
      <c r="CE11" s="158" t="str">
        <f>IF(AH11="---","",VLOOKUP(AH11,List167823456[],2,FALSE))</f>
        <v/>
      </c>
    </row>
    <row r="12" spans="2:92" ht="13.5" customHeight="1" thickBot="1">
      <c r="B12" s="321"/>
      <c r="C12" s="291" t="s">
        <v>129</v>
      </c>
      <c r="D12" s="292"/>
      <c r="E12" s="20" t="s">
        <v>130</v>
      </c>
      <c r="F12" s="21"/>
      <c r="G12" s="22"/>
      <c r="H12" s="25" t="s">
        <v>106</v>
      </c>
      <c r="I12" s="25" t="s">
        <v>106</v>
      </c>
      <c r="J12" s="25" t="s">
        <v>106</v>
      </c>
      <c r="K12" s="25" t="s">
        <v>106</v>
      </c>
      <c r="L12" s="25" t="s">
        <v>106</v>
      </c>
      <c r="M12" s="25" t="s">
        <v>106</v>
      </c>
      <c r="N12" s="25" t="s">
        <v>106</v>
      </c>
      <c r="O12" s="25" t="s">
        <v>106</v>
      </c>
      <c r="P12" s="25" t="s">
        <v>106</v>
      </c>
      <c r="Q12" s="25" t="s">
        <v>106</v>
      </c>
      <c r="R12" s="32" t="s">
        <v>106</v>
      </c>
      <c r="Y12" s="25" t="s">
        <v>106</v>
      </c>
      <c r="Z12" s="25" t="s">
        <v>106</v>
      </c>
      <c r="AA12" s="25" t="s">
        <v>106</v>
      </c>
      <c r="AB12" s="25" t="s">
        <v>106</v>
      </c>
      <c r="AC12" s="32" t="s">
        <v>106</v>
      </c>
      <c r="AD12" s="23" t="s">
        <v>106</v>
      </c>
      <c r="AE12" s="23" t="s">
        <v>106</v>
      </c>
      <c r="AF12" s="23" t="s">
        <v>106</v>
      </c>
      <c r="AG12" s="23" t="s">
        <v>106</v>
      </c>
      <c r="AH12" s="23" t="s">
        <v>106</v>
      </c>
      <c r="AK12" s="27" t="str">
        <f t="shared" si="0"/>
        <v/>
      </c>
      <c r="AL12" s="27" t="str">
        <f t="shared" si="0"/>
        <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131</v>
      </c>
      <c r="AX12" s="30" t="str">
        <f t="shared" si="1"/>
        <v>---</v>
      </c>
      <c r="AY12" s="50" t="e">
        <f>VALUE(IF(AX12="---","",VLOOKUP(AX12,List167823456[],2,FALSE)))</f>
        <v>#VALUE!</v>
      </c>
      <c r="AZ12" s="1" t="str">
        <f t="shared" si="2"/>
        <v>---</v>
      </c>
      <c r="BA12" s="1" t="e">
        <f>VALUE(IF(AZ12="---","",VLOOKUP(AZ12,List167823456[],2,FALSE)))</f>
        <v>#VALUE!</v>
      </c>
      <c r="BB12" s="1" t="str">
        <f t="shared" si="3"/>
        <v>---</v>
      </c>
      <c r="BC12" s="1" t="str">
        <f t="shared" si="4"/>
        <v>---</v>
      </c>
      <c r="BI12" s="29" t="s">
        <v>131</v>
      </c>
      <c r="BJ12" s="158" t="str">
        <f>IF(H12="---","",VLOOKUP(H12,List167823456[],2,FALSE))</f>
        <v/>
      </c>
      <c r="BK12" s="158" t="str">
        <f>IF(I12="---","",VLOOKUP(I12,List167823456[],2,FALSE))</f>
        <v/>
      </c>
      <c r="BL12" s="158" t="str">
        <f>IF(J12="---","",VLOOKUP(J12,List167823456[],2,FALSE))</f>
        <v/>
      </c>
      <c r="BM12" s="158" t="str">
        <f>IF(K12="---","",VLOOKUP(K12,List167823456[],2,FALSE))</f>
        <v/>
      </c>
      <c r="BN12" s="158" t="str">
        <f>IF(L12="---","",VLOOKUP(L12,List167823456[],2,FALSE))</f>
        <v/>
      </c>
      <c r="BO12" s="158" t="str">
        <f>IF(M12="---","",VLOOKUP(M12,List167823456[],2,FALSE))</f>
        <v/>
      </c>
      <c r="BP12" s="158" t="str">
        <f>IF(N12="---","",VLOOKUP(N12,List167823456[],2,FALSE))</f>
        <v/>
      </c>
      <c r="BQ12" s="158" t="str">
        <f>IF(O12="---","",VLOOKUP(O12,List167823456[],2,FALSE))</f>
        <v/>
      </c>
      <c r="BR12" s="158" t="str">
        <f>IF(P12="---","",VLOOKUP(P12,List167823456[],2,FALSE))</f>
        <v/>
      </c>
      <c r="BS12" s="158" t="str">
        <f>IF(Q12="---","",VLOOKUP(Q12,List167823456[],2,FALSE))</f>
        <v/>
      </c>
      <c r="BT12" s="158" t="str">
        <f>IF(R12="---","",VLOOKUP(R12,List167823456[],2,FALSE))</f>
        <v/>
      </c>
      <c r="BU12" s="29" t="s">
        <v>131</v>
      </c>
      <c r="BV12" s="158" t="str">
        <f>IF(Y12="---","",VLOOKUP(Y12,List167823456[],2,FALSE))</f>
        <v/>
      </c>
      <c r="BW12" s="158" t="str">
        <f>IF(Z12="---","",VLOOKUP(Z12,List167823456[],2,FALSE))</f>
        <v/>
      </c>
      <c r="BX12" s="158" t="str">
        <f>IF(AA12="---","",VLOOKUP(AA12,List167823456[],2,FALSE))</f>
        <v/>
      </c>
      <c r="BY12" s="158" t="str">
        <f>IF(AB12="---","",VLOOKUP(AB12,List167823456[],2,FALSE))</f>
        <v/>
      </c>
      <c r="BZ12" s="158" t="str">
        <f>IF(AC12="---","",VLOOKUP(AC12,List167823456[],2,FALSE))</f>
        <v/>
      </c>
      <c r="CA12" s="158" t="str">
        <f>IF(AD12="---","",VLOOKUP(AD12,List167823456[],2,FALSE))</f>
        <v/>
      </c>
      <c r="CB12" s="158" t="str">
        <f>IF(AE12="---","",VLOOKUP(AE12,List167823456[],2,FALSE))</f>
        <v/>
      </c>
      <c r="CC12" s="158" t="str">
        <f>IF(AF12="---","",VLOOKUP(AF12,List167823456[],2,FALSE))</f>
        <v/>
      </c>
      <c r="CD12" s="158" t="str">
        <f>IF(AG12="---","",VLOOKUP(AG12,List167823456[],2,FALSE))</f>
        <v/>
      </c>
      <c r="CE12" s="158" t="str">
        <f>IF(AH12="---","",VLOOKUP(AH12,List167823456[],2,FALSE))</f>
        <v/>
      </c>
    </row>
    <row r="13" spans="2:92" ht="13.5" customHeight="1" thickBot="1">
      <c r="B13" s="321"/>
      <c r="C13" s="291"/>
      <c r="D13" s="292"/>
      <c r="E13" s="20" t="s">
        <v>132</v>
      </c>
      <c r="F13" s="21"/>
      <c r="G13" s="22"/>
      <c r="H13" s="25" t="s">
        <v>106</v>
      </c>
      <c r="I13" s="25" t="s">
        <v>106</v>
      </c>
      <c r="J13" s="25" t="s">
        <v>106</v>
      </c>
      <c r="K13" s="25" t="s">
        <v>106</v>
      </c>
      <c r="L13" s="25" t="s">
        <v>106</v>
      </c>
      <c r="M13" s="25" t="s">
        <v>106</v>
      </c>
      <c r="N13" s="25" t="s">
        <v>106</v>
      </c>
      <c r="O13" s="25" t="s">
        <v>106</v>
      </c>
      <c r="P13" s="25" t="s">
        <v>106</v>
      </c>
      <c r="Q13" s="25" t="s">
        <v>106</v>
      </c>
      <c r="R13" s="32" t="s">
        <v>106</v>
      </c>
      <c r="Y13" s="25" t="s">
        <v>106</v>
      </c>
      <c r="Z13" s="25" t="s">
        <v>106</v>
      </c>
      <c r="AA13" s="25" t="s">
        <v>106</v>
      </c>
      <c r="AB13" s="25" t="s">
        <v>106</v>
      </c>
      <c r="AC13" s="32" t="s">
        <v>106</v>
      </c>
      <c r="AD13" s="23" t="s">
        <v>106</v>
      </c>
      <c r="AE13" s="23" t="s">
        <v>106</v>
      </c>
      <c r="AF13" s="23" t="s">
        <v>106</v>
      </c>
      <c r="AG13" s="23" t="s">
        <v>106</v>
      </c>
      <c r="AH13" s="23" t="s">
        <v>106</v>
      </c>
      <c r="AK13" s="27" t="str">
        <f t="shared" si="0"/>
        <v/>
      </c>
      <c r="AL13" s="27" t="str">
        <f t="shared" si="0"/>
        <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133</v>
      </c>
      <c r="AX13" s="30" t="str">
        <f t="shared" si="1"/>
        <v>---</v>
      </c>
      <c r="AY13" s="50" t="e">
        <f>VALUE(IF(AX13="---","",VLOOKUP(AX13,List167823456[],2,FALSE)))</f>
        <v>#VALUE!</v>
      </c>
      <c r="AZ13" s="1" t="str">
        <f t="shared" si="2"/>
        <v>---</v>
      </c>
      <c r="BA13" s="1" t="e">
        <f>VALUE(IF(AZ13="---","",VLOOKUP(AZ13,List167823456[],2,FALSE)))</f>
        <v>#VALUE!</v>
      </c>
      <c r="BB13" s="1" t="str">
        <f t="shared" si="3"/>
        <v>---</v>
      </c>
      <c r="BC13" s="1" t="str">
        <f t="shared" si="4"/>
        <v>---</v>
      </c>
      <c r="BI13" s="29" t="s">
        <v>133</v>
      </c>
      <c r="BJ13" s="158" t="str">
        <f>IF(H13="---","",VLOOKUP(H13,List167823456[],2,FALSE))</f>
        <v/>
      </c>
      <c r="BK13" s="158" t="str">
        <f>IF(I13="---","",VLOOKUP(I13,List167823456[],2,FALSE))</f>
        <v/>
      </c>
      <c r="BL13" s="158" t="str">
        <f>IF(J13="---","",VLOOKUP(J13,List167823456[],2,FALSE))</f>
        <v/>
      </c>
      <c r="BM13" s="158" t="str">
        <f>IF(K13="---","",VLOOKUP(K13,List167823456[],2,FALSE))</f>
        <v/>
      </c>
      <c r="BN13" s="158" t="str">
        <f>IF(L13="---","",VLOOKUP(L13,List167823456[],2,FALSE))</f>
        <v/>
      </c>
      <c r="BO13" s="158" t="str">
        <f>IF(M13="---","",VLOOKUP(M13,List167823456[],2,FALSE))</f>
        <v/>
      </c>
      <c r="BP13" s="158" t="str">
        <f>IF(N13="---","",VLOOKUP(N13,List167823456[],2,FALSE))</f>
        <v/>
      </c>
      <c r="BQ13" s="158" t="str">
        <f>IF(O13="---","",VLOOKUP(O13,List167823456[],2,FALSE))</f>
        <v/>
      </c>
      <c r="BR13" s="158" t="str">
        <f>IF(P13="---","",VLOOKUP(P13,List167823456[],2,FALSE))</f>
        <v/>
      </c>
      <c r="BS13" s="158" t="str">
        <f>IF(Q13="---","",VLOOKUP(Q13,List167823456[],2,FALSE))</f>
        <v/>
      </c>
      <c r="BT13" s="158" t="str">
        <f>IF(R13="---","",VLOOKUP(R13,List167823456[],2,FALSE))</f>
        <v/>
      </c>
      <c r="BU13" s="29" t="s">
        <v>133</v>
      </c>
      <c r="BV13" s="158" t="str">
        <f>IF(Y13="---","",VLOOKUP(Y13,List167823456[],2,FALSE))</f>
        <v/>
      </c>
      <c r="BW13" s="158" t="str">
        <f>IF(Z13="---","",VLOOKUP(Z13,List167823456[],2,FALSE))</f>
        <v/>
      </c>
      <c r="BX13" s="158" t="str">
        <f>IF(AA13="---","",VLOOKUP(AA13,List167823456[],2,FALSE))</f>
        <v/>
      </c>
      <c r="BY13" s="158" t="str">
        <f>IF(AB13="---","",VLOOKUP(AB13,List167823456[],2,FALSE))</f>
        <v/>
      </c>
      <c r="BZ13" s="158" t="str">
        <f>IF(AC13="---","",VLOOKUP(AC13,List167823456[],2,FALSE))</f>
        <v/>
      </c>
      <c r="CA13" s="158" t="str">
        <f>IF(AD13="---","",VLOOKUP(AD13,List167823456[],2,FALSE))</f>
        <v/>
      </c>
      <c r="CB13" s="158" t="str">
        <f>IF(AE13="---","",VLOOKUP(AE13,List167823456[],2,FALSE))</f>
        <v/>
      </c>
      <c r="CC13" s="158" t="str">
        <f>IF(AF13="---","",VLOOKUP(AF13,List167823456[],2,FALSE))</f>
        <v/>
      </c>
      <c r="CD13" s="158" t="str">
        <f>IF(AG13="---","",VLOOKUP(AG13,List167823456[],2,FALSE))</f>
        <v/>
      </c>
      <c r="CE13" s="158" t="str">
        <f>IF(AH13="---","",VLOOKUP(AH13,List167823456[],2,FALSE))</f>
        <v/>
      </c>
    </row>
    <row r="14" spans="2:92" ht="13.5" customHeight="1" thickBot="1">
      <c r="B14" s="321"/>
      <c r="C14" s="291"/>
      <c r="D14" s="292"/>
      <c r="E14" s="20" t="s">
        <v>134</v>
      </c>
      <c r="F14" s="21"/>
      <c r="G14" s="22"/>
      <c r="H14" s="25" t="s">
        <v>106</v>
      </c>
      <c r="I14" s="25" t="s">
        <v>106</v>
      </c>
      <c r="J14" s="25" t="s">
        <v>106</v>
      </c>
      <c r="K14" s="25" t="s">
        <v>106</v>
      </c>
      <c r="L14" s="25" t="s">
        <v>106</v>
      </c>
      <c r="M14" s="25" t="s">
        <v>106</v>
      </c>
      <c r="N14" s="25" t="s">
        <v>106</v>
      </c>
      <c r="O14" s="25" t="s">
        <v>106</v>
      </c>
      <c r="P14" s="25" t="s">
        <v>106</v>
      </c>
      <c r="Q14" s="25" t="s">
        <v>106</v>
      </c>
      <c r="R14" s="32" t="s">
        <v>106</v>
      </c>
      <c r="Y14" s="25" t="s">
        <v>106</v>
      </c>
      <c r="Z14" s="25" t="s">
        <v>106</v>
      </c>
      <c r="AA14" s="25" t="s">
        <v>106</v>
      </c>
      <c r="AB14" s="25" t="s">
        <v>106</v>
      </c>
      <c r="AC14" s="32" t="s">
        <v>106</v>
      </c>
      <c r="AD14" s="23" t="s">
        <v>106</v>
      </c>
      <c r="AE14" s="23" t="s">
        <v>106</v>
      </c>
      <c r="AF14" s="23" t="s">
        <v>106</v>
      </c>
      <c r="AG14" s="23" t="s">
        <v>106</v>
      </c>
      <c r="AH14" s="23" t="s">
        <v>106</v>
      </c>
      <c r="AK14" s="27" t="str">
        <f t="shared" si="0"/>
        <v/>
      </c>
      <c r="AL14" s="27" t="str">
        <f t="shared" si="0"/>
        <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V14" s="28"/>
      <c r="AW14" s="29" t="s">
        <v>135</v>
      </c>
      <c r="AX14" s="30" t="str">
        <f t="shared" si="1"/>
        <v>---</v>
      </c>
      <c r="AY14" s="50" t="e">
        <f>VALUE(IF(AX14="---","",VLOOKUP(AX14,List167823456[],2,FALSE)))</f>
        <v>#VALUE!</v>
      </c>
      <c r="AZ14" s="1" t="str">
        <f t="shared" si="2"/>
        <v>---</v>
      </c>
      <c r="BA14" s="1" t="e">
        <f>VALUE(IF(AZ14="---","",VLOOKUP(AZ14,List167823456[],2,FALSE)))</f>
        <v>#VALUE!</v>
      </c>
      <c r="BB14" s="1" t="str">
        <f t="shared" si="3"/>
        <v>---</v>
      </c>
      <c r="BC14" s="1" t="str">
        <f t="shared" si="4"/>
        <v>---</v>
      </c>
      <c r="BI14" s="29" t="s">
        <v>135</v>
      </c>
      <c r="BJ14" s="158" t="str">
        <f>IF(H14="---","",VLOOKUP(H14,List167823456[],2,FALSE))</f>
        <v/>
      </c>
      <c r="BK14" s="158" t="str">
        <f>IF(I14="---","",VLOOKUP(I14,List167823456[],2,FALSE))</f>
        <v/>
      </c>
      <c r="BL14" s="158" t="str">
        <f>IF(J14="---","",VLOOKUP(J14,List167823456[],2,FALSE))</f>
        <v/>
      </c>
      <c r="BM14" s="158" t="str">
        <f>IF(K14="---","",VLOOKUP(K14,List167823456[],2,FALSE))</f>
        <v/>
      </c>
      <c r="BN14" s="158" t="str">
        <f>IF(L14="---","",VLOOKUP(L14,List167823456[],2,FALSE))</f>
        <v/>
      </c>
      <c r="BO14" s="158" t="str">
        <f>IF(M14="---","",VLOOKUP(M14,List167823456[],2,FALSE))</f>
        <v/>
      </c>
      <c r="BP14" s="158" t="str">
        <f>IF(N14="---","",VLOOKUP(N14,List167823456[],2,FALSE))</f>
        <v/>
      </c>
      <c r="BQ14" s="158" t="str">
        <f>IF(O14="---","",VLOOKUP(O14,List167823456[],2,FALSE))</f>
        <v/>
      </c>
      <c r="BR14" s="158" t="str">
        <f>IF(P14="---","",VLOOKUP(P14,List167823456[],2,FALSE))</f>
        <v/>
      </c>
      <c r="BS14" s="158" t="str">
        <f>IF(Q14="---","",VLOOKUP(Q14,List167823456[],2,FALSE))</f>
        <v/>
      </c>
      <c r="BT14" s="158" t="str">
        <f>IF(R14="---","",VLOOKUP(R14,List167823456[],2,FALSE))</f>
        <v/>
      </c>
      <c r="BU14" s="29" t="s">
        <v>135</v>
      </c>
      <c r="BV14" s="158" t="str">
        <f>IF(Y14="---","",VLOOKUP(Y14,List167823456[],2,FALSE))</f>
        <v/>
      </c>
      <c r="BW14" s="158" t="str">
        <f>IF(Z14="---","",VLOOKUP(Z14,List167823456[],2,FALSE))</f>
        <v/>
      </c>
      <c r="BX14" s="158" t="str">
        <f>IF(AA14="---","",VLOOKUP(AA14,List167823456[],2,FALSE))</f>
        <v/>
      </c>
      <c r="BY14" s="158" t="str">
        <f>IF(AB14="---","",VLOOKUP(AB14,List167823456[],2,FALSE))</f>
        <v/>
      </c>
      <c r="BZ14" s="158" t="str">
        <f>IF(AC14="---","",VLOOKUP(AC14,List167823456[],2,FALSE))</f>
        <v/>
      </c>
      <c r="CA14" s="158" t="str">
        <f>IF(AD14="---","",VLOOKUP(AD14,List167823456[],2,FALSE))</f>
        <v/>
      </c>
      <c r="CB14" s="158" t="str">
        <f>IF(AE14="---","",VLOOKUP(AE14,List167823456[],2,FALSE))</f>
        <v/>
      </c>
      <c r="CC14" s="158" t="str">
        <f>IF(AF14="---","",VLOOKUP(AF14,List167823456[],2,FALSE))</f>
        <v/>
      </c>
      <c r="CD14" s="158" t="str">
        <f>IF(AG14="---","",VLOOKUP(AG14,List167823456[],2,FALSE))</f>
        <v/>
      </c>
      <c r="CE14" s="158" t="str">
        <f>IF(AH14="---","",VLOOKUP(AH14,List167823456[],2,FALSE))</f>
        <v/>
      </c>
    </row>
    <row r="15" spans="2:92" ht="13.5" customHeight="1" thickBot="1">
      <c r="B15" s="321"/>
      <c r="C15" s="291" t="s">
        <v>235</v>
      </c>
      <c r="D15" s="292"/>
      <c r="E15" s="20" t="s">
        <v>137</v>
      </c>
      <c r="F15" s="21"/>
      <c r="G15" s="22"/>
      <c r="H15" s="25" t="s">
        <v>106</v>
      </c>
      <c r="I15" s="25" t="s">
        <v>106</v>
      </c>
      <c r="J15" s="25" t="s">
        <v>106</v>
      </c>
      <c r="K15" s="25" t="s">
        <v>106</v>
      </c>
      <c r="L15" s="25" t="s">
        <v>106</v>
      </c>
      <c r="M15" s="25" t="s">
        <v>106</v>
      </c>
      <c r="N15" s="25" t="s">
        <v>106</v>
      </c>
      <c r="O15" s="25" t="s">
        <v>106</v>
      </c>
      <c r="P15" s="25" t="s">
        <v>106</v>
      </c>
      <c r="Q15" s="25" t="s">
        <v>106</v>
      </c>
      <c r="R15" s="32" t="s">
        <v>106</v>
      </c>
      <c r="Y15" s="25" t="s">
        <v>106</v>
      </c>
      <c r="Z15" s="25" t="s">
        <v>106</v>
      </c>
      <c r="AA15" s="25" t="s">
        <v>106</v>
      </c>
      <c r="AB15" s="25" t="s">
        <v>106</v>
      </c>
      <c r="AC15" s="32" t="s">
        <v>106</v>
      </c>
      <c r="AD15" s="23" t="s">
        <v>106</v>
      </c>
      <c r="AE15" s="23" t="s">
        <v>106</v>
      </c>
      <c r="AF15" s="23" t="s">
        <v>106</v>
      </c>
      <c r="AG15" s="23" t="s">
        <v>106</v>
      </c>
      <c r="AH15" s="23" t="s">
        <v>106</v>
      </c>
      <c r="AK15" s="27" t="str">
        <f t="shared" si="0"/>
        <v/>
      </c>
      <c r="AL15" s="27" t="str">
        <f t="shared" si="0"/>
        <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V15" s="28"/>
      <c r="AW15" s="29" t="s">
        <v>138</v>
      </c>
      <c r="AX15" s="30" t="str">
        <f t="shared" si="1"/>
        <v>---</v>
      </c>
      <c r="AY15" s="50" t="e">
        <f>VALUE(IF(AX15="---","",VLOOKUP(AX15,List167823456[],2,FALSE)))</f>
        <v>#VALUE!</v>
      </c>
      <c r="AZ15" s="1" t="str">
        <f t="shared" si="2"/>
        <v>---</v>
      </c>
      <c r="BA15" s="1" t="e">
        <f>VALUE(IF(AZ15="---","",VLOOKUP(AZ15,List167823456[],2,FALSE)))</f>
        <v>#VALUE!</v>
      </c>
      <c r="BB15" s="1" t="str">
        <f t="shared" si="3"/>
        <v>---</v>
      </c>
      <c r="BC15" s="1" t="str">
        <f t="shared" si="4"/>
        <v>---</v>
      </c>
      <c r="BI15" s="29" t="s">
        <v>138</v>
      </c>
      <c r="BJ15" s="158" t="str">
        <f>IF(H15="---","",VLOOKUP(H15,List167823456[],2,FALSE))</f>
        <v/>
      </c>
      <c r="BK15" s="158" t="str">
        <f>IF(I15="---","",VLOOKUP(I15,List167823456[],2,FALSE))</f>
        <v/>
      </c>
      <c r="BL15" s="158" t="str">
        <f>IF(J15="---","",VLOOKUP(J15,List167823456[],2,FALSE))</f>
        <v/>
      </c>
      <c r="BM15" s="158" t="str">
        <f>IF(K15="---","",VLOOKUP(K15,List167823456[],2,FALSE))</f>
        <v/>
      </c>
      <c r="BN15" s="158" t="str">
        <f>IF(L15="---","",VLOOKUP(L15,List167823456[],2,FALSE))</f>
        <v/>
      </c>
      <c r="BO15" s="158" t="str">
        <f>IF(M15="---","",VLOOKUP(M15,List167823456[],2,FALSE))</f>
        <v/>
      </c>
      <c r="BP15" s="158" t="str">
        <f>IF(N15="---","",VLOOKUP(N15,List167823456[],2,FALSE))</f>
        <v/>
      </c>
      <c r="BQ15" s="158" t="str">
        <f>IF(O15="---","",VLOOKUP(O15,List167823456[],2,FALSE))</f>
        <v/>
      </c>
      <c r="BR15" s="158" t="str">
        <f>IF(P15="---","",VLOOKUP(P15,List167823456[],2,FALSE))</f>
        <v/>
      </c>
      <c r="BS15" s="158" t="str">
        <f>IF(Q15="---","",VLOOKUP(Q15,List167823456[],2,FALSE))</f>
        <v/>
      </c>
      <c r="BT15" s="158" t="str">
        <f>IF(R15="---","",VLOOKUP(R15,List167823456[],2,FALSE))</f>
        <v/>
      </c>
      <c r="BU15" s="29" t="s">
        <v>138</v>
      </c>
      <c r="BV15" s="158" t="str">
        <f>IF(Y15="---","",VLOOKUP(Y15,List167823456[],2,FALSE))</f>
        <v/>
      </c>
      <c r="BW15" s="158" t="str">
        <f>IF(Z15="---","",VLOOKUP(Z15,List167823456[],2,FALSE))</f>
        <v/>
      </c>
      <c r="BX15" s="158" t="str">
        <f>IF(AA15="---","",VLOOKUP(AA15,List167823456[],2,FALSE))</f>
        <v/>
      </c>
      <c r="BY15" s="158" t="str">
        <f>IF(AB15="---","",VLOOKUP(AB15,List167823456[],2,FALSE))</f>
        <v/>
      </c>
      <c r="BZ15" s="158" t="str">
        <f>IF(AC15="---","",VLOOKUP(AC15,List167823456[],2,FALSE))</f>
        <v/>
      </c>
      <c r="CA15" s="158" t="str">
        <f>IF(AD15="---","",VLOOKUP(AD15,List167823456[],2,FALSE))</f>
        <v/>
      </c>
      <c r="CB15" s="158" t="str">
        <f>IF(AE15="---","",VLOOKUP(AE15,List167823456[],2,FALSE))</f>
        <v/>
      </c>
      <c r="CC15" s="158" t="str">
        <f>IF(AF15="---","",VLOOKUP(AF15,List167823456[],2,FALSE))</f>
        <v/>
      </c>
      <c r="CD15" s="158" t="str">
        <f>IF(AG15="---","",VLOOKUP(AG15,List167823456[],2,FALSE))</f>
        <v/>
      </c>
      <c r="CE15" s="158" t="str">
        <f>IF(AH15="---","",VLOOKUP(AH15,List167823456[],2,FALSE))</f>
        <v/>
      </c>
    </row>
    <row r="16" spans="2:92" ht="13.5" customHeight="1" thickBot="1">
      <c r="B16" s="321"/>
      <c r="C16" s="291"/>
      <c r="D16" s="292"/>
      <c r="E16" s="20" t="s">
        <v>139</v>
      </c>
      <c r="F16" s="21"/>
      <c r="G16" s="22"/>
      <c r="H16" s="25" t="s">
        <v>106</v>
      </c>
      <c r="I16" s="25" t="s">
        <v>106</v>
      </c>
      <c r="J16" s="25" t="s">
        <v>106</v>
      </c>
      <c r="K16" s="25" t="s">
        <v>106</v>
      </c>
      <c r="L16" s="25" t="s">
        <v>106</v>
      </c>
      <c r="M16" s="25" t="s">
        <v>106</v>
      </c>
      <c r="N16" s="25" t="s">
        <v>106</v>
      </c>
      <c r="O16" s="25" t="s">
        <v>106</v>
      </c>
      <c r="P16" s="25" t="s">
        <v>106</v>
      </c>
      <c r="Q16" s="25" t="s">
        <v>106</v>
      </c>
      <c r="R16" s="32" t="s">
        <v>106</v>
      </c>
      <c r="Y16" s="25" t="s">
        <v>106</v>
      </c>
      <c r="Z16" s="25" t="s">
        <v>106</v>
      </c>
      <c r="AA16" s="25" t="s">
        <v>106</v>
      </c>
      <c r="AB16" s="25" t="s">
        <v>106</v>
      </c>
      <c r="AC16" s="32" t="s">
        <v>106</v>
      </c>
      <c r="AD16" s="23" t="s">
        <v>106</v>
      </c>
      <c r="AE16" s="23" t="s">
        <v>106</v>
      </c>
      <c r="AF16" s="23" t="s">
        <v>106</v>
      </c>
      <c r="AG16" s="23" t="s">
        <v>106</v>
      </c>
      <c r="AH16" s="23" t="s">
        <v>106</v>
      </c>
      <c r="AK16" s="27" t="str">
        <f t="shared" si="0"/>
        <v/>
      </c>
      <c r="AL16" s="27" t="str">
        <f t="shared" si="0"/>
        <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V16" s="28"/>
      <c r="AW16" s="29" t="s">
        <v>140</v>
      </c>
      <c r="AX16" s="30" t="str">
        <f t="shared" si="1"/>
        <v>---</v>
      </c>
      <c r="AY16" s="50" t="e">
        <f>VALUE(IF(AX16="---","",VLOOKUP(AX16,List167823456[],2,FALSE)))</f>
        <v>#VALUE!</v>
      </c>
      <c r="AZ16" s="1" t="str">
        <f t="shared" si="2"/>
        <v>---</v>
      </c>
      <c r="BA16" s="1" t="e">
        <f>VALUE(IF(AZ16="---","",VLOOKUP(AZ16,List167823456[],2,FALSE)))</f>
        <v>#VALUE!</v>
      </c>
      <c r="BB16" s="1" t="str">
        <f t="shared" si="3"/>
        <v>---</v>
      </c>
      <c r="BC16" s="1" t="str">
        <f t="shared" si="4"/>
        <v>---</v>
      </c>
      <c r="BI16" s="29" t="s">
        <v>140</v>
      </c>
      <c r="BJ16" s="158" t="str">
        <f>IF(H16="---","",VLOOKUP(H16,List167823456[],2,FALSE))</f>
        <v/>
      </c>
      <c r="BK16" s="158" t="str">
        <f>IF(I16="---","",VLOOKUP(I16,List167823456[],2,FALSE))</f>
        <v/>
      </c>
      <c r="BL16" s="158" t="str">
        <f>IF(J16="---","",VLOOKUP(J16,List167823456[],2,FALSE))</f>
        <v/>
      </c>
      <c r="BM16" s="158" t="str">
        <f>IF(K16="---","",VLOOKUP(K16,List167823456[],2,FALSE))</f>
        <v/>
      </c>
      <c r="BN16" s="158" t="str">
        <f>IF(L16="---","",VLOOKUP(L16,List167823456[],2,FALSE))</f>
        <v/>
      </c>
      <c r="BO16" s="158" t="str">
        <f>IF(M16="---","",VLOOKUP(M16,List167823456[],2,FALSE))</f>
        <v/>
      </c>
      <c r="BP16" s="158" t="str">
        <f>IF(N16="---","",VLOOKUP(N16,List167823456[],2,FALSE))</f>
        <v/>
      </c>
      <c r="BQ16" s="158" t="str">
        <f>IF(O16="---","",VLOOKUP(O16,List167823456[],2,FALSE))</f>
        <v/>
      </c>
      <c r="BR16" s="158" t="str">
        <f>IF(P16="---","",VLOOKUP(P16,List167823456[],2,FALSE))</f>
        <v/>
      </c>
      <c r="BS16" s="158" t="str">
        <f>IF(Q16="---","",VLOOKUP(Q16,List167823456[],2,FALSE))</f>
        <v/>
      </c>
      <c r="BT16" s="158" t="str">
        <f>IF(R16="---","",VLOOKUP(R16,List167823456[],2,FALSE))</f>
        <v/>
      </c>
      <c r="BU16" s="29" t="s">
        <v>140</v>
      </c>
      <c r="BV16" s="158" t="str">
        <f>IF(Y16="---","",VLOOKUP(Y16,List167823456[],2,FALSE))</f>
        <v/>
      </c>
      <c r="BW16" s="158" t="str">
        <f>IF(Z16="---","",VLOOKUP(Z16,List167823456[],2,FALSE))</f>
        <v/>
      </c>
      <c r="BX16" s="158" t="str">
        <f>IF(AA16="---","",VLOOKUP(AA16,List167823456[],2,FALSE))</f>
        <v/>
      </c>
      <c r="BY16" s="158" t="str">
        <f>IF(AB16="---","",VLOOKUP(AB16,List167823456[],2,FALSE))</f>
        <v/>
      </c>
      <c r="BZ16" s="158" t="str">
        <f>IF(AC16="---","",VLOOKUP(AC16,List167823456[],2,FALSE))</f>
        <v/>
      </c>
      <c r="CA16" s="158" t="str">
        <f>IF(AD16="---","",VLOOKUP(AD16,List167823456[],2,FALSE))</f>
        <v/>
      </c>
      <c r="CB16" s="158" t="str">
        <f>IF(AE16="---","",VLOOKUP(AE16,List167823456[],2,FALSE))</f>
        <v/>
      </c>
      <c r="CC16" s="158" t="str">
        <f>IF(AF16="---","",VLOOKUP(AF16,List167823456[],2,FALSE))</f>
        <v/>
      </c>
      <c r="CD16" s="158" t="str">
        <f>IF(AG16="---","",VLOOKUP(AG16,List167823456[],2,FALSE))</f>
        <v/>
      </c>
      <c r="CE16" s="158" t="str">
        <f>IF(AH16="---","",VLOOKUP(AH16,List167823456[],2,FALSE))</f>
        <v/>
      </c>
    </row>
    <row r="17" spans="2:91" s="8" customFormat="1" ht="13.5" customHeight="1" thickBot="1">
      <c r="B17" s="321"/>
      <c r="C17" s="291"/>
      <c r="D17" s="292"/>
      <c r="E17" s="20" t="s">
        <v>141</v>
      </c>
      <c r="F17" s="21"/>
      <c r="G17" s="22"/>
      <c r="H17" s="25" t="s">
        <v>106</v>
      </c>
      <c r="I17" s="25" t="s">
        <v>106</v>
      </c>
      <c r="J17" s="25" t="s">
        <v>106</v>
      </c>
      <c r="K17" s="25" t="s">
        <v>106</v>
      </c>
      <c r="L17" s="25" t="s">
        <v>106</v>
      </c>
      <c r="M17" s="25" t="s">
        <v>106</v>
      </c>
      <c r="N17" s="25" t="s">
        <v>106</v>
      </c>
      <c r="O17" s="25" t="s">
        <v>106</v>
      </c>
      <c r="P17" s="25" t="s">
        <v>106</v>
      </c>
      <c r="Q17" s="25" t="s">
        <v>106</v>
      </c>
      <c r="R17" s="32" t="s">
        <v>106</v>
      </c>
      <c r="S17" s="1"/>
      <c r="T17" s="1"/>
      <c r="U17" s="1"/>
      <c r="V17" s="1"/>
      <c r="W17" s="1"/>
      <c r="X17" s="1"/>
      <c r="Y17" s="25" t="s">
        <v>106</v>
      </c>
      <c r="Z17" s="25" t="s">
        <v>106</v>
      </c>
      <c r="AA17" s="25" t="s">
        <v>106</v>
      </c>
      <c r="AB17" s="25" t="s">
        <v>106</v>
      </c>
      <c r="AC17" s="32" t="s">
        <v>106</v>
      </c>
      <c r="AD17" s="23" t="s">
        <v>106</v>
      </c>
      <c r="AE17" s="23" t="s">
        <v>106</v>
      </c>
      <c r="AF17" s="23" t="s">
        <v>106</v>
      </c>
      <c r="AG17" s="23" t="s">
        <v>106</v>
      </c>
      <c r="AH17" s="23" t="s">
        <v>106</v>
      </c>
      <c r="AK17" s="27" t="str">
        <f t="shared" si="0"/>
        <v/>
      </c>
      <c r="AL17" s="27" t="str">
        <f t="shared" si="0"/>
        <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142</v>
      </c>
      <c r="AX17" s="30" t="str">
        <f t="shared" si="1"/>
        <v>---</v>
      </c>
      <c r="AY17" s="50" t="e">
        <f>VALUE(IF(AX17="---","",VLOOKUP(AX17,List167823456[],2,FALSE)))</f>
        <v>#VALUE!</v>
      </c>
      <c r="AZ17" s="1" t="str">
        <f t="shared" si="2"/>
        <v>---</v>
      </c>
      <c r="BA17" s="1" t="e">
        <f>VALUE(IF(AZ17="---","",VLOOKUP(AZ17,List167823456[],2,FALSE)))</f>
        <v>#VALUE!</v>
      </c>
      <c r="BB17" s="1" t="str">
        <f t="shared" si="3"/>
        <v>---</v>
      </c>
      <c r="BC17" s="1" t="str">
        <f t="shared" si="4"/>
        <v>---</v>
      </c>
      <c r="BD17" s="1"/>
      <c r="BE17" s="1"/>
      <c r="BF17" s="1"/>
      <c r="BG17" s="1"/>
      <c r="BH17" s="1"/>
      <c r="BI17" s="29" t="s">
        <v>142</v>
      </c>
      <c r="BJ17" s="158" t="str">
        <f>IF(H17="---","",VLOOKUP(H17,List167823456[],2,FALSE))</f>
        <v/>
      </c>
      <c r="BK17" s="158" t="str">
        <f>IF(I17="---","",VLOOKUP(I17,List167823456[],2,FALSE))</f>
        <v/>
      </c>
      <c r="BL17" s="158" t="str">
        <f>IF(J17="---","",VLOOKUP(J17,List167823456[],2,FALSE))</f>
        <v/>
      </c>
      <c r="BM17" s="158" t="str">
        <f>IF(K17="---","",VLOOKUP(K17,List167823456[],2,FALSE))</f>
        <v/>
      </c>
      <c r="BN17" s="158" t="str">
        <f>IF(L17="---","",VLOOKUP(L17,List167823456[],2,FALSE))</f>
        <v/>
      </c>
      <c r="BO17" s="158" t="str">
        <f>IF(M17="---","",VLOOKUP(M17,List167823456[],2,FALSE))</f>
        <v/>
      </c>
      <c r="BP17" s="158" t="str">
        <f>IF(N17="---","",VLOOKUP(N17,List167823456[],2,FALSE))</f>
        <v/>
      </c>
      <c r="BQ17" s="158" t="str">
        <f>IF(O17="---","",VLOOKUP(O17,List167823456[],2,FALSE))</f>
        <v/>
      </c>
      <c r="BR17" s="158" t="str">
        <f>IF(P17="---","",VLOOKUP(P17,List167823456[],2,FALSE))</f>
        <v/>
      </c>
      <c r="BS17" s="158" t="str">
        <f>IF(Q17="---","",VLOOKUP(Q17,List167823456[],2,FALSE))</f>
        <v/>
      </c>
      <c r="BT17" s="158" t="str">
        <f>IF(R17="---","",VLOOKUP(R17,List167823456[],2,FALSE))</f>
        <v/>
      </c>
      <c r="BU17" s="29" t="s">
        <v>142</v>
      </c>
      <c r="BV17" s="158" t="str">
        <f>IF(Y17="---","",VLOOKUP(Y17,List167823456[],2,FALSE))</f>
        <v/>
      </c>
      <c r="BW17" s="158" t="str">
        <f>IF(Z17="---","",VLOOKUP(Z17,List167823456[],2,FALSE))</f>
        <v/>
      </c>
      <c r="BX17" s="158" t="str">
        <f>IF(AA17="---","",VLOOKUP(AA17,List167823456[],2,FALSE))</f>
        <v/>
      </c>
      <c r="BY17" s="158" t="str">
        <f>IF(AB17="---","",VLOOKUP(AB17,List167823456[],2,FALSE))</f>
        <v/>
      </c>
      <c r="BZ17" s="158" t="str">
        <f>IF(AC17="---","",VLOOKUP(AC17,List167823456[],2,FALSE))</f>
        <v/>
      </c>
      <c r="CA17" s="158" t="str">
        <f>IF(AD17="---","",VLOOKUP(AD17,List167823456[],2,FALSE))</f>
        <v/>
      </c>
      <c r="CB17" s="158" t="str">
        <f>IF(AE17="---","",VLOOKUP(AE17,List167823456[],2,FALSE))</f>
        <v/>
      </c>
      <c r="CC17" s="158" t="str">
        <f>IF(AF17="---","",VLOOKUP(AF17,List167823456[],2,FALSE))</f>
        <v/>
      </c>
      <c r="CD17" s="158" t="str">
        <f>IF(AG17="---","",VLOOKUP(AG17,List167823456[],2,FALSE))</f>
        <v/>
      </c>
      <c r="CE17" s="158" t="str">
        <f>IF(AH17="---","",VLOOKUP(AH17,List167823456[],2,FALSE))</f>
        <v/>
      </c>
      <c r="CG17" s="1"/>
      <c r="CI17" s="1"/>
      <c r="CK17" s="1"/>
      <c r="CM17" s="1"/>
    </row>
    <row r="18" spans="2:91" s="8" customFormat="1" ht="13.5" customHeight="1" thickBot="1">
      <c r="B18" s="321"/>
      <c r="C18" s="291" t="s">
        <v>143</v>
      </c>
      <c r="D18" s="292"/>
      <c r="E18" s="20" t="s">
        <v>144</v>
      </c>
      <c r="F18" s="21"/>
      <c r="G18" s="22"/>
      <c r="H18" s="25" t="s">
        <v>106</v>
      </c>
      <c r="I18" s="25" t="s">
        <v>106</v>
      </c>
      <c r="J18" s="25" t="s">
        <v>106</v>
      </c>
      <c r="K18" s="25" t="s">
        <v>106</v>
      </c>
      <c r="L18" s="25" t="s">
        <v>106</v>
      </c>
      <c r="M18" s="25" t="s">
        <v>106</v>
      </c>
      <c r="N18" s="25" t="s">
        <v>106</v>
      </c>
      <c r="O18" s="25" t="s">
        <v>106</v>
      </c>
      <c r="P18" s="25" t="s">
        <v>106</v>
      </c>
      <c r="Q18" s="25" t="s">
        <v>106</v>
      </c>
      <c r="R18" s="32" t="s">
        <v>106</v>
      </c>
      <c r="S18" s="1"/>
      <c r="T18" s="1"/>
      <c r="U18" s="1"/>
      <c r="V18" s="1"/>
      <c r="W18" s="1"/>
      <c r="X18" s="1"/>
      <c r="Y18" s="25" t="s">
        <v>106</v>
      </c>
      <c r="Z18" s="25" t="s">
        <v>106</v>
      </c>
      <c r="AA18" s="25" t="s">
        <v>106</v>
      </c>
      <c r="AB18" s="25" t="s">
        <v>106</v>
      </c>
      <c r="AC18" s="32" t="s">
        <v>106</v>
      </c>
      <c r="AD18" s="23" t="s">
        <v>106</v>
      </c>
      <c r="AE18" s="23" t="s">
        <v>106</v>
      </c>
      <c r="AF18" s="23" t="s">
        <v>106</v>
      </c>
      <c r="AG18" s="23" t="s">
        <v>106</v>
      </c>
      <c r="AH18" s="23" t="s">
        <v>106</v>
      </c>
      <c r="AK18" s="27" t="str">
        <f t="shared" si="0"/>
        <v/>
      </c>
      <c r="AL18" s="27" t="str">
        <f t="shared" si="0"/>
        <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145</v>
      </c>
      <c r="AX18" s="30" t="str">
        <f t="shared" si="1"/>
        <v>---</v>
      </c>
      <c r="AY18" s="50" t="e">
        <f>VALUE(IF(AX18="---","",VLOOKUP(AX18,List167823456[],2,FALSE)))</f>
        <v>#VALUE!</v>
      </c>
      <c r="AZ18" s="1" t="str">
        <f t="shared" si="2"/>
        <v>---</v>
      </c>
      <c r="BA18" s="1" t="e">
        <f>VALUE(IF(AZ18="---","",VLOOKUP(AZ18,List167823456[],2,FALSE)))</f>
        <v>#VALUE!</v>
      </c>
      <c r="BB18" s="1" t="str">
        <f t="shared" si="3"/>
        <v>---</v>
      </c>
      <c r="BC18" s="1" t="str">
        <f t="shared" si="4"/>
        <v>---</v>
      </c>
      <c r="BD18" s="1"/>
      <c r="BE18" s="1"/>
      <c r="BF18" s="1"/>
      <c r="BG18" s="1"/>
      <c r="BH18" s="1"/>
      <c r="BI18" s="29" t="s">
        <v>145</v>
      </c>
      <c r="BJ18" s="158" t="str">
        <f>IF(H18="---","",VLOOKUP(H18,List167823456[],2,FALSE))</f>
        <v/>
      </c>
      <c r="BK18" s="158" t="str">
        <f>IF(I18="---","",VLOOKUP(I18,List167823456[],2,FALSE))</f>
        <v/>
      </c>
      <c r="BL18" s="158" t="str">
        <f>IF(J18="---","",VLOOKUP(J18,List167823456[],2,FALSE))</f>
        <v/>
      </c>
      <c r="BM18" s="158" t="str">
        <f>IF(K18="---","",VLOOKUP(K18,List167823456[],2,FALSE))</f>
        <v/>
      </c>
      <c r="BN18" s="158" t="str">
        <f>IF(L18="---","",VLOOKUP(L18,List167823456[],2,FALSE))</f>
        <v/>
      </c>
      <c r="BO18" s="158" t="str">
        <f>IF(M18="---","",VLOOKUP(M18,List167823456[],2,FALSE))</f>
        <v/>
      </c>
      <c r="BP18" s="158" t="str">
        <f>IF(N18="---","",VLOOKUP(N18,List167823456[],2,FALSE))</f>
        <v/>
      </c>
      <c r="BQ18" s="158" t="str">
        <f>IF(O18="---","",VLOOKUP(O18,List167823456[],2,FALSE))</f>
        <v/>
      </c>
      <c r="BR18" s="158" t="str">
        <f>IF(P18="---","",VLOOKUP(P18,List167823456[],2,FALSE))</f>
        <v/>
      </c>
      <c r="BS18" s="158" t="str">
        <f>IF(Q18="---","",VLOOKUP(Q18,List167823456[],2,FALSE))</f>
        <v/>
      </c>
      <c r="BT18" s="158" t="str">
        <f>IF(R18="---","",VLOOKUP(R18,List167823456[],2,FALSE))</f>
        <v/>
      </c>
      <c r="BU18" s="29" t="s">
        <v>145</v>
      </c>
      <c r="BV18" s="158" t="str">
        <f>IF(Y18="---","",VLOOKUP(Y18,List167823456[],2,FALSE))</f>
        <v/>
      </c>
      <c r="BW18" s="158" t="str">
        <f>IF(Z18="---","",VLOOKUP(Z18,List167823456[],2,FALSE))</f>
        <v/>
      </c>
      <c r="BX18" s="158" t="str">
        <f>IF(AA18="---","",VLOOKUP(AA18,List167823456[],2,FALSE))</f>
        <v/>
      </c>
      <c r="BY18" s="158" t="str">
        <f>IF(AB18="---","",VLOOKUP(AB18,List167823456[],2,FALSE))</f>
        <v/>
      </c>
      <c r="BZ18" s="158" t="str">
        <f>IF(AC18="---","",VLOOKUP(AC18,List167823456[],2,FALSE))</f>
        <v/>
      </c>
      <c r="CA18" s="158" t="str">
        <f>IF(AD18="---","",VLOOKUP(AD18,List167823456[],2,FALSE))</f>
        <v/>
      </c>
      <c r="CB18" s="158" t="str">
        <f>IF(AE18="---","",VLOOKUP(AE18,List167823456[],2,FALSE))</f>
        <v/>
      </c>
      <c r="CC18" s="158" t="str">
        <f>IF(AF18="---","",VLOOKUP(AF18,List167823456[],2,FALSE))</f>
        <v/>
      </c>
      <c r="CD18" s="158" t="str">
        <f>IF(AG18="---","",VLOOKUP(AG18,List167823456[],2,FALSE))</f>
        <v/>
      </c>
      <c r="CE18" s="158" t="str">
        <f>IF(AH18="---","",VLOOKUP(AH18,List167823456[],2,FALSE))</f>
        <v/>
      </c>
      <c r="CG18" s="1"/>
      <c r="CI18" s="1"/>
      <c r="CK18" s="1"/>
      <c r="CM18" s="1"/>
    </row>
    <row r="19" spans="2:91" s="8" customFormat="1" ht="13.5" customHeight="1" thickBot="1">
      <c r="B19" s="321"/>
      <c r="C19" s="291"/>
      <c r="D19" s="292"/>
      <c r="E19" s="20" t="s">
        <v>146</v>
      </c>
      <c r="F19" s="21"/>
      <c r="G19" s="22"/>
      <c r="H19" s="25" t="s">
        <v>106</v>
      </c>
      <c r="I19" s="25" t="s">
        <v>106</v>
      </c>
      <c r="J19" s="25" t="s">
        <v>106</v>
      </c>
      <c r="K19" s="25" t="s">
        <v>106</v>
      </c>
      <c r="L19" s="25" t="s">
        <v>106</v>
      </c>
      <c r="M19" s="25" t="s">
        <v>106</v>
      </c>
      <c r="N19" s="25" t="s">
        <v>106</v>
      </c>
      <c r="O19" s="25" t="s">
        <v>106</v>
      </c>
      <c r="P19" s="25" t="s">
        <v>106</v>
      </c>
      <c r="Q19" s="25" t="s">
        <v>106</v>
      </c>
      <c r="R19" s="32" t="s">
        <v>106</v>
      </c>
      <c r="S19" s="1"/>
      <c r="T19" s="1"/>
      <c r="U19" s="1"/>
      <c r="V19" s="1"/>
      <c r="W19" s="1"/>
      <c r="X19" s="1"/>
      <c r="Y19" s="25" t="s">
        <v>106</v>
      </c>
      <c r="Z19" s="25" t="s">
        <v>106</v>
      </c>
      <c r="AA19" s="25" t="s">
        <v>106</v>
      </c>
      <c r="AB19" s="25" t="s">
        <v>106</v>
      </c>
      <c r="AC19" s="32" t="s">
        <v>106</v>
      </c>
      <c r="AD19" s="23" t="s">
        <v>106</v>
      </c>
      <c r="AE19" s="23" t="s">
        <v>106</v>
      </c>
      <c r="AF19" s="23" t="s">
        <v>106</v>
      </c>
      <c r="AG19" s="23" t="s">
        <v>106</v>
      </c>
      <c r="AH19" s="23" t="s">
        <v>106</v>
      </c>
      <c r="AK19" s="27" t="str">
        <f t="shared" si="0"/>
        <v/>
      </c>
      <c r="AL19" s="27" t="str">
        <f t="shared" si="0"/>
        <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147</v>
      </c>
      <c r="AX19" s="30" t="str">
        <f t="shared" si="1"/>
        <v>---</v>
      </c>
      <c r="AY19" s="50" t="e">
        <f>VALUE(IF(AX19="---","",VLOOKUP(AX19,List167823456[],2,FALSE)))</f>
        <v>#VALUE!</v>
      </c>
      <c r="AZ19" s="1" t="str">
        <f t="shared" si="2"/>
        <v>---</v>
      </c>
      <c r="BA19" s="1" t="e">
        <f>VALUE(IF(AZ19="---","",VLOOKUP(AZ19,List167823456[],2,FALSE)))</f>
        <v>#VALUE!</v>
      </c>
      <c r="BB19" s="1" t="str">
        <f t="shared" si="3"/>
        <v>---</v>
      </c>
      <c r="BC19" s="1" t="str">
        <f t="shared" si="4"/>
        <v>---</v>
      </c>
      <c r="BD19" s="1"/>
      <c r="BE19" s="1"/>
      <c r="BF19" s="1"/>
      <c r="BG19" s="1"/>
      <c r="BH19" s="1"/>
      <c r="BI19" s="29" t="s">
        <v>147</v>
      </c>
      <c r="BJ19" s="158" t="str">
        <f>IF(H19="---","",VLOOKUP(H19,List167823456[],2,FALSE))</f>
        <v/>
      </c>
      <c r="BK19" s="158" t="str">
        <f>IF(I19="---","",VLOOKUP(I19,List167823456[],2,FALSE))</f>
        <v/>
      </c>
      <c r="BL19" s="158" t="str">
        <f>IF(J19="---","",VLOOKUP(J19,List167823456[],2,FALSE))</f>
        <v/>
      </c>
      <c r="BM19" s="158" t="str">
        <f>IF(K19="---","",VLOOKUP(K19,List167823456[],2,FALSE))</f>
        <v/>
      </c>
      <c r="BN19" s="158" t="str">
        <f>IF(L19="---","",VLOOKUP(L19,List167823456[],2,FALSE))</f>
        <v/>
      </c>
      <c r="BO19" s="158" t="str">
        <f>IF(M19="---","",VLOOKUP(M19,List167823456[],2,FALSE))</f>
        <v/>
      </c>
      <c r="BP19" s="158" t="str">
        <f>IF(N19="---","",VLOOKUP(N19,List167823456[],2,FALSE))</f>
        <v/>
      </c>
      <c r="BQ19" s="158" t="str">
        <f>IF(O19="---","",VLOOKUP(O19,List167823456[],2,FALSE))</f>
        <v/>
      </c>
      <c r="BR19" s="158" t="str">
        <f>IF(P19="---","",VLOOKUP(P19,List167823456[],2,FALSE))</f>
        <v/>
      </c>
      <c r="BS19" s="158" t="str">
        <f>IF(Q19="---","",VLOOKUP(Q19,List167823456[],2,FALSE))</f>
        <v/>
      </c>
      <c r="BT19" s="158" t="str">
        <f>IF(R19="---","",VLOOKUP(R19,List167823456[],2,FALSE))</f>
        <v/>
      </c>
      <c r="BU19" s="29" t="s">
        <v>147</v>
      </c>
      <c r="BV19" s="158" t="str">
        <f>IF(Y19="---","",VLOOKUP(Y19,List167823456[],2,FALSE))</f>
        <v/>
      </c>
      <c r="BW19" s="158" t="str">
        <f>IF(Z19="---","",VLOOKUP(Z19,List167823456[],2,FALSE))</f>
        <v/>
      </c>
      <c r="BX19" s="158" t="str">
        <f>IF(AA19="---","",VLOOKUP(AA19,List167823456[],2,FALSE))</f>
        <v/>
      </c>
      <c r="BY19" s="158" t="str">
        <f>IF(AB19="---","",VLOOKUP(AB19,List167823456[],2,FALSE))</f>
        <v/>
      </c>
      <c r="BZ19" s="158" t="str">
        <f>IF(AC19="---","",VLOOKUP(AC19,List167823456[],2,FALSE))</f>
        <v/>
      </c>
      <c r="CA19" s="158" t="str">
        <f>IF(AD19="---","",VLOOKUP(AD19,List167823456[],2,FALSE))</f>
        <v/>
      </c>
      <c r="CB19" s="158" t="str">
        <f>IF(AE19="---","",VLOOKUP(AE19,List167823456[],2,FALSE))</f>
        <v/>
      </c>
      <c r="CC19" s="158" t="str">
        <f>IF(AF19="---","",VLOOKUP(AF19,List167823456[],2,FALSE))</f>
        <v/>
      </c>
      <c r="CD19" s="158" t="str">
        <f>IF(AG19="---","",VLOOKUP(AG19,List167823456[],2,FALSE))</f>
        <v/>
      </c>
      <c r="CE19" s="158" t="str">
        <f>IF(AH19="---","",VLOOKUP(AH19,List167823456[],2,FALSE))</f>
        <v/>
      </c>
      <c r="CG19" s="1"/>
      <c r="CI19" s="1"/>
      <c r="CK19" s="1"/>
      <c r="CM19" s="1"/>
    </row>
    <row r="20" spans="2:91" s="8" customFormat="1" ht="13.5" customHeight="1" thickBot="1">
      <c r="B20" s="321"/>
      <c r="C20" s="291"/>
      <c r="D20" s="292"/>
      <c r="E20" s="20" t="s">
        <v>148</v>
      </c>
      <c r="F20" s="21"/>
      <c r="G20" s="22"/>
      <c r="H20" s="25" t="s">
        <v>106</v>
      </c>
      <c r="I20" s="25" t="s">
        <v>106</v>
      </c>
      <c r="J20" s="25" t="s">
        <v>106</v>
      </c>
      <c r="K20" s="25" t="s">
        <v>106</v>
      </c>
      <c r="L20" s="25" t="s">
        <v>106</v>
      </c>
      <c r="M20" s="25" t="s">
        <v>106</v>
      </c>
      <c r="N20" s="25" t="s">
        <v>106</v>
      </c>
      <c r="O20" s="25" t="s">
        <v>106</v>
      </c>
      <c r="P20" s="25" t="s">
        <v>106</v>
      </c>
      <c r="Q20" s="25" t="s">
        <v>106</v>
      </c>
      <c r="R20" s="32" t="s">
        <v>106</v>
      </c>
      <c r="S20" s="1"/>
      <c r="T20" s="1"/>
      <c r="U20" s="1"/>
      <c r="V20" s="1"/>
      <c r="W20" s="1"/>
      <c r="X20" s="1"/>
      <c r="Y20" s="25" t="s">
        <v>106</v>
      </c>
      <c r="Z20" s="25" t="s">
        <v>106</v>
      </c>
      <c r="AA20" s="25" t="s">
        <v>106</v>
      </c>
      <c r="AB20" s="25" t="s">
        <v>106</v>
      </c>
      <c r="AC20" s="32" t="s">
        <v>106</v>
      </c>
      <c r="AD20" s="23" t="s">
        <v>106</v>
      </c>
      <c r="AE20" s="23" t="s">
        <v>106</v>
      </c>
      <c r="AF20" s="23" t="s">
        <v>106</v>
      </c>
      <c r="AG20" s="23" t="s">
        <v>106</v>
      </c>
      <c r="AH20" s="23" t="s">
        <v>106</v>
      </c>
      <c r="AK20" s="27" t="str">
        <f t="shared" si="0"/>
        <v/>
      </c>
      <c r="AL20" s="27" t="str">
        <f t="shared" si="0"/>
        <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149</v>
      </c>
      <c r="AX20" s="30" t="str">
        <f t="shared" si="1"/>
        <v>---</v>
      </c>
      <c r="AY20" s="50" t="e">
        <f>VALUE(IF(AX20="---","",VLOOKUP(AX20,List167823456[],2,FALSE)))</f>
        <v>#VALUE!</v>
      </c>
      <c r="AZ20" s="1" t="str">
        <f t="shared" si="2"/>
        <v>---</v>
      </c>
      <c r="BA20" s="1" t="e">
        <f>VALUE(IF(AZ20="---","",VLOOKUP(AZ20,List167823456[],2,FALSE)))</f>
        <v>#VALUE!</v>
      </c>
      <c r="BB20" s="1" t="str">
        <f t="shared" si="3"/>
        <v>---</v>
      </c>
      <c r="BC20" s="1" t="str">
        <f t="shared" si="4"/>
        <v>---</v>
      </c>
      <c r="BD20" s="1"/>
      <c r="BE20" s="1"/>
      <c r="BF20" s="1"/>
      <c r="BG20" s="1"/>
      <c r="BH20" s="1"/>
      <c r="BI20" s="29" t="s">
        <v>149</v>
      </c>
      <c r="BJ20" s="158" t="str">
        <f>IF(H20="---","",VLOOKUP(H20,List167823456[],2,FALSE))</f>
        <v/>
      </c>
      <c r="BK20" s="158" t="str">
        <f>IF(I20="---","",VLOOKUP(I20,List167823456[],2,FALSE))</f>
        <v/>
      </c>
      <c r="BL20" s="158" t="str">
        <f>IF(J20="---","",VLOOKUP(J20,List167823456[],2,FALSE))</f>
        <v/>
      </c>
      <c r="BM20" s="158" t="str">
        <f>IF(K20="---","",VLOOKUP(K20,List167823456[],2,FALSE))</f>
        <v/>
      </c>
      <c r="BN20" s="158" t="str">
        <f>IF(L20="---","",VLOOKUP(L20,List167823456[],2,FALSE))</f>
        <v/>
      </c>
      <c r="BO20" s="158" t="str">
        <f>IF(M20="---","",VLOOKUP(M20,List167823456[],2,FALSE))</f>
        <v/>
      </c>
      <c r="BP20" s="158" t="str">
        <f>IF(N20="---","",VLOOKUP(N20,List167823456[],2,FALSE))</f>
        <v/>
      </c>
      <c r="BQ20" s="158" t="str">
        <f>IF(O20="---","",VLOOKUP(O20,List167823456[],2,FALSE))</f>
        <v/>
      </c>
      <c r="BR20" s="158" t="str">
        <f>IF(P20="---","",VLOOKUP(P20,List167823456[],2,FALSE))</f>
        <v/>
      </c>
      <c r="BS20" s="158" t="str">
        <f>IF(Q20="---","",VLOOKUP(Q20,List167823456[],2,FALSE))</f>
        <v/>
      </c>
      <c r="BT20" s="158" t="str">
        <f>IF(R20="---","",VLOOKUP(R20,List167823456[],2,FALSE))</f>
        <v/>
      </c>
      <c r="BU20" s="29" t="s">
        <v>149</v>
      </c>
      <c r="BV20" s="158" t="str">
        <f>IF(Y20="---","",VLOOKUP(Y20,List167823456[],2,FALSE))</f>
        <v/>
      </c>
      <c r="BW20" s="158" t="str">
        <f>IF(Z20="---","",VLOOKUP(Z20,List167823456[],2,FALSE))</f>
        <v/>
      </c>
      <c r="BX20" s="158" t="str">
        <f>IF(AA20="---","",VLOOKUP(AA20,List167823456[],2,FALSE))</f>
        <v/>
      </c>
      <c r="BY20" s="158" t="str">
        <f>IF(AB20="---","",VLOOKUP(AB20,List167823456[],2,FALSE))</f>
        <v/>
      </c>
      <c r="BZ20" s="158" t="str">
        <f>IF(AC20="---","",VLOOKUP(AC20,List167823456[],2,FALSE))</f>
        <v/>
      </c>
      <c r="CA20" s="158" t="str">
        <f>IF(AD20="---","",VLOOKUP(AD20,List167823456[],2,FALSE))</f>
        <v/>
      </c>
      <c r="CB20" s="158" t="str">
        <f>IF(AE20="---","",VLOOKUP(AE20,List167823456[],2,FALSE))</f>
        <v/>
      </c>
      <c r="CC20" s="158" t="str">
        <f>IF(AF20="---","",VLOOKUP(AF20,List167823456[],2,FALSE))</f>
        <v/>
      </c>
      <c r="CD20" s="158" t="str">
        <f>IF(AG20="---","",VLOOKUP(AG20,List167823456[],2,FALSE))</f>
        <v/>
      </c>
      <c r="CE20" s="158" t="str">
        <f>IF(AH20="---","",VLOOKUP(AH20,List167823456[],2,FALSE))</f>
        <v/>
      </c>
      <c r="CG20" s="1"/>
      <c r="CI20" s="1"/>
      <c r="CK20" s="1"/>
      <c r="CM20" s="1"/>
    </row>
    <row r="21" spans="2:91" s="8" customFormat="1" ht="13.5" customHeight="1" thickBot="1">
      <c r="B21" s="321"/>
      <c r="C21" s="291" t="s">
        <v>150</v>
      </c>
      <c r="D21" s="292"/>
      <c r="E21" s="20" t="s">
        <v>151</v>
      </c>
      <c r="F21" s="21"/>
      <c r="G21" s="22"/>
      <c r="H21" s="25" t="s">
        <v>106</v>
      </c>
      <c r="I21" s="25" t="s">
        <v>106</v>
      </c>
      <c r="J21" s="25" t="s">
        <v>106</v>
      </c>
      <c r="K21" s="25" t="s">
        <v>106</v>
      </c>
      <c r="L21" s="25" t="s">
        <v>106</v>
      </c>
      <c r="M21" s="25" t="s">
        <v>106</v>
      </c>
      <c r="N21" s="25" t="s">
        <v>106</v>
      </c>
      <c r="O21" s="25" t="s">
        <v>106</v>
      </c>
      <c r="P21" s="25" t="s">
        <v>106</v>
      </c>
      <c r="Q21" s="25" t="s">
        <v>106</v>
      </c>
      <c r="R21" s="32" t="s">
        <v>106</v>
      </c>
      <c r="S21" s="1"/>
      <c r="T21" s="1"/>
      <c r="U21" s="1"/>
      <c r="V21" s="1"/>
      <c r="W21" s="1"/>
      <c r="X21" s="1"/>
      <c r="Y21" s="25" t="s">
        <v>106</v>
      </c>
      <c r="Z21" s="25" t="s">
        <v>106</v>
      </c>
      <c r="AA21" s="25" t="s">
        <v>106</v>
      </c>
      <c r="AB21" s="25" t="s">
        <v>106</v>
      </c>
      <c r="AC21" s="32" t="s">
        <v>106</v>
      </c>
      <c r="AD21" s="23" t="s">
        <v>106</v>
      </c>
      <c r="AE21" s="23" t="s">
        <v>106</v>
      </c>
      <c r="AF21" s="23" t="s">
        <v>106</v>
      </c>
      <c r="AG21" s="23" t="s">
        <v>106</v>
      </c>
      <c r="AH21" s="23" t="s">
        <v>106</v>
      </c>
      <c r="AK21" s="27" t="str">
        <f t="shared" si="0"/>
        <v/>
      </c>
      <c r="AL21" s="27" t="str">
        <f t="shared" si="0"/>
        <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152</v>
      </c>
      <c r="AX21" s="30" t="str">
        <f t="shared" si="1"/>
        <v>---</v>
      </c>
      <c r="AY21" s="50" t="e">
        <f>VALUE(IF(AX21="---","",VLOOKUP(AX21,List167823456[],2,FALSE)))</f>
        <v>#VALUE!</v>
      </c>
      <c r="AZ21" s="1" t="str">
        <f t="shared" si="2"/>
        <v>---</v>
      </c>
      <c r="BA21" s="1" t="e">
        <f>VALUE(IF(AZ21="---","",VLOOKUP(AZ21,List167823456[],2,FALSE)))</f>
        <v>#VALUE!</v>
      </c>
      <c r="BB21" s="1" t="str">
        <f t="shared" si="3"/>
        <v>---</v>
      </c>
      <c r="BC21" s="1" t="str">
        <f t="shared" si="4"/>
        <v>---</v>
      </c>
      <c r="BD21" s="1"/>
      <c r="BE21" s="1"/>
      <c r="BF21" s="1"/>
      <c r="BG21" s="1"/>
      <c r="BH21" s="1"/>
      <c r="BI21" s="29" t="s">
        <v>152</v>
      </c>
      <c r="BJ21" s="158" t="str">
        <f>IF(H21="---","",VLOOKUP(H21,List167823456[],2,FALSE))</f>
        <v/>
      </c>
      <c r="BK21" s="158" t="str">
        <f>IF(I21="---","",VLOOKUP(I21,List167823456[],2,FALSE))</f>
        <v/>
      </c>
      <c r="BL21" s="158" t="str">
        <f>IF(J21="---","",VLOOKUP(J21,List167823456[],2,FALSE))</f>
        <v/>
      </c>
      <c r="BM21" s="158" t="str">
        <f>IF(K21="---","",VLOOKUP(K21,List167823456[],2,FALSE))</f>
        <v/>
      </c>
      <c r="BN21" s="158" t="str">
        <f>IF(L21="---","",VLOOKUP(L21,List167823456[],2,FALSE))</f>
        <v/>
      </c>
      <c r="BO21" s="158" t="str">
        <f>IF(M21="---","",VLOOKUP(M21,List167823456[],2,FALSE))</f>
        <v/>
      </c>
      <c r="BP21" s="158" t="str">
        <f>IF(N21="---","",VLOOKUP(N21,List167823456[],2,FALSE))</f>
        <v/>
      </c>
      <c r="BQ21" s="158" t="str">
        <f>IF(O21="---","",VLOOKUP(O21,List167823456[],2,FALSE))</f>
        <v/>
      </c>
      <c r="BR21" s="158" t="str">
        <f>IF(P21="---","",VLOOKUP(P21,List167823456[],2,FALSE))</f>
        <v/>
      </c>
      <c r="BS21" s="158" t="str">
        <f>IF(Q21="---","",VLOOKUP(Q21,List167823456[],2,FALSE))</f>
        <v/>
      </c>
      <c r="BT21" s="158" t="str">
        <f>IF(R21="---","",VLOOKUP(R21,List167823456[],2,FALSE))</f>
        <v/>
      </c>
      <c r="BU21" s="29" t="s">
        <v>152</v>
      </c>
      <c r="BV21" s="158" t="str">
        <f>IF(Y21="---","",VLOOKUP(Y21,List167823456[],2,FALSE))</f>
        <v/>
      </c>
      <c r="BW21" s="158" t="str">
        <f>IF(Z21="---","",VLOOKUP(Z21,List167823456[],2,FALSE))</f>
        <v/>
      </c>
      <c r="BX21" s="158" t="str">
        <f>IF(AA21="---","",VLOOKUP(AA21,List167823456[],2,FALSE))</f>
        <v/>
      </c>
      <c r="BY21" s="158" t="str">
        <f>IF(AB21="---","",VLOOKUP(AB21,List167823456[],2,FALSE))</f>
        <v/>
      </c>
      <c r="BZ21" s="158" t="str">
        <f>IF(AC21="---","",VLOOKUP(AC21,List167823456[],2,FALSE))</f>
        <v/>
      </c>
      <c r="CA21" s="158" t="str">
        <f>IF(AD21="---","",VLOOKUP(AD21,List167823456[],2,FALSE))</f>
        <v/>
      </c>
      <c r="CB21" s="158" t="str">
        <f>IF(AE21="---","",VLOOKUP(AE21,List167823456[],2,FALSE))</f>
        <v/>
      </c>
      <c r="CC21" s="158" t="str">
        <f>IF(AF21="---","",VLOOKUP(AF21,List167823456[],2,FALSE))</f>
        <v/>
      </c>
      <c r="CD21" s="158" t="str">
        <f>IF(AG21="---","",VLOOKUP(AG21,List167823456[],2,FALSE))</f>
        <v/>
      </c>
      <c r="CE21" s="158" t="str">
        <f>IF(AH21="---","",VLOOKUP(AH21,List167823456[],2,FALSE))</f>
        <v/>
      </c>
      <c r="CG21" s="1"/>
      <c r="CI21" s="1"/>
      <c r="CK21" s="1"/>
      <c r="CM21" s="1"/>
    </row>
    <row r="22" spans="2:91" s="8" customFormat="1" ht="13.5" customHeight="1" thickBot="1">
      <c r="B22" s="321"/>
      <c r="C22" s="291"/>
      <c r="D22" s="292"/>
      <c r="E22" s="20" t="s">
        <v>153</v>
      </c>
      <c r="F22" s="21"/>
      <c r="G22" s="22"/>
      <c r="H22" s="25" t="s">
        <v>106</v>
      </c>
      <c r="I22" s="25" t="s">
        <v>106</v>
      </c>
      <c r="J22" s="25" t="s">
        <v>106</v>
      </c>
      <c r="K22" s="25" t="s">
        <v>106</v>
      </c>
      <c r="L22" s="25" t="s">
        <v>106</v>
      </c>
      <c r="M22" s="25" t="s">
        <v>106</v>
      </c>
      <c r="N22" s="25" t="s">
        <v>106</v>
      </c>
      <c r="O22" s="25" t="s">
        <v>106</v>
      </c>
      <c r="P22" s="25" t="s">
        <v>106</v>
      </c>
      <c r="Q22" s="25" t="s">
        <v>106</v>
      </c>
      <c r="R22" s="32" t="s">
        <v>106</v>
      </c>
      <c r="S22" s="1"/>
      <c r="T22" s="1"/>
      <c r="U22" s="1"/>
      <c r="V22" s="1"/>
      <c r="W22" s="1"/>
      <c r="X22" s="1"/>
      <c r="Y22" s="25" t="s">
        <v>106</v>
      </c>
      <c r="Z22" s="25" t="s">
        <v>106</v>
      </c>
      <c r="AA22" s="25" t="s">
        <v>106</v>
      </c>
      <c r="AB22" s="25" t="s">
        <v>106</v>
      </c>
      <c r="AC22" s="32" t="s">
        <v>106</v>
      </c>
      <c r="AD22" s="23" t="s">
        <v>106</v>
      </c>
      <c r="AE22" s="23" t="s">
        <v>106</v>
      </c>
      <c r="AF22" s="23" t="s">
        <v>106</v>
      </c>
      <c r="AG22" s="23" t="s">
        <v>106</v>
      </c>
      <c r="AH22" s="23" t="s">
        <v>106</v>
      </c>
      <c r="AK22" s="27" t="str">
        <f t="shared" si="0"/>
        <v/>
      </c>
      <c r="AL22" s="27" t="str">
        <f t="shared" si="0"/>
        <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154</v>
      </c>
      <c r="AX22" s="30" t="str">
        <f t="shared" si="1"/>
        <v>---</v>
      </c>
      <c r="AY22" s="50" t="e">
        <f>VALUE(IF(AX22="---","",VLOOKUP(AX22,List167823456[],2,FALSE)))</f>
        <v>#VALUE!</v>
      </c>
      <c r="AZ22" s="1" t="str">
        <f t="shared" si="2"/>
        <v>---</v>
      </c>
      <c r="BA22" s="1" t="e">
        <f>VALUE(IF(AZ22="---","",VLOOKUP(AZ22,List167823456[],2,FALSE)))</f>
        <v>#VALUE!</v>
      </c>
      <c r="BB22" s="1" t="str">
        <f t="shared" si="3"/>
        <v>---</v>
      </c>
      <c r="BC22" s="1" t="str">
        <f t="shared" si="4"/>
        <v>---</v>
      </c>
      <c r="BD22" s="1"/>
      <c r="BE22" s="1"/>
      <c r="BF22" s="1"/>
      <c r="BG22" s="1"/>
      <c r="BH22" s="1"/>
      <c r="BI22" s="29" t="s">
        <v>154</v>
      </c>
      <c r="BJ22" s="158" t="str">
        <f>IF(H22="---","",VLOOKUP(H22,List167823456[],2,FALSE))</f>
        <v/>
      </c>
      <c r="BK22" s="158" t="str">
        <f>IF(I22="---","",VLOOKUP(I22,List167823456[],2,FALSE))</f>
        <v/>
      </c>
      <c r="BL22" s="158" t="str">
        <f>IF(J22="---","",VLOOKUP(J22,List167823456[],2,FALSE))</f>
        <v/>
      </c>
      <c r="BM22" s="158" t="str">
        <f>IF(K22="---","",VLOOKUP(K22,List167823456[],2,FALSE))</f>
        <v/>
      </c>
      <c r="BN22" s="158" t="str">
        <f>IF(L22="---","",VLOOKUP(L22,List167823456[],2,FALSE))</f>
        <v/>
      </c>
      <c r="BO22" s="158" t="str">
        <f>IF(M22="---","",VLOOKUP(M22,List167823456[],2,FALSE))</f>
        <v/>
      </c>
      <c r="BP22" s="158" t="str">
        <f>IF(N22="---","",VLOOKUP(N22,List167823456[],2,FALSE))</f>
        <v/>
      </c>
      <c r="BQ22" s="158" t="str">
        <f>IF(O22="---","",VLOOKUP(O22,List167823456[],2,FALSE))</f>
        <v/>
      </c>
      <c r="BR22" s="158" t="str">
        <f>IF(P22="---","",VLOOKUP(P22,List167823456[],2,FALSE))</f>
        <v/>
      </c>
      <c r="BS22" s="158" t="str">
        <f>IF(Q22="---","",VLOOKUP(Q22,List167823456[],2,FALSE))</f>
        <v/>
      </c>
      <c r="BT22" s="158" t="str">
        <f>IF(R22="---","",VLOOKUP(R22,List167823456[],2,FALSE))</f>
        <v/>
      </c>
      <c r="BU22" s="29" t="s">
        <v>154</v>
      </c>
      <c r="BV22" s="158" t="str">
        <f>IF(Y22="---","",VLOOKUP(Y22,List167823456[],2,FALSE))</f>
        <v/>
      </c>
      <c r="BW22" s="158" t="str">
        <f>IF(Z22="---","",VLOOKUP(Z22,List167823456[],2,FALSE))</f>
        <v/>
      </c>
      <c r="BX22" s="158" t="str">
        <f>IF(AA22="---","",VLOOKUP(AA22,List167823456[],2,FALSE))</f>
        <v/>
      </c>
      <c r="BY22" s="158" t="str">
        <f>IF(AB22="---","",VLOOKUP(AB22,List167823456[],2,FALSE))</f>
        <v/>
      </c>
      <c r="BZ22" s="158" t="str">
        <f>IF(AC22="---","",VLOOKUP(AC22,List167823456[],2,FALSE))</f>
        <v/>
      </c>
      <c r="CA22" s="158" t="str">
        <f>IF(AD22="---","",VLOOKUP(AD22,List167823456[],2,FALSE))</f>
        <v/>
      </c>
      <c r="CB22" s="158" t="str">
        <f>IF(AE22="---","",VLOOKUP(AE22,List167823456[],2,FALSE))</f>
        <v/>
      </c>
      <c r="CC22" s="158" t="str">
        <f>IF(AF22="---","",VLOOKUP(AF22,List167823456[],2,FALSE))</f>
        <v/>
      </c>
      <c r="CD22" s="158" t="str">
        <f>IF(AG22="---","",VLOOKUP(AG22,List167823456[],2,FALSE))</f>
        <v/>
      </c>
      <c r="CE22" s="158" t="str">
        <f>IF(AH22="---","",VLOOKUP(AH22,List167823456[],2,FALSE))</f>
        <v/>
      </c>
      <c r="CG22" s="1"/>
      <c r="CI22" s="1"/>
      <c r="CK22" s="1"/>
      <c r="CM22" s="1"/>
    </row>
    <row r="23" spans="2:91" s="8" customFormat="1" ht="13.5" customHeight="1" thickBot="1">
      <c r="B23" s="322"/>
      <c r="C23" s="291"/>
      <c r="D23" s="292"/>
      <c r="E23" s="20" t="s">
        <v>155</v>
      </c>
      <c r="F23" s="21"/>
      <c r="G23" s="22"/>
      <c r="H23" s="25" t="s">
        <v>106</v>
      </c>
      <c r="I23" s="25" t="s">
        <v>106</v>
      </c>
      <c r="J23" s="25" t="s">
        <v>106</v>
      </c>
      <c r="K23" s="25" t="s">
        <v>106</v>
      </c>
      <c r="L23" s="25" t="s">
        <v>106</v>
      </c>
      <c r="M23" s="25" t="s">
        <v>106</v>
      </c>
      <c r="N23" s="25" t="s">
        <v>106</v>
      </c>
      <c r="O23" s="25" t="s">
        <v>106</v>
      </c>
      <c r="P23" s="25" t="s">
        <v>106</v>
      </c>
      <c r="Q23" s="25" t="s">
        <v>106</v>
      </c>
      <c r="R23" s="32" t="s">
        <v>106</v>
      </c>
      <c r="S23" s="1"/>
      <c r="T23" s="1"/>
      <c r="U23" s="1"/>
      <c r="V23" s="1"/>
      <c r="W23" s="1"/>
      <c r="X23" s="1"/>
      <c r="Y23" s="25" t="s">
        <v>106</v>
      </c>
      <c r="Z23" s="25" t="s">
        <v>106</v>
      </c>
      <c r="AA23" s="25" t="s">
        <v>106</v>
      </c>
      <c r="AB23" s="25" t="s">
        <v>106</v>
      </c>
      <c r="AC23" s="32" t="s">
        <v>106</v>
      </c>
      <c r="AD23" s="23" t="s">
        <v>106</v>
      </c>
      <c r="AE23" s="23" t="s">
        <v>106</v>
      </c>
      <c r="AF23" s="23" t="s">
        <v>106</v>
      </c>
      <c r="AG23" s="23" t="s">
        <v>106</v>
      </c>
      <c r="AH23" s="23" t="s">
        <v>106</v>
      </c>
      <c r="AK23" s="27" t="str">
        <f t="shared" si="0"/>
        <v/>
      </c>
      <c r="AL23" s="27" t="str">
        <f t="shared" si="0"/>
        <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156</v>
      </c>
      <c r="AX23" s="30" t="str">
        <f t="shared" si="1"/>
        <v>---</v>
      </c>
      <c r="AY23" s="50" t="e">
        <f>VALUE(IF(AX23="---","",VLOOKUP(AX23,List167823456[],2,FALSE)))</f>
        <v>#VALUE!</v>
      </c>
      <c r="AZ23" s="1" t="str">
        <f t="shared" si="2"/>
        <v>---</v>
      </c>
      <c r="BA23" s="1" t="e">
        <f>VALUE(IF(AZ23="---","",VLOOKUP(AZ23,List167823456[],2,FALSE)))</f>
        <v>#VALUE!</v>
      </c>
      <c r="BB23" s="1" t="str">
        <f t="shared" si="3"/>
        <v>---</v>
      </c>
      <c r="BC23" s="1" t="str">
        <f t="shared" si="4"/>
        <v>---</v>
      </c>
      <c r="BD23" s="1"/>
      <c r="BE23" s="1"/>
      <c r="BF23" s="1"/>
      <c r="BG23" s="1"/>
      <c r="BH23" s="1"/>
      <c r="BI23" s="29" t="s">
        <v>156</v>
      </c>
      <c r="BJ23" s="158" t="str">
        <f>IF(H23="---","",VLOOKUP(H23,List167823456[],2,FALSE))</f>
        <v/>
      </c>
      <c r="BK23" s="158" t="str">
        <f>IF(I23="---","",VLOOKUP(I23,List167823456[],2,FALSE))</f>
        <v/>
      </c>
      <c r="BL23" s="158" t="str">
        <f>IF(J23="---","",VLOOKUP(J23,List167823456[],2,FALSE))</f>
        <v/>
      </c>
      <c r="BM23" s="158" t="str">
        <f>IF(K23="---","",VLOOKUP(K23,List167823456[],2,FALSE))</f>
        <v/>
      </c>
      <c r="BN23" s="158" t="str">
        <f>IF(L23="---","",VLOOKUP(L23,List167823456[],2,FALSE))</f>
        <v/>
      </c>
      <c r="BO23" s="158" t="str">
        <f>IF(M23="---","",VLOOKUP(M23,List167823456[],2,FALSE))</f>
        <v/>
      </c>
      <c r="BP23" s="158" t="str">
        <f>IF(N23="---","",VLOOKUP(N23,List167823456[],2,FALSE))</f>
        <v/>
      </c>
      <c r="BQ23" s="158" t="str">
        <f>IF(O23="---","",VLOOKUP(O23,List167823456[],2,FALSE))</f>
        <v/>
      </c>
      <c r="BR23" s="158" t="str">
        <f>IF(P23="---","",VLOOKUP(P23,List167823456[],2,FALSE))</f>
        <v/>
      </c>
      <c r="BS23" s="158" t="str">
        <f>IF(Q23="---","",VLOOKUP(Q23,List167823456[],2,FALSE))</f>
        <v/>
      </c>
      <c r="BT23" s="158" t="str">
        <f>IF(R23="---","",VLOOKUP(R23,List167823456[],2,FALSE))</f>
        <v/>
      </c>
      <c r="BU23" s="29" t="s">
        <v>156</v>
      </c>
      <c r="BV23" s="158" t="str">
        <f>IF(Y23="---","",VLOOKUP(Y23,List167823456[],2,FALSE))</f>
        <v/>
      </c>
      <c r="BW23" s="158" t="str">
        <f>IF(Z23="---","",VLOOKUP(Z23,List167823456[],2,FALSE))</f>
        <v/>
      </c>
      <c r="BX23" s="158" t="str">
        <f>IF(AA23="---","",VLOOKUP(AA23,List167823456[],2,FALSE))</f>
        <v/>
      </c>
      <c r="BY23" s="158" t="str">
        <f>IF(AB23="---","",VLOOKUP(AB23,List167823456[],2,FALSE))</f>
        <v/>
      </c>
      <c r="BZ23" s="158" t="str">
        <f>IF(AC23="---","",VLOOKUP(AC23,List167823456[],2,FALSE))</f>
        <v/>
      </c>
      <c r="CA23" s="158" t="str">
        <f>IF(AD23="---","",VLOOKUP(AD23,List167823456[],2,FALSE))</f>
        <v/>
      </c>
      <c r="CB23" s="158" t="str">
        <f>IF(AE23="---","",VLOOKUP(AE23,List167823456[],2,FALSE))</f>
        <v/>
      </c>
      <c r="CC23" s="158" t="str">
        <f>IF(AF23="---","",VLOOKUP(AF23,List167823456[],2,FALSE))</f>
        <v/>
      </c>
      <c r="CD23" s="158" t="str">
        <f>IF(AG23="---","",VLOOKUP(AG23,List167823456[],2,FALSE))</f>
        <v/>
      </c>
      <c r="CE23" s="158" t="str">
        <f>IF(AH23="---","",VLOOKUP(AH23,List167823456[],2,FALSE))</f>
        <v/>
      </c>
      <c r="CG23" s="1"/>
      <c r="CI23" s="1"/>
      <c r="CK23" s="1"/>
      <c r="CM23" s="1"/>
    </row>
    <row r="24" spans="2:91" s="8" customFormat="1" ht="13.5" customHeight="1" thickBot="1">
      <c r="B24" s="320">
        <v>3</v>
      </c>
      <c r="C24" s="329" t="s">
        <v>157</v>
      </c>
      <c r="D24" s="330"/>
      <c r="E24" s="20" t="s">
        <v>158</v>
      </c>
      <c r="F24" s="21"/>
      <c r="G24" s="22"/>
      <c r="H24" s="25" t="s">
        <v>106</v>
      </c>
      <c r="I24" s="25" t="s">
        <v>106</v>
      </c>
      <c r="J24" s="25" t="s">
        <v>106</v>
      </c>
      <c r="K24" s="25" t="s">
        <v>106</v>
      </c>
      <c r="L24" s="25" t="s">
        <v>106</v>
      </c>
      <c r="M24" s="25" t="s">
        <v>106</v>
      </c>
      <c r="N24" s="25" t="s">
        <v>106</v>
      </c>
      <c r="O24" s="25" t="s">
        <v>106</v>
      </c>
      <c r="P24" s="25" t="s">
        <v>106</v>
      </c>
      <c r="Q24" s="25" t="s">
        <v>106</v>
      </c>
      <c r="R24" s="32" t="s">
        <v>106</v>
      </c>
      <c r="S24" s="1"/>
      <c r="T24" s="1"/>
      <c r="U24" s="1"/>
      <c r="V24" s="1"/>
      <c r="W24" s="1"/>
      <c r="X24" s="1"/>
      <c r="Y24" s="25" t="s">
        <v>106</v>
      </c>
      <c r="Z24" s="25" t="s">
        <v>106</v>
      </c>
      <c r="AA24" s="25" t="s">
        <v>106</v>
      </c>
      <c r="AB24" s="25" t="s">
        <v>106</v>
      </c>
      <c r="AC24" s="32" t="s">
        <v>106</v>
      </c>
      <c r="AD24" s="23" t="s">
        <v>106</v>
      </c>
      <c r="AE24" s="23" t="s">
        <v>106</v>
      </c>
      <c r="AF24" s="23" t="s">
        <v>106</v>
      </c>
      <c r="AG24" s="23" t="s">
        <v>106</v>
      </c>
      <c r="AH24" s="23" t="s">
        <v>106</v>
      </c>
      <c r="AK24" s="27" t="str">
        <f t="shared" si="0"/>
        <v/>
      </c>
      <c r="AL24" s="27" t="str">
        <f t="shared" si="0"/>
        <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159</v>
      </c>
      <c r="AX24" s="30" t="str">
        <f t="shared" si="1"/>
        <v>---</v>
      </c>
      <c r="AY24" s="50" t="e">
        <f>VALUE(IF(AX24="---","",VLOOKUP(AX24,List167823456[],2,FALSE)))</f>
        <v>#VALUE!</v>
      </c>
      <c r="AZ24" s="1" t="str">
        <f t="shared" si="2"/>
        <v>---</v>
      </c>
      <c r="BA24" s="1" t="e">
        <f>VALUE(IF(AZ24="---","",VLOOKUP(AZ24,List167823456[],2,FALSE)))</f>
        <v>#VALUE!</v>
      </c>
      <c r="BB24" s="1" t="str">
        <f t="shared" si="3"/>
        <v>---</v>
      </c>
      <c r="BC24" s="1" t="str">
        <f t="shared" si="4"/>
        <v>---</v>
      </c>
      <c r="BD24" s="1"/>
      <c r="BE24" s="1"/>
      <c r="BF24" s="1"/>
      <c r="BG24" s="1"/>
      <c r="BH24" s="1"/>
      <c r="BI24" s="29" t="s">
        <v>159</v>
      </c>
      <c r="BJ24" s="158" t="str">
        <f>IF(H24="---","",VLOOKUP(H24,List167823456[],2,FALSE))</f>
        <v/>
      </c>
      <c r="BK24" s="158" t="str">
        <f>IF(I24="---","",VLOOKUP(I24,List167823456[],2,FALSE))</f>
        <v/>
      </c>
      <c r="BL24" s="158" t="str">
        <f>IF(J24="---","",VLOOKUP(J24,List167823456[],2,FALSE))</f>
        <v/>
      </c>
      <c r="BM24" s="158" t="str">
        <f>IF(K24="---","",VLOOKUP(K24,List167823456[],2,FALSE))</f>
        <v/>
      </c>
      <c r="BN24" s="158" t="str">
        <f>IF(L24="---","",VLOOKUP(L24,List167823456[],2,FALSE))</f>
        <v/>
      </c>
      <c r="BO24" s="158" t="str">
        <f>IF(M24="---","",VLOOKUP(M24,List167823456[],2,FALSE))</f>
        <v/>
      </c>
      <c r="BP24" s="158" t="str">
        <f>IF(N24="---","",VLOOKUP(N24,List167823456[],2,FALSE))</f>
        <v/>
      </c>
      <c r="BQ24" s="158" t="str">
        <f>IF(O24="---","",VLOOKUP(O24,List167823456[],2,FALSE))</f>
        <v/>
      </c>
      <c r="BR24" s="158" t="str">
        <f>IF(P24="---","",VLOOKUP(P24,List167823456[],2,FALSE))</f>
        <v/>
      </c>
      <c r="BS24" s="158" t="str">
        <f>IF(Q24="---","",VLOOKUP(Q24,List167823456[],2,FALSE))</f>
        <v/>
      </c>
      <c r="BT24" s="158" t="str">
        <f>IF(R24="---","",VLOOKUP(R24,List167823456[],2,FALSE))</f>
        <v/>
      </c>
      <c r="BU24" s="29" t="s">
        <v>159</v>
      </c>
      <c r="BV24" s="158" t="str">
        <f>IF(Y24="---","",VLOOKUP(Y24,List167823456[],2,FALSE))</f>
        <v/>
      </c>
      <c r="BW24" s="158" t="str">
        <f>IF(Z24="---","",VLOOKUP(Z24,List167823456[],2,FALSE))</f>
        <v/>
      </c>
      <c r="BX24" s="158" t="str">
        <f>IF(AA24="---","",VLOOKUP(AA24,List167823456[],2,FALSE))</f>
        <v/>
      </c>
      <c r="BY24" s="158" t="str">
        <f>IF(AB24="---","",VLOOKUP(AB24,List167823456[],2,FALSE))</f>
        <v/>
      </c>
      <c r="BZ24" s="158" t="str">
        <f>IF(AC24="---","",VLOOKUP(AC24,List167823456[],2,FALSE))</f>
        <v/>
      </c>
      <c r="CA24" s="158" t="str">
        <f>IF(AD24="---","",VLOOKUP(AD24,List167823456[],2,FALSE))</f>
        <v/>
      </c>
      <c r="CB24" s="158" t="str">
        <f>IF(AE24="---","",VLOOKUP(AE24,List167823456[],2,FALSE))</f>
        <v/>
      </c>
      <c r="CC24" s="158" t="str">
        <f>IF(AF24="---","",VLOOKUP(AF24,List167823456[],2,FALSE))</f>
        <v/>
      </c>
      <c r="CD24" s="158" t="str">
        <f>IF(AG24="---","",VLOOKUP(AG24,List167823456[],2,FALSE))</f>
        <v/>
      </c>
      <c r="CE24" s="158" t="str">
        <f>IF(AH24="---","",VLOOKUP(AH24,List167823456[],2,FALSE))</f>
        <v/>
      </c>
      <c r="CG24" s="1"/>
      <c r="CI24" s="1"/>
      <c r="CK24" s="1"/>
      <c r="CM24" s="1"/>
    </row>
    <row r="25" spans="2:91" s="8" customFormat="1" ht="14.45" thickBot="1">
      <c r="B25" s="321"/>
      <c r="C25" s="329"/>
      <c r="D25" s="330"/>
      <c r="E25" s="20" t="s">
        <v>160</v>
      </c>
      <c r="F25" s="21"/>
      <c r="G25" s="22"/>
      <c r="H25" s="25" t="s">
        <v>106</v>
      </c>
      <c r="I25" s="25" t="s">
        <v>106</v>
      </c>
      <c r="J25" s="25" t="s">
        <v>106</v>
      </c>
      <c r="K25" s="25" t="s">
        <v>106</v>
      </c>
      <c r="L25" s="25" t="s">
        <v>106</v>
      </c>
      <c r="M25" s="25" t="s">
        <v>106</v>
      </c>
      <c r="N25" s="25" t="s">
        <v>106</v>
      </c>
      <c r="O25" s="25" t="s">
        <v>106</v>
      </c>
      <c r="P25" s="25" t="s">
        <v>106</v>
      </c>
      <c r="Q25" s="25" t="s">
        <v>106</v>
      </c>
      <c r="R25" s="32" t="s">
        <v>106</v>
      </c>
      <c r="S25" s="1"/>
      <c r="T25" s="1"/>
      <c r="U25" s="1"/>
      <c r="V25" s="1"/>
      <c r="W25" s="1"/>
      <c r="X25" s="1"/>
      <c r="Y25" s="25" t="s">
        <v>106</v>
      </c>
      <c r="Z25" s="25" t="s">
        <v>106</v>
      </c>
      <c r="AA25" s="25" t="s">
        <v>106</v>
      </c>
      <c r="AB25" s="25" t="s">
        <v>106</v>
      </c>
      <c r="AC25" s="32" t="s">
        <v>106</v>
      </c>
      <c r="AD25" s="23" t="s">
        <v>106</v>
      </c>
      <c r="AE25" s="23" t="s">
        <v>106</v>
      </c>
      <c r="AF25" s="23" t="s">
        <v>106</v>
      </c>
      <c r="AG25" s="23" t="s">
        <v>106</v>
      </c>
      <c r="AH25" s="23" t="s">
        <v>106</v>
      </c>
      <c r="AK25" s="27" t="str">
        <f t="shared" si="0"/>
        <v/>
      </c>
      <c r="AL25" s="27" t="str">
        <f t="shared" si="0"/>
        <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161</v>
      </c>
      <c r="AX25" s="30" t="str">
        <f t="shared" si="1"/>
        <v>---</v>
      </c>
      <c r="AY25" s="50" t="e">
        <f>VALUE(IF(AX25="---","",VLOOKUP(AX25,List167823456[],2,FALSE)))</f>
        <v>#VALUE!</v>
      </c>
      <c r="AZ25" s="1" t="str">
        <f t="shared" si="2"/>
        <v>---</v>
      </c>
      <c r="BA25" s="1" t="e">
        <f>VALUE(IF(AZ25="---","",VLOOKUP(AZ25,List167823456[],2,FALSE)))</f>
        <v>#VALUE!</v>
      </c>
      <c r="BB25" s="1" t="str">
        <f t="shared" si="3"/>
        <v>---</v>
      </c>
      <c r="BC25" s="1" t="str">
        <f t="shared" si="4"/>
        <v>---</v>
      </c>
      <c r="BD25" s="1"/>
      <c r="BE25" s="1"/>
      <c r="BF25" s="1"/>
      <c r="BG25" s="1"/>
      <c r="BH25" s="1"/>
      <c r="BI25" s="29" t="s">
        <v>161</v>
      </c>
      <c r="BJ25" s="158" t="str">
        <f>IF(H25="---","",VLOOKUP(H25,List167823456[],2,FALSE))</f>
        <v/>
      </c>
      <c r="BK25" s="158" t="str">
        <f>IF(I25="---","",VLOOKUP(I25,List167823456[],2,FALSE))</f>
        <v/>
      </c>
      <c r="BL25" s="158" t="str">
        <f>IF(J25="---","",VLOOKUP(J25,List167823456[],2,FALSE))</f>
        <v/>
      </c>
      <c r="BM25" s="158" t="str">
        <f>IF(K25="---","",VLOOKUP(K25,List167823456[],2,FALSE))</f>
        <v/>
      </c>
      <c r="BN25" s="158" t="str">
        <f>IF(L25="---","",VLOOKUP(L25,List167823456[],2,FALSE))</f>
        <v/>
      </c>
      <c r="BO25" s="158" t="str">
        <f>IF(M25="---","",VLOOKUP(M25,List167823456[],2,FALSE))</f>
        <v/>
      </c>
      <c r="BP25" s="158" t="str">
        <f>IF(N25="---","",VLOOKUP(N25,List167823456[],2,FALSE))</f>
        <v/>
      </c>
      <c r="BQ25" s="158" t="str">
        <f>IF(O25="---","",VLOOKUP(O25,List167823456[],2,FALSE))</f>
        <v/>
      </c>
      <c r="BR25" s="158" t="str">
        <f>IF(P25="---","",VLOOKUP(P25,List167823456[],2,FALSE))</f>
        <v/>
      </c>
      <c r="BS25" s="158" t="str">
        <f>IF(Q25="---","",VLOOKUP(Q25,List167823456[],2,FALSE))</f>
        <v/>
      </c>
      <c r="BT25" s="158" t="str">
        <f>IF(R25="---","",VLOOKUP(R25,List167823456[],2,FALSE))</f>
        <v/>
      </c>
      <c r="BU25" s="29" t="s">
        <v>161</v>
      </c>
      <c r="BV25" s="158" t="str">
        <f>IF(Y25="---","",VLOOKUP(Y25,List167823456[],2,FALSE))</f>
        <v/>
      </c>
      <c r="BW25" s="158" t="str">
        <f>IF(Z25="---","",VLOOKUP(Z25,List167823456[],2,FALSE))</f>
        <v/>
      </c>
      <c r="BX25" s="158" t="str">
        <f>IF(AA25="---","",VLOOKUP(AA25,List167823456[],2,FALSE))</f>
        <v/>
      </c>
      <c r="BY25" s="158" t="str">
        <f>IF(AB25="---","",VLOOKUP(AB25,List167823456[],2,FALSE))</f>
        <v/>
      </c>
      <c r="BZ25" s="158" t="str">
        <f>IF(AC25="---","",VLOOKUP(AC25,List167823456[],2,FALSE))</f>
        <v/>
      </c>
      <c r="CA25" s="158" t="str">
        <f>IF(AD25="---","",VLOOKUP(AD25,List167823456[],2,FALSE))</f>
        <v/>
      </c>
      <c r="CB25" s="158" t="str">
        <f>IF(AE25="---","",VLOOKUP(AE25,List167823456[],2,FALSE))</f>
        <v/>
      </c>
      <c r="CC25" s="158" t="str">
        <f>IF(AF25="---","",VLOOKUP(AF25,List167823456[],2,FALSE))</f>
        <v/>
      </c>
      <c r="CD25" s="158" t="str">
        <f>IF(AG25="---","",VLOOKUP(AG25,List167823456[],2,FALSE))</f>
        <v/>
      </c>
      <c r="CE25" s="158" t="str">
        <f>IF(AH25="---","",VLOOKUP(AH25,List167823456[],2,FALSE))</f>
        <v/>
      </c>
      <c r="CG25" s="1"/>
      <c r="CI25" s="1"/>
      <c r="CK25" s="1"/>
      <c r="CM25" s="1"/>
    </row>
    <row r="26" spans="2:91" s="8" customFormat="1" ht="13.5" customHeight="1" thickBot="1">
      <c r="B26" s="321"/>
      <c r="C26" s="329"/>
      <c r="D26" s="330"/>
      <c r="E26" s="20" t="s">
        <v>162</v>
      </c>
      <c r="F26" s="21"/>
      <c r="G26" s="22"/>
      <c r="H26" s="25" t="s">
        <v>106</v>
      </c>
      <c r="I26" s="25" t="s">
        <v>106</v>
      </c>
      <c r="J26" s="25" t="s">
        <v>106</v>
      </c>
      <c r="K26" s="25" t="s">
        <v>106</v>
      </c>
      <c r="L26" s="25" t="s">
        <v>106</v>
      </c>
      <c r="M26" s="25" t="s">
        <v>106</v>
      </c>
      <c r="N26" s="25" t="s">
        <v>106</v>
      </c>
      <c r="O26" s="25" t="s">
        <v>106</v>
      </c>
      <c r="P26" s="25" t="s">
        <v>106</v>
      </c>
      <c r="Q26" s="25" t="s">
        <v>106</v>
      </c>
      <c r="R26" s="32" t="s">
        <v>106</v>
      </c>
      <c r="S26" s="1"/>
      <c r="T26" s="1"/>
      <c r="U26" s="1"/>
      <c r="V26" s="1"/>
      <c r="W26" s="1"/>
      <c r="X26" s="1"/>
      <c r="Y26" s="25" t="s">
        <v>106</v>
      </c>
      <c r="Z26" s="25" t="s">
        <v>106</v>
      </c>
      <c r="AA26" s="25" t="s">
        <v>106</v>
      </c>
      <c r="AB26" s="25" t="s">
        <v>106</v>
      </c>
      <c r="AC26" s="32" t="s">
        <v>106</v>
      </c>
      <c r="AD26" s="23" t="s">
        <v>106</v>
      </c>
      <c r="AE26" s="23" t="s">
        <v>106</v>
      </c>
      <c r="AF26" s="23" t="s">
        <v>106</v>
      </c>
      <c r="AG26" s="23" t="s">
        <v>106</v>
      </c>
      <c r="AH26" s="23" t="s">
        <v>106</v>
      </c>
      <c r="AK26" s="27" t="str">
        <f t="shared" si="0"/>
        <v/>
      </c>
      <c r="AL26" s="27" t="str">
        <f t="shared" si="0"/>
        <v/>
      </c>
      <c r="AM26" s="27" t="str">
        <f t="shared" si="0"/>
        <v/>
      </c>
      <c r="AN26" s="27" t="str">
        <f t="shared" si="0"/>
        <v/>
      </c>
      <c r="AO26" s="27" t="str">
        <f t="shared" si="0"/>
        <v/>
      </c>
      <c r="AP26" s="27" t="str">
        <f t="shared" si="0"/>
        <v/>
      </c>
      <c r="AQ26" s="27" t="str">
        <f t="shared" si="0"/>
        <v/>
      </c>
      <c r="AR26" s="27" t="str">
        <f t="shared" si="0"/>
        <v/>
      </c>
      <c r="AS26" s="27" t="str">
        <f t="shared" si="0"/>
        <v/>
      </c>
      <c r="AT26" s="27" t="str">
        <f t="shared" si="0"/>
        <v/>
      </c>
      <c r="AU26" s="1"/>
      <c r="AV26" s="28"/>
      <c r="AW26" s="29" t="s">
        <v>163</v>
      </c>
      <c r="AX26" s="30" t="str">
        <f t="shared" si="1"/>
        <v>---</v>
      </c>
      <c r="AY26" s="50" t="e">
        <f>VALUE(IF(AX26="---","",VLOOKUP(AX26,List167823456[],2,FALSE)))</f>
        <v>#VALUE!</v>
      </c>
      <c r="AZ26" s="1" t="str">
        <f t="shared" si="2"/>
        <v>---</v>
      </c>
      <c r="BA26" s="1" t="e">
        <f>VALUE(IF(AZ26="---","",VLOOKUP(AZ26,List167823456[],2,FALSE)))</f>
        <v>#VALUE!</v>
      </c>
      <c r="BB26" s="1" t="str">
        <f t="shared" si="3"/>
        <v>---</v>
      </c>
      <c r="BC26" s="1" t="str">
        <f t="shared" si="4"/>
        <v>---</v>
      </c>
      <c r="BD26" s="1"/>
      <c r="BE26" s="1"/>
      <c r="BF26" s="1"/>
      <c r="BG26" s="1"/>
      <c r="BH26" s="1"/>
      <c r="BI26" s="29" t="s">
        <v>163</v>
      </c>
      <c r="BJ26" s="158" t="str">
        <f>IF(H26="---","",VLOOKUP(H26,List167823456[],2,FALSE))</f>
        <v/>
      </c>
      <c r="BK26" s="158" t="str">
        <f>IF(I26="---","",VLOOKUP(I26,List167823456[],2,FALSE))</f>
        <v/>
      </c>
      <c r="BL26" s="158" t="str">
        <f>IF(J26="---","",VLOOKUP(J26,List167823456[],2,FALSE))</f>
        <v/>
      </c>
      <c r="BM26" s="158" t="str">
        <f>IF(K26="---","",VLOOKUP(K26,List167823456[],2,FALSE))</f>
        <v/>
      </c>
      <c r="BN26" s="158" t="str">
        <f>IF(L26="---","",VLOOKUP(L26,List167823456[],2,FALSE))</f>
        <v/>
      </c>
      <c r="BO26" s="158" t="str">
        <f>IF(M26="---","",VLOOKUP(M26,List167823456[],2,FALSE))</f>
        <v/>
      </c>
      <c r="BP26" s="158" t="str">
        <f>IF(N26="---","",VLOOKUP(N26,List167823456[],2,FALSE))</f>
        <v/>
      </c>
      <c r="BQ26" s="158" t="str">
        <f>IF(O26="---","",VLOOKUP(O26,List167823456[],2,FALSE))</f>
        <v/>
      </c>
      <c r="BR26" s="158" t="str">
        <f>IF(P26="---","",VLOOKUP(P26,List167823456[],2,FALSE))</f>
        <v/>
      </c>
      <c r="BS26" s="158" t="str">
        <f>IF(Q26="---","",VLOOKUP(Q26,List167823456[],2,FALSE))</f>
        <v/>
      </c>
      <c r="BT26" s="158" t="str">
        <f>IF(R26="---","",VLOOKUP(R26,List167823456[],2,FALSE))</f>
        <v/>
      </c>
      <c r="BU26" s="29" t="s">
        <v>163</v>
      </c>
      <c r="BV26" s="158" t="str">
        <f>IF(Y26="---","",VLOOKUP(Y26,List167823456[],2,FALSE))</f>
        <v/>
      </c>
      <c r="BW26" s="158" t="str">
        <f>IF(Z26="---","",VLOOKUP(Z26,List167823456[],2,FALSE))</f>
        <v/>
      </c>
      <c r="BX26" s="158" t="str">
        <f>IF(AA26="---","",VLOOKUP(AA26,List167823456[],2,FALSE))</f>
        <v/>
      </c>
      <c r="BY26" s="158" t="str">
        <f>IF(AB26="---","",VLOOKUP(AB26,List167823456[],2,FALSE))</f>
        <v/>
      </c>
      <c r="BZ26" s="158" t="str">
        <f>IF(AC26="---","",VLOOKUP(AC26,List167823456[],2,FALSE))</f>
        <v/>
      </c>
      <c r="CA26" s="158" t="str">
        <f>IF(AD26="---","",VLOOKUP(AD26,List167823456[],2,FALSE))</f>
        <v/>
      </c>
      <c r="CB26" s="158" t="str">
        <f>IF(AE26="---","",VLOOKUP(AE26,List167823456[],2,FALSE))</f>
        <v/>
      </c>
      <c r="CC26" s="158" t="str">
        <f>IF(AF26="---","",VLOOKUP(AF26,List167823456[],2,FALSE))</f>
        <v/>
      </c>
      <c r="CD26" s="158" t="str">
        <f>IF(AG26="---","",VLOOKUP(AG26,List167823456[],2,FALSE))</f>
        <v/>
      </c>
      <c r="CE26" s="158" t="str">
        <f>IF(AH26="---","",VLOOKUP(AH26,List167823456[],2,FALSE))</f>
        <v/>
      </c>
      <c r="CG26" s="1"/>
      <c r="CI26" s="1"/>
      <c r="CK26" s="1"/>
      <c r="CM26" s="1"/>
    </row>
    <row r="27" spans="2:91" s="8" customFormat="1" ht="14.1" customHeight="1" thickBot="1">
      <c r="B27" s="321"/>
      <c r="C27" s="329" t="s">
        <v>164</v>
      </c>
      <c r="D27" s="330"/>
      <c r="E27" s="20" t="s">
        <v>165</v>
      </c>
      <c r="F27" s="21"/>
      <c r="G27" s="22"/>
      <c r="H27" s="25" t="s">
        <v>106</v>
      </c>
      <c r="I27" s="25" t="s">
        <v>106</v>
      </c>
      <c r="J27" s="25" t="s">
        <v>106</v>
      </c>
      <c r="K27" s="25" t="s">
        <v>106</v>
      </c>
      <c r="L27" s="25" t="s">
        <v>106</v>
      </c>
      <c r="M27" s="25" t="s">
        <v>106</v>
      </c>
      <c r="N27" s="25" t="s">
        <v>106</v>
      </c>
      <c r="O27" s="25" t="s">
        <v>106</v>
      </c>
      <c r="P27" s="25" t="s">
        <v>106</v>
      </c>
      <c r="Q27" s="25" t="s">
        <v>106</v>
      </c>
      <c r="R27" s="32" t="s">
        <v>106</v>
      </c>
      <c r="S27" s="1"/>
      <c r="T27" s="1"/>
      <c r="U27" s="1"/>
      <c r="V27" s="1"/>
      <c r="W27" s="1"/>
      <c r="X27" s="1"/>
      <c r="Y27" s="25" t="s">
        <v>106</v>
      </c>
      <c r="Z27" s="25" t="s">
        <v>106</v>
      </c>
      <c r="AA27" s="25" t="s">
        <v>106</v>
      </c>
      <c r="AB27" s="25" t="s">
        <v>106</v>
      </c>
      <c r="AC27" s="32" t="s">
        <v>106</v>
      </c>
      <c r="AD27" s="23" t="s">
        <v>106</v>
      </c>
      <c r="AE27" s="23" t="s">
        <v>106</v>
      </c>
      <c r="AF27" s="23" t="s">
        <v>106</v>
      </c>
      <c r="AG27" s="23" t="s">
        <v>106</v>
      </c>
      <c r="AH27" s="23" t="s">
        <v>106</v>
      </c>
      <c r="AK27" s="27" t="str">
        <f t="shared" si="0"/>
        <v/>
      </c>
      <c r="AL27" s="27" t="str">
        <f t="shared" si="0"/>
        <v/>
      </c>
      <c r="AM27" s="27" t="str">
        <f t="shared" si="0"/>
        <v/>
      </c>
      <c r="AN27" s="27" t="str">
        <f t="shared" si="0"/>
        <v/>
      </c>
      <c r="AO27" s="27" t="str">
        <f t="shared" si="0"/>
        <v/>
      </c>
      <c r="AP27" s="27" t="str">
        <f t="shared" si="0"/>
        <v/>
      </c>
      <c r="AQ27" s="27" t="str">
        <f t="shared" si="0"/>
        <v/>
      </c>
      <c r="AR27" s="27" t="str">
        <f t="shared" si="0"/>
        <v/>
      </c>
      <c r="AS27" s="27" t="str">
        <f t="shared" si="0"/>
        <v/>
      </c>
      <c r="AT27" s="27" t="str">
        <f t="shared" si="0"/>
        <v/>
      </c>
      <c r="AU27" s="1"/>
      <c r="AV27" s="28"/>
      <c r="AW27" s="29" t="s">
        <v>166</v>
      </c>
      <c r="AX27" s="30" t="str">
        <f t="shared" si="1"/>
        <v>---</v>
      </c>
      <c r="AY27" s="50" t="e">
        <f>VALUE(IF(AX27="---","",VLOOKUP(AX27,List167823456[],2,FALSE)))</f>
        <v>#VALUE!</v>
      </c>
      <c r="AZ27" s="1" t="str">
        <f t="shared" si="2"/>
        <v>---</v>
      </c>
      <c r="BA27" s="1" t="e">
        <f>VALUE(IF(AZ27="---","",VLOOKUP(AZ27,List167823456[],2,FALSE)))</f>
        <v>#VALUE!</v>
      </c>
      <c r="BB27" s="1" t="str">
        <f t="shared" si="3"/>
        <v>---</v>
      </c>
      <c r="BC27" s="1" t="str">
        <f t="shared" si="4"/>
        <v>---</v>
      </c>
      <c r="BD27" s="1"/>
      <c r="BE27" s="1"/>
      <c r="BF27" s="1"/>
      <c r="BG27" s="1"/>
      <c r="BH27" s="1"/>
      <c r="BI27" s="29" t="s">
        <v>166</v>
      </c>
      <c r="BJ27" s="158" t="str">
        <f>IF(H27="---","",VLOOKUP(H27,List167823456[],2,FALSE))</f>
        <v/>
      </c>
      <c r="BK27" s="158" t="str">
        <f>IF(I27="---","",VLOOKUP(I27,List167823456[],2,FALSE))</f>
        <v/>
      </c>
      <c r="BL27" s="158" t="str">
        <f>IF(J27="---","",VLOOKUP(J27,List167823456[],2,FALSE))</f>
        <v/>
      </c>
      <c r="BM27" s="158" t="str">
        <f>IF(K27="---","",VLOOKUP(K27,List167823456[],2,FALSE))</f>
        <v/>
      </c>
      <c r="BN27" s="158" t="str">
        <f>IF(L27="---","",VLOOKUP(L27,List167823456[],2,FALSE))</f>
        <v/>
      </c>
      <c r="BO27" s="158" t="str">
        <f>IF(M27="---","",VLOOKUP(M27,List167823456[],2,FALSE))</f>
        <v/>
      </c>
      <c r="BP27" s="158" t="str">
        <f>IF(N27="---","",VLOOKUP(N27,List167823456[],2,FALSE))</f>
        <v/>
      </c>
      <c r="BQ27" s="158" t="str">
        <f>IF(O27="---","",VLOOKUP(O27,List167823456[],2,FALSE))</f>
        <v/>
      </c>
      <c r="BR27" s="158" t="str">
        <f>IF(P27="---","",VLOOKUP(P27,List167823456[],2,FALSE))</f>
        <v/>
      </c>
      <c r="BS27" s="158" t="str">
        <f>IF(Q27="---","",VLOOKUP(Q27,List167823456[],2,FALSE))</f>
        <v/>
      </c>
      <c r="BT27" s="158" t="str">
        <f>IF(R27="---","",VLOOKUP(R27,List167823456[],2,FALSE))</f>
        <v/>
      </c>
      <c r="BU27" s="29" t="s">
        <v>166</v>
      </c>
      <c r="BV27" s="158" t="str">
        <f>IF(Y27="---","",VLOOKUP(Y27,List167823456[],2,FALSE))</f>
        <v/>
      </c>
      <c r="BW27" s="158" t="str">
        <f>IF(Z27="---","",VLOOKUP(Z27,List167823456[],2,FALSE))</f>
        <v/>
      </c>
      <c r="BX27" s="158" t="str">
        <f>IF(AA27="---","",VLOOKUP(AA27,List167823456[],2,FALSE))</f>
        <v/>
      </c>
      <c r="BY27" s="158" t="str">
        <f>IF(AB27="---","",VLOOKUP(AB27,List167823456[],2,FALSE))</f>
        <v/>
      </c>
      <c r="BZ27" s="158" t="str">
        <f>IF(AC27="---","",VLOOKUP(AC27,List167823456[],2,FALSE))</f>
        <v/>
      </c>
      <c r="CA27" s="158" t="str">
        <f>IF(AD27="---","",VLOOKUP(AD27,List167823456[],2,FALSE))</f>
        <v/>
      </c>
      <c r="CB27" s="158" t="str">
        <f>IF(AE27="---","",VLOOKUP(AE27,List167823456[],2,FALSE))</f>
        <v/>
      </c>
      <c r="CC27" s="158" t="str">
        <f>IF(AF27="---","",VLOOKUP(AF27,List167823456[],2,FALSE))</f>
        <v/>
      </c>
      <c r="CD27" s="158" t="str">
        <f>IF(AG27="---","",VLOOKUP(AG27,List167823456[],2,FALSE))</f>
        <v/>
      </c>
      <c r="CE27" s="158" t="str">
        <f>IF(AH27="---","",VLOOKUP(AH27,List167823456[],2,FALSE))</f>
        <v/>
      </c>
      <c r="CG27" s="1"/>
      <c r="CI27" s="1"/>
      <c r="CK27" s="1"/>
      <c r="CM27" s="1"/>
    </row>
    <row r="28" spans="2:91" s="8" customFormat="1" ht="13.5" customHeight="1" thickBot="1">
      <c r="B28" s="321"/>
      <c r="C28" s="329"/>
      <c r="D28" s="330"/>
      <c r="E28" s="20" t="s">
        <v>167</v>
      </c>
      <c r="F28" s="21"/>
      <c r="G28" s="22"/>
      <c r="H28" s="25" t="s">
        <v>106</v>
      </c>
      <c r="I28" s="25" t="s">
        <v>106</v>
      </c>
      <c r="J28" s="25" t="s">
        <v>106</v>
      </c>
      <c r="K28" s="25" t="s">
        <v>106</v>
      </c>
      <c r="L28" s="25" t="s">
        <v>106</v>
      </c>
      <c r="M28" s="25" t="s">
        <v>106</v>
      </c>
      <c r="N28" s="25" t="s">
        <v>106</v>
      </c>
      <c r="O28" s="25" t="s">
        <v>106</v>
      </c>
      <c r="P28" s="25" t="s">
        <v>106</v>
      </c>
      <c r="Q28" s="25" t="s">
        <v>106</v>
      </c>
      <c r="R28" s="32" t="s">
        <v>106</v>
      </c>
      <c r="S28" s="1"/>
      <c r="T28" s="1"/>
      <c r="U28" s="1"/>
      <c r="V28" s="1"/>
      <c r="W28" s="1"/>
      <c r="X28" s="1"/>
      <c r="Y28" s="25" t="s">
        <v>106</v>
      </c>
      <c r="Z28" s="25" t="s">
        <v>106</v>
      </c>
      <c r="AA28" s="25" t="s">
        <v>106</v>
      </c>
      <c r="AB28" s="25" t="s">
        <v>106</v>
      </c>
      <c r="AC28" s="32" t="s">
        <v>106</v>
      </c>
      <c r="AD28" s="23" t="s">
        <v>106</v>
      </c>
      <c r="AE28" s="23" t="s">
        <v>106</v>
      </c>
      <c r="AF28" s="23" t="s">
        <v>106</v>
      </c>
      <c r="AG28" s="23" t="s">
        <v>106</v>
      </c>
      <c r="AH28" s="23" t="s">
        <v>106</v>
      </c>
      <c r="AK28" s="27" t="str">
        <f t="shared" si="0"/>
        <v/>
      </c>
      <c r="AL28" s="27" t="str">
        <f t="shared" si="0"/>
        <v/>
      </c>
      <c r="AM28" s="27" t="str">
        <f t="shared" si="0"/>
        <v/>
      </c>
      <c r="AN28" s="27" t="str">
        <f t="shared" si="0"/>
        <v/>
      </c>
      <c r="AO28" s="27" t="str">
        <f t="shared" si="0"/>
        <v/>
      </c>
      <c r="AP28" s="27" t="str">
        <f t="shared" ref="AP28:AT30" si="5">IFERROR(IF(N28="---","",IF(AD28="---","No Target Set",IF(CA28=BP28,"On Target",IF(CA28&gt;BP28,"Behind",IF(CA28&lt;BP28,"Ahead"))))),"")</f>
        <v/>
      </c>
      <c r="AQ28" s="27" t="str">
        <f t="shared" si="5"/>
        <v/>
      </c>
      <c r="AR28" s="27" t="str">
        <f t="shared" si="5"/>
        <v/>
      </c>
      <c r="AS28" s="27" t="str">
        <f t="shared" si="5"/>
        <v/>
      </c>
      <c r="AT28" s="27" t="str">
        <f t="shared" si="5"/>
        <v/>
      </c>
      <c r="AU28" s="1"/>
      <c r="AV28" s="28"/>
      <c r="AW28" s="29" t="s">
        <v>168</v>
      </c>
      <c r="AX28" s="30" t="str">
        <f t="shared" si="1"/>
        <v>---</v>
      </c>
      <c r="AY28" s="50" t="e">
        <f>VALUE(IF(AX28="---","",VLOOKUP(AX28,List167823456[],2,FALSE)))</f>
        <v>#VALUE!</v>
      </c>
      <c r="AZ28" s="1" t="str">
        <f t="shared" si="2"/>
        <v>---</v>
      </c>
      <c r="BA28" s="1" t="e">
        <f>VALUE(IF(AZ28="---","",VLOOKUP(AZ28,List167823456[],2,FALSE)))</f>
        <v>#VALUE!</v>
      </c>
      <c r="BB28" s="1" t="str">
        <f t="shared" si="3"/>
        <v>---</v>
      </c>
      <c r="BC28" s="1" t="str">
        <f t="shared" si="4"/>
        <v>---</v>
      </c>
      <c r="BD28" s="1"/>
      <c r="BE28" s="1"/>
      <c r="BF28" s="1"/>
      <c r="BG28" s="1"/>
      <c r="BH28" s="1"/>
      <c r="BI28" s="29" t="s">
        <v>168</v>
      </c>
      <c r="BJ28" s="158" t="str">
        <f>IF(H28="---","",VLOOKUP(H28,List167823456[],2,FALSE))</f>
        <v/>
      </c>
      <c r="BK28" s="158" t="str">
        <f>IF(I28="---","",VLOOKUP(I28,List167823456[],2,FALSE))</f>
        <v/>
      </c>
      <c r="BL28" s="158" t="str">
        <f>IF(J28="---","",VLOOKUP(J28,List167823456[],2,FALSE))</f>
        <v/>
      </c>
      <c r="BM28" s="158" t="str">
        <f>IF(K28="---","",VLOOKUP(K28,List167823456[],2,FALSE))</f>
        <v/>
      </c>
      <c r="BN28" s="158" t="str">
        <f>IF(L28="---","",VLOOKUP(L28,List167823456[],2,FALSE))</f>
        <v/>
      </c>
      <c r="BO28" s="158" t="str">
        <f>IF(M28="---","",VLOOKUP(M28,List167823456[],2,FALSE))</f>
        <v/>
      </c>
      <c r="BP28" s="158" t="str">
        <f>IF(N28="---","",VLOOKUP(N28,List167823456[],2,FALSE))</f>
        <v/>
      </c>
      <c r="BQ28" s="158" t="str">
        <f>IF(O28="---","",VLOOKUP(O28,List167823456[],2,FALSE))</f>
        <v/>
      </c>
      <c r="BR28" s="158" t="str">
        <f>IF(P28="---","",VLOOKUP(P28,List167823456[],2,FALSE))</f>
        <v/>
      </c>
      <c r="BS28" s="158" t="str">
        <f>IF(Q28="---","",VLOOKUP(Q28,List167823456[],2,FALSE))</f>
        <v/>
      </c>
      <c r="BT28" s="158" t="str">
        <f>IF(R28="---","",VLOOKUP(R28,List167823456[],2,FALSE))</f>
        <v/>
      </c>
      <c r="BU28" s="29" t="s">
        <v>168</v>
      </c>
      <c r="BV28" s="158" t="str">
        <f>IF(Y28="---","",VLOOKUP(Y28,List167823456[],2,FALSE))</f>
        <v/>
      </c>
      <c r="BW28" s="158" t="str">
        <f>IF(Z28="---","",VLOOKUP(Z28,List167823456[],2,FALSE))</f>
        <v/>
      </c>
      <c r="BX28" s="158" t="str">
        <f>IF(AA28="---","",VLOOKUP(AA28,List167823456[],2,FALSE))</f>
        <v/>
      </c>
      <c r="BY28" s="158" t="str">
        <f>IF(AB28="---","",VLOOKUP(AB28,List167823456[],2,FALSE))</f>
        <v/>
      </c>
      <c r="BZ28" s="158" t="str">
        <f>IF(AC28="---","",VLOOKUP(AC28,List167823456[],2,FALSE))</f>
        <v/>
      </c>
      <c r="CA28" s="158" t="str">
        <f>IF(AD28="---","",VLOOKUP(AD28,List167823456[],2,FALSE))</f>
        <v/>
      </c>
      <c r="CB28" s="158" t="str">
        <f>IF(AE28="---","",VLOOKUP(AE28,List167823456[],2,FALSE))</f>
        <v/>
      </c>
      <c r="CC28" s="158" t="str">
        <f>IF(AF28="---","",VLOOKUP(AF28,List167823456[],2,FALSE))</f>
        <v/>
      </c>
      <c r="CD28" s="158" t="str">
        <f>IF(AG28="---","",VLOOKUP(AG28,List167823456[],2,FALSE))</f>
        <v/>
      </c>
      <c r="CE28" s="158" t="str">
        <f>IF(AH28="---","",VLOOKUP(AH28,List167823456[],2,FALSE))</f>
        <v/>
      </c>
      <c r="CG28" s="1"/>
      <c r="CI28" s="1"/>
      <c r="CK28" s="1"/>
      <c r="CM28" s="1"/>
    </row>
    <row r="29" spans="2:91" s="8" customFormat="1" ht="13.5" customHeight="1" thickBot="1">
      <c r="B29" s="321"/>
      <c r="C29" s="329"/>
      <c r="D29" s="330"/>
      <c r="E29" s="20" t="s">
        <v>169</v>
      </c>
      <c r="F29" s="21"/>
      <c r="G29" s="22"/>
      <c r="H29" s="25" t="s">
        <v>106</v>
      </c>
      <c r="I29" s="25" t="s">
        <v>106</v>
      </c>
      <c r="J29" s="25" t="s">
        <v>106</v>
      </c>
      <c r="K29" s="25" t="s">
        <v>106</v>
      </c>
      <c r="L29" s="25" t="s">
        <v>106</v>
      </c>
      <c r="M29" s="25" t="s">
        <v>106</v>
      </c>
      <c r="N29" s="25" t="s">
        <v>106</v>
      </c>
      <c r="O29" s="25" t="s">
        <v>106</v>
      </c>
      <c r="P29" s="25" t="s">
        <v>106</v>
      </c>
      <c r="Q29" s="25" t="s">
        <v>106</v>
      </c>
      <c r="R29" s="32" t="s">
        <v>106</v>
      </c>
      <c r="S29" s="1"/>
      <c r="T29" s="1"/>
      <c r="U29" s="1"/>
      <c r="V29" s="1"/>
      <c r="W29" s="1"/>
      <c r="X29" s="1"/>
      <c r="Y29" s="25" t="s">
        <v>106</v>
      </c>
      <c r="Z29" s="25" t="s">
        <v>106</v>
      </c>
      <c r="AA29" s="25" t="s">
        <v>106</v>
      </c>
      <c r="AB29" s="25" t="s">
        <v>106</v>
      </c>
      <c r="AC29" s="32" t="s">
        <v>106</v>
      </c>
      <c r="AD29" s="23" t="s">
        <v>106</v>
      </c>
      <c r="AE29" s="23" t="s">
        <v>106</v>
      </c>
      <c r="AF29" s="23" t="s">
        <v>106</v>
      </c>
      <c r="AG29" s="23" t="s">
        <v>106</v>
      </c>
      <c r="AH29" s="23" t="s">
        <v>106</v>
      </c>
      <c r="AK29" s="27" t="str">
        <f t="shared" ref="AK29:AO30" si="6">IFERROR(IF(I29="---","",IF(Y29="---","No Target Set",IF(BV29=BK29,"On Target",IF(BV29&gt;BK29,"Behind",IF(BV29&lt;BK29,"Ahead"))))),"")</f>
        <v/>
      </c>
      <c r="AL29" s="27" t="str">
        <f t="shared" si="6"/>
        <v/>
      </c>
      <c r="AM29" s="27" t="str">
        <f t="shared" si="6"/>
        <v/>
      </c>
      <c r="AN29" s="27" t="str">
        <f t="shared" si="6"/>
        <v/>
      </c>
      <c r="AO29" s="27" t="str">
        <f t="shared" si="6"/>
        <v/>
      </c>
      <c r="AP29" s="27" t="str">
        <f t="shared" si="5"/>
        <v/>
      </c>
      <c r="AQ29" s="27" t="str">
        <f t="shared" si="5"/>
        <v/>
      </c>
      <c r="AR29" s="27" t="str">
        <f t="shared" si="5"/>
        <v/>
      </c>
      <c r="AS29" s="27" t="str">
        <f t="shared" si="5"/>
        <v/>
      </c>
      <c r="AT29" s="27" t="str">
        <f t="shared" si="5"/>
        <v/>
      </c>
      <c r="AU29" s="1"/>
      <c r="AV29" s="28"/>
      <c r="AW29" s="29" t="s">
        <v>170</v>
      </c>
      <c r="AX29" s="30" t="str">
        <f t="shared" si="1"/>
        <v>---</v>
      </c>
      <c r="AY29" s="50" t="e">
        <f>VALUE(IF(AX29="---","",VLOOKUP(AX29,List167823456[],2,FALSE)))</f>
        <v>#VALUE!</v>
      </c>
      <c r="AZ29" s="1" t="str">
        <f t="shared" si="2"/>
        <v>---</v>
      </c>
      <c r="BA29" s="1" t="e">
        <f>VALUE(IF(AZ29="---","",VLOOKUP(AZ29,List167823456[],2,FALSE)))</f>
        <v>#VALUE!</v>
      </c>
      <c r="BB29" s="1" t="str">
        <f t="shared" si="3"/>
        <v>---</v>
      </c>
      <c r="BC29" s="1" t="str">
        <f t="shared" si="4"/>
        <v>---</v>
      </c>
      <c r="BD29" s="1"/>
      <c r="BE29" s="1"/>
      <c r="BF29" s="1"/>
      <c r="BG29" s="1"/>
      <c r="BH29" s="1"/>
      <c r="BI29" s="29" t="s">
        <v>170</v>
      </c>
      <c r="BJ29" s="158" t="str">
        <f>IF(H29="---","",VLOOKUP(H29,List167823456[],2,FALSE))</f>
        <v/>
      </c>
      <c r="BK29" s="158" t="str">
        <f>IF(I29="---","",VLOOKUP(I29,List167823456[],2,FALSE))</f>
        <v/>
      </c>
      <c r="BL29" s="158" t="str">
        <f>IF(J29="---","",VLOOKUP(J29,List167823456[],2,FALSE))</f>
        <v/>
      </c>
      <c r="BM29" s="158" t="str">
        <f>IF(K29="---","",VLOOKUP(K29,List167823456[],2,FALSE))</f>
        <v/>
      </c>
      <c r="BN29" s="158" t="str">
        <f>IF(L29="---","",VLOOKUP(L29,List167823456[],2,FALSE))</f>
        <v/>
      </c>
      <c r="BO29" s="158" t="str">
        <f>IF(M29="---","",VLOOKUP(M29,List167823456[],2,FALSE))</f>
        <v/>
      </c>
      <c r="BP29" s="158" t="str">
        <f>IF(N29="---","",VLOOKUP(N29,List167823456[],2,FALSE))</f>
        <v/>
      </c>
      <c r="BQ29" s="158" t="str">
        <f>IF(O29="---","",VLOOKUP(O29,List167823456[],2,FALSE))</f>
        <v/>
      </c>
      <c r="BR29" s="158" t="str">
        <f>IF(P29="---","",VLOOKUP(P29,List167823456[],2,FALSE))</f>
        <v/>
      </c>
      <c r="BS29" s="158" t="str">
        <f>IF(Q29="---","",VLOOKUP(Q29,List167823456[],2,FALSE))</f>
        <v/>
      </c>
      <c r="BT29" s="158" t="str">
        <f>IF(R29="---","",VLOOKUP(R29,List167823456[],2,FALSE))</f>
        <v/>
      </c>
      <c r="BU29" s="29" t="s">
        <v>170</v>
      </c>
      <c r="BV29" s="158" t="str">
        <f>IF(Y29="---","",VLOOKUP(Y29,List167823456[],2,FALSE))</f>
        <v/>
      </c>
      <c r="BW29" s="158" t="str">
        <f>IF(Z29="---","",VLOOKUP(Z29,List167823456[],2,FALSE))</f>
        <v/>
      </c>
      <c r="BX29" s="158" t="str">
        <f>IF(AA29="---","",VLOOKUP(AA29,List167823456[],2,FALSE))</f>
        <v/>
      </c>
      <c r="BY29" s="158" t="str">
        <f>IF(AB29="---","",VLOOKUP(AB29,List167823456[],2,FALSE))</f>
        <v/>
      </c>
      <c r="BZ29" s="158" t="str">
        <f>IF(AC29="---","",VLOOKUP(AC29,List167823456[],2,FALSE))</f>
        <v/>
      </c>
      <c r="CA29" s="158" t="str">
        <f>IF(AD29="---","",VLOOKUP(AD29,List167823456[],2,FALSE))</f>
        <v/>
      </c>
      <c r="CB29" s="158" t="str">
        <f>IF(AE29="---","",VLOOKUP(AE29,List167823456[],2,FALSE))</f>
        <v/>
      </c>
      <c r="CC29" s="158" t="str">
        <f>IF(AF29="---","",VLOOKUP(AF29,List167823456[],2,FALSE))</f>
        <v/>
      </c>
      <c r="CD29" s="158" t="str">
        <f>IF(AG29="---","",VLOOKUP(AG29,List167823456[],2,FALSE))</f>
        <v/>
      </c>
      <c r="CE29" s="158" t="str">
        <f>IF(AH29="---","",VLOOKUP(AH29,List167823456[],2,FALSE))</f>
        <v/>
      </c>
      <c r="CG29" s="1"/>
      <c r="CI29" s="1"/>
      <c r="CK29" s="1"/>
      <c r="CM29" s="1"/>
    </row>
    <row r="30" spans="2:91" s="8" customFormat="1" ht="14.45" thickBot="1">
      <c r="B30" s="322"/>
      <c r="C30" s="329"/>
      <c r="D30" s="330"/>
      <c r="E30" s="20" t="s">
        <v>171</v>
      </c>
      <c r="F30" s="21"/>
      <c r="G30" s="22"/>
      <c r="H30" s="36" t="s">
        <v>106</v>
      </c>
      <c r="I30" s="36" t="s">
        <v>106</v>
      </c>
      <c r="J30" s="36" t="s">
        <v>106</v>
      </c>
      <c r="K30" s="36" t="s">
        <v>106</v>
      </c>
      <c r="L30" s="36" t="s">
        <v>106</v>
      </c>
      <c r="M30" s="36" t="s">
        <v>106</v>
      </c>
      <c r="N30" s="36" t="s">
        <v>106</v>
      </c>
      <c r="O30" s="36" t="s">
        <v>106</v>
      </c>
      <c r="P30" s="36" t="s">
        <v>106</v>
      </c>
      <c r="Q30" s="36" t="s">
        <v>106</v>
      </c>
      <c r="R30" s="37" t="s">
        <v>106</v>
      </c>
      <c r="S30" s="1"/>
      <c r="T30" s="1"/>
      <c r="U30" s="1"/>
      <c r="V30" s="1"/>
      <c r="W30" s="1"/>
      <c r="X30" s="1"/>
      <c r="Y30" s="25" t="s">
        <v>106</v>
      </c>
      <c r="Z30" s="25" t="s">
        <v>106</v>
      </c>
      <c r="AA30" s="25" t="s">
        <v>106</v>
      </c>
      <c r="AB30" s="25" t="s">
        <v>106</v>
      </c>
      <c r="AC30" s="162" t="s">
        <v>106</v>
      </c>
      <c r="AD30" s="23" t="s">
        <v>106</v>
      </c>
      <c r="AE30" s="23" t="s">
        <v>106</v>
      </c>
      <c r="AF30" s="23" t="s">
        <v>106</v>
      </c>
      <c r="AG30" s="23" t="s">
        <v>106</v>
      </c>
      <c r="AH30" s="23" t="s">
        <v>106</v>
      </c>
      <c r="AK30" s="27" t="str">
        <f t="shared" si="6"/>
        <v/>
      </c>
      <c r="AL30" s="27" t="str">
        <f t="shared" si="6"/>
        <v/>
      </c>
      <c r="AM30" s="27" t="str">
        <f t="shared" si="6"/>
        <v/>
      </c>
      <c r="AN30" s="27" t="str">
        <f t="shared" si="6"/>
        <v/>
      </c>
      <c r="AO30" s="27" t="str">
        <f t="shared" si="6"/>
        <v/>
      </c>
      <c r="AP30" s="27" t="str">
        <f t="shared" si="5"/>
        <v/>
      </c>
      <c r="AQ30" s="27" t="str">
        <f t="shared" si="5"/>
        <v/>
      </c>
      <c r="AR30" s="27" t="str">
        <f t="shared" si="5"/>
        <v/>
      </c>
      <c r="AS30" s="27" t="str">
        <f t="shared" si="5"/>
        <v/>
      </c>
      <c r="AT30" s="27" t="str">
        <f t="shared" si="5"/>
        <v/>
      </c>
      <c r="AU30" s="1"/>
      <c r="AV30" s="28"/>
      <c r="AW30" s="29" t="s">
        <v>172</v>
      </c>
      <c r="AX30" s="30" t="str">
        <f t="shared" si="1"/>
        <v>---</v>
      </c>
      <c r="AY30" s="50" t="e">
        <f>VALUE(IF(AX30="---","",VLOOKUP(AX30,List167823456[],2,FALSE)))</f>
        <v>#VALUE!</v>
      </c>
      <c r="AZ30" s="1" t="str">
        <f t="shared" si="2"/>
        <v>---</v>
      </c>
      <c r="BA30" s="1" t="e">
        <f>VALUE(IF(AZ30="---","",VLOOKUP(AZ30,List167823456[],2,FALSE)))</f>
        <v>#VALUE!</v>
      </c>
      <c r="BB30" s="1" t="str">
        <f t="shared" si="3"/>
        <v>---</v>
      </c>
      <c r="BC30" s="1" t="str">
        <f t="shared" si="4"/>
        <v>---</v>
      </c>
      <c r="BD30" s="1"/>
      <c r="BE30" s="1"/>
      <c r="BF30" s="1"/>
      <c r="BG30" s="1"/>
      <c r="BH30" s="1"/>
      <c r="BI30" s="29" t="s">
        <v>172</v>
      </c>
      <c r="BJ30" s="158" t="str">
        <f>IF(H30="---","",VLOOKUP(H30,List167823456[],2,FALSE))</f>
        <v/>
      </c>
      <c r="BK30" s="158" t="str">
        <f>IF(I30="---","",VLOOKUP(I30,List167823456[],2,FALSE))</f>
        <v/>
      </c>
      <c r="BL30" s="158" t="str">
        <f>IF(J30="---","",VLOOKUP(J30,List167823456[],2,FALSE))</f>
        <v/>
      </c>
      <c r="BM30" s="158" t="str">
        <f>IF(K30="---","",VLOOKUP(K30,List167823456[],2,FALSE))</f>
        <v/>
      </c>
      <c r="BN30" s="158" t="str">
        <f>IF(L30="---","",VLOOKUP(L30,List167823456[],2,FALSE))</f>
        <v/>
      </c>
      <c r="BO30" s="158" t="str">
        <f>IF(M30="---","",VLOOKUP(M30,List167823456[],2,FALSE))</f>
        <v/>
      </c>
      <c r="BP30" s="158" t="str">
        <f>IF(N30="---","",VLOOKUP(N30,List167823456[],2,FALSE))</f>
        <v/>
      </c>
      <c r="BQ30" s="158" t="str">
        <f>IF(O30="---","",VLOOKUP(O30,List167823456[],2,FALSE))</f>
        <v/>
      </c>
      <c r="BR30" s="158" t="str">
        <f>IF(P30="---","",VLOOKUP(P30,List167823456[],2,FALSE))</f>
        <v/>
      </c>
      <c r="BS30" s="158" t="str">
        <f>IF(Q30="---","",VLOOKUP(Q30,List167823456[],2,FALSE))</f>
        <v/>
      </c>
      <c r="BT30" s="158" t="str">
        <f>IF(R30="---","",VLOOKUP(R30,List167823456[],2,FALSE))</f>
        <v/>
      </c>
      <c r="BU30" s="29" t="s">
        <v>172</v>
      </c>
      <c r="BV30" s="158" t="str">
        <f>IF(Y30="---","",VLOOKUP(Y30,List167823456[],2,FALSE))</f>
        <v/>
      </c>
      <c r="BW30" s="158" t="str">
        <f>IF(Z30="---","",VLOOKUP(Z30,List167823456[],2,FALSE))</f>
        <v/>
      </c>
      <c r="BX30" s="158" t="str">
        <f>IF(AA30="---","",VLOOKUP(AA30,List167823456[],2,FALSE))</f>
        <v/>
      </c>
      <c r="BY30" s="158" t="str">
        <f>IF(AB30="---","",VLOOKUP(AB30,List167823456[],2,FALSE))</f>
        <v/>
      </c>
      <c r="BZ30" s="158" t="str">
        <f>IF(AC30="---","",VLOOKUP(AC30,List167823456[],2,FALSE))</f>
        <v/>
      </c>
      <c r="CA30" s="158" t="str">
        <f>IF(AD30="---","",VLOOKUP(AD30,List167823456[],2,FALSE))</f>
        <v/>
      </c>
      <c r="CB30" s="158" t="str">
        <f>IF(AE30="---","",VLOOKUP(AE30,List167823456[],2,FALSE))</f>
        <v/>
      </c>
      <c r="CC30" s="158" t="str">
        <f>IF(AF30="---","",VLOOKUP(AF30,List167823456[],2,FALSE))</f>
        <v/>
      </c>
      <c r="CD30" s="158" t="str">
        <f>IF(AG30="---","",VLOOKUP(AG30,List167823456[],2,FALSE))</f>
        <v/>
      </c>
      <c r="CE30" s="158" t="str">
        <f>IF(AH30="---","",VLOOKUP(AH30,List167823456[],2,FALSE))</f>
        <v/>
      </c>
      <c r="CG30" s="1"/>
      <c r="CI30" s="1"/>
      <c r="CK30" s="1"/>
      <c r="CM30" s="1"/>
    </row>
    <row r="31" spans="2:91" s="8" customFormat="1" ht="13.5" customHeight="1" thickBot="1">
      <c r="B31" s="317" t="s">
        <v>173</v>
      </c>
      <c r="C31" s="318"/>
      <c r="D31" s="318"/>
      <c r="E31" s="318"/>
      <c r="F31" s="318"/>
      <c r="G31" s="319"/>
      <c r="H31" s="38">
        <f>COUNTIF(Year0Range,BE4)</f>
        <v>0</v>
      </c>
      <c r="I31" s="38" t="str">
        <f>IF(COUNTIF(Year1Range,BE4)=0,"",COUNTIF(Year1Range,BE4))</f>
        <v/>
      </c>
      <c r="J31" s="38" t="str">
        <f>IF(COUNTIF(Year2Range,BE4)=0,"",COUNTIF(Year2Range,BE4))</f>
        <v/>
      </c>
      <c r="K31" s="38" t="str">
        <f>IF(COUNTIF(Year3Range,BE4)=0,"",COUNTIF(Year3Range,BE4))</f>
        <v/>
      </c>
      <c r="L31" s="38" t="str">
        <f>IF(COUNTIF(Year4Range,BE4)=0,"",COUNTIF(Year4Range,BE4))</f>
        <v/>
      </c>
      <c r="M31" s="38" t="str">
        <f>IF(COUNTIF(Year5Range,BE4)=0,"",COUNTIF(Year5Range,BE4))</f>
        <v/>
      </c>
      <c r="N31" s="38" t="str">
        <f>IF(COUNTIF(Year6Range,BE4)=0,"",COUNTIF(Year6Range,BE4))</f>
        <v/>
      </c>
      <c r="O31" s="38" t="str">
        <f>IF(COUNTIF(Year7Range,BE4)=0,"",COUNTIF(Year7Range,BE4))</f>
        <v/>
      </c>
      <c r="P31" s="38" t="str">
        <f>IF(COUNTIF(Year8Range,BE4)=0,"",COUNTIF(Year8Range,BE4))</f>
        <v/>
      </c>
      <c r="Q31" s="38" t="str">
        <f>IF(COUNTIF(Year9Range,BE4)=0,"",COUNTIF(Year9Range,BE4))</f>
        <v/>
      </c>
      <c r="R31" s="38" t="str">
        <f>IF(COUNTIF(Year10Range,BE4)=0,"",COUNTIF(Year10Range,BE4))</f>
        <v/>
      </c>
      <c r="S31" s="1"/>
      <c r="T31" s="1"/>
      <c r="U31" s="1"/>
      <c r="V31" s="1"/>
      <c r="W31" s="1"/>
      <c r="X31" s="1"/>
      <c r="Y31" s="38">
        <f>COUNTIF(Year1Expected,$BE$4)</f>
        <v>0</v>
      </c>
      <c r="Z31" s="38" t="str">
        <f>IF(COUNTIF(Year2Expected,$BE$4)=0,"",COUNTIF(Year2Expected,$BE$4))</f>
        <v/>
      </c>
      <c r="AA31" s="38" t="str">
        <f>IF(COUNTIF(Year3Expected,$BE$4)=0,"",COUNTIF(Year3Expected,$BE$4))</f>
        <v/>
      </c>
      <c r="AB31" s="38" t="str">
        <f>IF(COUNTIF(Year4Expected,$BE$4)=0,"",COUNTIF(Year4Expected,$BE$4))</f>
        <v/>
      </c>
      <c r="AC31" s="38" t="str">
        <f>IF(COUNTIF(Year5Expected,$BE$4)=0,"",COUNTIF(Year5Expected,$BE$4))</f>
        <v/>
      </c>
      <c r="AD31" s="38" t="str">
        <f>IF(COUNTIF(Year6Expected,$BE$4)=0,"",COUNTIF(Year6Expected,$BE$4))</f>
        <v/>
      </c>
      <c r="AE31" s="38" t="str">
        <f>IF(COUNTIF(Year7Expected,$BE$4)=0,"",COUNTIF(Year7Expected,$BE$4))</f>
        <v/>
      </c>
      <c r="AF31" s="38" t="str">
        <f>IF(COUNTIF(Year8Expected,$BE$4)=0,"",COUNTIF(Year8Expected,$BE$4))</f>
        <v/>
      </c>
      <c r="AG31" s="38" t="str">
        <f>IF(COUNTIF(Year9Expected,$BE$4)=0,"",COUNTIF(Year9Expected,$BE$4))</f>
        <v/>
      </c>
      <c r="AH31" s="38" t="str">
        <f>IF(COUNTIF(Year10Expected,$BE$4)=0,"",COUNTIF(Year10Expected,$BE$4))</f>
        <v/>
      </c>
      <c r="AK31" s="1"/>
      <c r="AL31" s="1"/>
      <c r="AM31" s="1"/>
      <c r="AN31" s="1"/>
      <c r="AO31" s="1"/>
      <c r="AP31" s="1"/>
      <c r="AQ31" s="1"/>
      <c r="AR31" s="1"/>
      <c r="AS31" s="1"/>
      <c r="AT31" s="1"/>
      <c r="AU31" s="1"/>
      <c r="AV31" s="1"/>
      <c r="AW31" s="1"/>
      <c r="AX31" s="1" t="e">
        <f>LOOKUP(2,1/(H34:R34&lt;&gt;""),H$2:R$2)</f>
        <v>#N/A</v>
      </c>
      <c r="AY31" s="1"/>
      <c r="AZ31" s="1" t="e">
        <f>AX31</f>
        <v>#N/A</v>
      </c>
      <c r="BA31" s="1"/>
      <c r="BB31" s="1"/>
      <c r="BC31" s="1"/>
      <c r="BD31" s="1"/>
      <c r="BE31" s="1"/>
      <c r="BF31" s="1"/>
      <c r="BG31" s="1"/>
      <c r="BH31" s="1"/>
      <c r="BI31" s="29" t="s">
        <v>174</v>
      </c>
      <c r="BJ31" s="159">
        <f t="shared" ref="BJ31:BT31" si="7">COUNTIF(BJ3:BJ30,1)</f>
        <v>0</v>
      </c>
      <c r="BK31" s="159">
        <f t="shared" si="7"/>
        <v>0</v>
      </c>
      <c r="BL31" s="159">
        <f t="shared" si="7"/>
        <v>0</v>
      </c>
      <c r="BM31" s="159">
        <f t="shared" si="7"/>
        <v>0</v>
      </c>
      <c r="BN31" s="159">
        <f t="shared" si="7"/>
        <v>0</v>
      </c>
      <c r="BO31" s="159">
        <f t="shared" si="7"/>
        <v>0</v>
      </c>
      <c r="BP31" s="159">
        <f t="shared" si="7"/>
        <v>0</v>
      </c>
      <c r="BQ31" s="159">
        <f t="shared" si="7"/>
        <v>0</v>
      </c>
      <c r="BR31" s="159">
        <f t="shared" si="7"/>
        <v>0</v>
      </c>
      <c r="BS31" s="159">
        <f t="shared" si="7"/>
        <v>0</v>
      </c>
      <c r="BT31" s="159">
        <f t="shared" si="7"/>
        <v>0</v>
      </c>
      <c r="BU31" s="29" t="s">
        <v>174</v>
      </c>
      <c r="BV31" s="160">
        <f t="shared" ref="BV31:CE31" si="8">COUNTIF(BV3:BV30,1)</f>
        <v>0</v>
      </c>
      <c r="BW31" s="160">
        <f t="shared" si="8"/>
        <v>0</v>
      </c>
      <c r="BX31" s="160">
        <f t="shared" si="8"/>
        <v>0</v>
      </c>
      <c r="BY31" s="160">
        <f t="shared" si="8"/>
        <v>0</v>
      </c>
      <c r="BZ31" s="160">
        <f t="shared" si="8"/>
        <v>0</v>
      </c>
      <c r="CA31" s="160">
        <f t="shared" si="8"/>
        <v>0</v>
      </c>
      <c r="CB31" s="160">
        <f t="shared" si="8"/>
        <v>0</v>
      </c>
      <c r="CC31" s="160">
        <f t="shared" si="8"/>
        <v>0</v>
      </c>
      <c r="CD31" s="160">
        <f t="shared" si="8"/>
        <v>0</v>
      </c>
      <c r="CE31" s="160">
        <f t="shared" si="8"/>
        <v>0</v>
      </c>
      <c r="CG31" s="1"/>
      <c r="CI31" s="1"/>
      <c r="CK31" s="1"/>
      <c r="CM31" s="1"/>
    </row>
    <row r="32" spans="2:91" s="8" customFormat="1" ht="13.5" customHeight="1" thickBot="1">
      <c r="B32" s="317" t="s">
        <v>175</v>
      </c>
      <c r="C32" s="318"/>
      <c r="D32" s="318"/>
      <c r="E32" s="318"/>
      <c r="F32" s="318"/>
      <c r="G32" s="319"/>
      <c r="H32" s="38">
        <f>COUNTIF(Year0Range,BE5)</f>
        <v>0</v>
      </c>
      <c r="I32" s="39" t="str">
        <f>IF(COUNTIF(Year1Range,BE5)=0,"",COUNTIF(Year1Range,BE5))</f>
        <v/>
      </c>
      <c r="J32" s="39" t="str">
        <f>IF(COUNTIF(Year2Range,BE5)=0,"",COUNTIF(Year2Range,BE5))</f>
        <v/>
      </c>
      <c r="K32" s="39" t="str">
        <f>IF(COUNTIF(Year3Range,BE5)=0,"",COUNTIF(Year3Range,BE5))</f>
        <v/>
      </c>
      <c r="L32" s="39" t="str">
        <f>IF(COUNTIF(Year4Range,BE5)=0,"",COUNTIF(Year4Range,BE5))</f>
        <v/>
      </c>
      <c r="M32" s="39" t="str">
        <f>IF(COUNTIF(Year5Range,BE5)=0,"",COUNTIF(Year5Range,BE5))</f>
        <v/>
      </c>
      <c r="N32" s="39" t="str">
        <f>IF(COUNTIF(Year6Range,BE5)=0,"",COUNTIF(Year6Range,BE5))</f>
        <v/>
      </c>
      <c r="O32" s="39" t="str">
        <f>IF(COUNTIF(Year7Range,BE5)=0,"",COUNTIF(Year7Range,BE5))</f>
        <v/>
      </c>
      <c r="P32" s="39" t="str">
        <f>IF(COUNTIF(Year8Range,BE5)=0,"",COUNTIF(Year8Range,BE5))</f>
        <v/>
      </c>
      <c r="Q32" s="39" t="str">
        <f>IF(COUNTIF(Year9Range,BE5)=0,"",COUNTIF(Year9Range,BE5))</f>
        <v/>
      </c>
      <c r="R32" s="39" t="str">
        <f>IF(COUNTIF(Year10Range,BE5)=0,"",COUNTIF(Year10Range,BE5))</f>
        <v/>
      </c>
      <c r="S32" s="1"/>
      <c r="T32" s="1"/>
      <c r="U32" s="1"/>
      <c r="V32" s="1"/>
      <c r="W32" s="1"/>
      <c r="X32" s="1"/>
      <c r="Y32" s="38">
        <f>COUNTIF(Year1Expected,$BE$5)</f>
        <v>0</v>
      </c>
      <c r="Z32" s="38" t="str">
        <f>IF(COUNTIF(Year2Expected,$BE$5)=0,"",COUNTIF(Year2Expected,$BE$5))</f>
        <v/>
      </c>
      <c r="AA32" s="38" t="str">
        <f>IF(COUNTIF(Year3Expected,$BE$5)=0,"",COUNTIF(Year3Expected,$BE$5))</f>
        <v/>
      </c>
      <c r="AB32" s="38" t="str">
        <f>IF(COUNTIF(Year4Expected,$BE$5)=0,"",COUNTIF(Year4Expected,$BE$5))</f>
        <v/>
      </c>
      <c r="AC32" s="38" t="str">
        <f>IF(COUNTIF(Year5Expected,$BE$5)=0,"",COUNTIF(Year5Expected,$BE$5))</f>
        <v/>
      </c>
      <c r="AD32" s="38" t="str">
        <f>IF(COUNTIF(Year6Expected,$BE$5)=0,"",COUNTIF(Year6Expected,$BE$5))</f>
        <v/>
      </c>
      <c r="AE32" s="38" t="str">
        <f>IF(COUNTIF(Year7Expected,$BE$5)=0,"",COUNTIF(Year7Expected,$BE$5))</f>
        <v/>
      </c>
      <c r="AF32" s="38" t="str">
        <f>IF(COUNTIF(Year8Expected,$BE$5)=0,"",COUNTIF(Year8Expected,$BE$5))</f>
        <v/>
      </c>
      <c r="AG32" s="38" t="str">
        <f>IF(COUNTIF(Year9Expected,$BE$5)=0,"",COUNTIF(Year9Expected,$BE$5))</f>
        <v/>
      </c>
      <c r="AH32" s="38" t="str">
        <f>IF(COUNTIF(Year10Expected,$BE$5)=0,"",COUNTIF(Year10Expected,$BE$5))</f>
        <v/>
      </c>
      <c r="AK32" s="1"/>
      <c r="AL32" s="1"/>
      <c r="AM32" s="1"/>
      <c r="AN32" s="1"/>
      <c r="AO32" s="1"/>
      <c r="AP32" s="1"/>
      <c r="AQ32" s="1"/>
      <c r="AR32" s="1"/>
      <c r="AS32" s="1"/>
      <c r="AT32" s="1"/>
      <c r="AU32" s="1"/>
      <c r="AV32" s="1"/>
      <c r="AW32" s="1"/>
      <c r="AX32" s="1"/>
      <c r="AY32" s="1"/>
      <c r="AZ32" s="1"/>
      <c r="BA32" s="1"/>
      <c r="BB32" s="1"/>
      <c r="BC32" s="1"/>
      <c r="BD32" s="1"/>
      <c r="BE32" s="1"/>
      <c r="BF32" s="1"/>
      <c r="BG32" s="1"/>
      <c r="BH32" s="1"/>
      <c r="BI32" s="29" t="s">
        <v>176</v>
      </c>
      <c r="BJ32" s="159">
        <f t="shared" ref="BJ32:BT32" si="9">COUNTIF(BJ3:BJ30,0.5)</f>
        <v>0</v>
      </c>
      <c r="BK32" s="159">
        <f t="shared" si="9"/>
        <v>0</v>
      </c>
      <c r="BL32" s="159">
        <f t="shared" si="9"/>
        <v>0</v>
      </c>
      <c r="BM32" s="159">
        <f t="shared" si="9"/>
        <v>0</v>
      </c>
      <c r="BN32" s="159">
        <f t="shared" si="9"/>
        <v>0</v>
      </c>
      <c r="BO32" s="159">
        <f t="shared" si="9"/>
        <v>0</v>
      </c>
      <c r="BP32" s="159">
        <f t="shared" si="9"/>
        <v>0</v>
      </c>
      <c r="BQ32" s="159">
        <f t="shared" si="9"/>
        <v>0</v>
      </c>
      <c r="BR32" s="159">
        <f t="shared" si="9"/>
        <v>0</v>
      </c>
      <c r="BS32" s="159">
        <f t="shared" si="9"/>
        <v>0</v>
      </c>
      <c r="BT32" s="159">
        <f t="shared" si="9"/>
        <v>0</v>
      </c>
      <c r="BU32" s="29" t="s">
        <v>176</v>
      </c>
      <c r="BV32" s="160">
        <f t="shared" ref="BV32:CE32" si="10">COUNTIF(BV3:BV30,0.5)</f>
        <v>0</v>
      </c>
      <c r="BW32" s="160">
        <f t="shared" si="10"/>
        <v>0</v>
      </c>
      <c r="BX32" s="160">
        <f t="shared" si="10"/>
        <v>0</v>
      </c>
      <c r="BY32" s="160">
        <f t="shared" si="10"/>
        <v>0</v>
      </c>
      <c r="BZ32" s="160">
        <f t="shared" si="10"/>
        <v>0</v>
      </c>
      <c r="CA32" s="160">
        <f t="shared" si="10"/>
        <v>0</v>
      </c>
      <c r="CB32" s="160">
        <f t="shared" si="10"/>
        <v>0</v>
      </c>
      <c r="CC32" s="160">
        <f t="shared" si="10"/>
        <v>0</v>
      </c>
      <c r="CD32" s="160">
        <f t="shared" si="10"/>
        <v>0</v>
      </c>
      <c r="CE32" s="160">
        <f t="shared" si="10"/>
        <v>0</v>
      </c>
      <c r="CG32" s="1"/>
      <c r="CI32" s="1"/>
      <c r="CK32" s="1"/>
      <c r="CM32" s="1"/>
    </row>
    <row r="33" spans="1:92" ht="13.5" customHeight="1" thickBot="1">
      <c r="B33" s="317" t="s">
        <v>177</v>
      </c>
      <c r="C33" s="318"/>
      <c r="D33" s="318"/>
      <c r="E33" s="318"/>
      <c r="F33" s="318"/>
      <c r="G33" s="319"/>
      <c r="H33" s="38">
        <f>COUNTIF(Year0Range,"*60")</f>
        <v>0</v>
      </c>
      <c r="I33" s="39" t="str">
        <f>IF(COUNTIF(Year1Range,"*60")=0,"",COUNTIF(Year1Range,"*60"))</f>
        <v/>
      </c>
      <c r="J33" s="39" t="str">
        <f>IF(COUNTIF(Year2Range,"*60")=0,"",COUNTIF(Year2Range,"*60"))</f>
        <v/>
      </c>
      <c r="K33" s="39" t="str">
        <f>IF(COUNTIF(Year3Range,"*60")=0,"",COUNTIF(Year3Range,"*60"))</f>
        <v/>
      </c>
      <c r="L33" s="39" t="str">
        <f>IF(COUNTIF(Year4Range,"*60")=0,"",COUNTIF(Year4Range,"*60"))</f>
        <v/>
      </c>
      <c r="M33" s="39" t="str">
        <f>IF(COUNTIF(Year5Range,"*60")=0,"",COUNTIF(Year5Range,"*60"))</f>
        <v/>
      </c>
      <c r="N33" s="39" t="str">
        <f>IF(COUNTIF(Year6Range,"*60")=0,"",COUNTIF(Year6Range,"*60"))</f>
        <v/>
      </c>
      <c r="O33" s="39" t="str">
        <f>IF(COUNTIF(Year7Range,"*60")=0,"",COUNTIF(Year7Range,"*60"))</f>
        <v/>
      </c>
      <c r="P33" s="39" t="str">
        <f>IF(COUNTIF(Year8Range,"*60")=0,"",COUNTIF(Year8Range,"*60"))</f>
        <v/>
      </c>
      <c r="Q33" s="39" t="str">
        <f>IF(COUNTIF(Year9Range,"*60")=0,"",COUNTIF(Year9Range,"*60"))</f>
        <v/>
      </c>
      <c r="R33" s="39" t="str">
        <f>IF(COUNTIF(Year10Range,"*60")=0,"",COUNTIF(Year10Range,"*60"))</f>
        <v/>
      </c>
      <c r="Y33" s="38">
        <f>COUNTIF(Year1Expected,"*60")</f>
        <v>0</v>
      </c>
      <c r="Z33" s="38" t="str">
        <f>IF(COUNTIF(Year2Expected,"*60")=0,"",COUNTIF(Year2Expected,"*60"))</f>
        <v/>
      </c>
      <c r="AA33" s="38" t="str">
        <f>IF(COUNTIF(Year3Expected,"*60")=0,"",COUNTIF(Year3Expected,"*60"))</f>
        <v/>
      </c>
      <c r="AB33" s="38" t="str">
        <f>IF(COUNTIF(Year4Expected,"*60")=0,"",COUNTIF(Year4Expected,"*60"))</f>
        <v/>
      </c>
      <c r="AC33" s="38" t="str">
        <f>IF(COUNTIF(Year5Expected,"*60")=0,"",COUNTIF(Year5Expected,"*60"))</f>
        <v/>
      </c>
      <c r="AD33" s="38" t="str">
        <f>IF(COUNTIF(Year6Expected,"*60")=0,"",COUNTIF(Year6Expected,"*60"))</f>
        <v/>
      </c>
      <c r="AE33" s="38" t="str">
        <f>IF(COUNTIF(Year7Expected,"*60")=0,"",COUNTIF(Year7Expected,"*60"))</f>
        <v/>
      </c>
      <c r="AF33" s="38" t="str">
        <f>IF(COUNTIF(Year8Expected,"*60")=0,"",COUNTIF(Year8Expected,"*60"))</f>
        <v/>
      </c>
      <c r="AG33" s="38" t="str">
        <f>IF(COUNTIF(Year9Expected,"*60")=0,"",COUNTIF(Year9Expected,"*60"))</f>
        <v/>
      </c>
      <c r="AH33" s="38" t="str">
        <f>IF(COUNTIF(Year10Expected,"*60")=0,"",COUNTIF(Year10Expected,"*60"))</f>
        <v/>
      </c>
      <c r="BI33" s="29" t="s">
        <v>178</v>
      </c>
      <c r="BJ33" s="159">
        <f t="shared" ref="BJ33:BT33" si="11">COUNTIF(BJ3:BJ30,0)</f>
        <v>0</v>
      </c>
      <c r="BK33" s="159">
        <f t="shared" si="11"/>
        <v>0</v>
      </c>
      <c r="BL33" s="159">
        <f t="shared" si="11"/>
        <v>0</v>
      </c>
      <c r="BM33" s="159">
        <f t="shared" si="11"/>
        <v>0</v>
      </c>
      <c r="BN33" s="159">
        <f t="shared" si="11"/>
        <v>0</v>
      </c>
      <c r="BO33" s="159">
        <f t="shared" si="11"/>
        <v>0</v>
      </c>
      <c r="BP33" s="159">
        <f t="shared" si="11"/>
        <v>0</v>
      </c>
      <c r="BQ33" s="159">
        <f t="shared" si="11"/>
        <v>0</v>
      </c>
      <c r="BR33" s="159">
        <f t="shared" si="11"/>
        <v>0</v>
      </c>
      <c r="BS33" s="159">
        <f t="shared" si="11"/>
        <v>0</v>
      </c>
      <c r="BT33" s="159">
        <f t="shared" si="11"/>
        <v>0</v>
      </c>
      <c r="BU33" s="29" t="s">
        <v>178</v>
      </c>
      <c r="BV33" s="160">
        <f t="shared" ref="BV33:CE33" si="12">COUNTIF(BV3:BV30,0)</f>
        <v>0</v>
      </c>
      <c r="BW33" s="160">
        <f t="shared" si="12"/>
        <v>0</v>
      </c>
      <c r="BX33" s="160">
        <f t="shared" si="12"/>
        <v>0</v>
      </c>
      <c r="BY33" s="160">
        <f t="shared" si="12"/>
        <v>0</v>
      </c>
      <c r="BZ33" s="160">
        <f t="shared" si="12"/>
        <v>0</v>
      </c>
      <c r="CA33" s="160">
        <f t="shared" si="12"/>
        <v>0</v>
      </c>
      <c r="CB33" s="160">
        <f t="shared" si="12"/>
        <v>0</v>
      </c>
      <c r="CC33" s="160">
        <f t="shared" si="12"/>
        <v>0</v>
      </c>
      <c r="CD33" s="160">
        <f t="shared" si="12"/>
        <v>0</v>
      </c>
      <c r="CE33" s="160">
        <f t="shared" si="12"/>
        <v>0</v>
      </c>
    </row>
    <row r="34" spans="1:92" ht="13.5" customHeight="1" thickBot="1">
      <c r="B34" s="309" t="s">
        <v>179</v>
      </c>
      <c r="C34" s="310"/>
      <c r="D34" s="310"/>
      <c r="E34" s="310"/>
      <c r="F34" s="311"/>
      <c r="G34" s="193"/>
      <c r="H34" s="40" t="str">
        <f t="shared" ref="H34:R34" si="13">IF(ISERROR(AVERAGE(BJ24:BJ30,BJ9:BJ23, BJ3:BJ8)),"",AVERAGE(BJ24:BJ30,BJ9:BJ23, BJ3:BJ8))</f>
        <v/>
      </c>
      <c r="I34" s="40" t="str">
        <f t="shared" si="13"/>
        <v/>
      </c>
      <c r="J34" s="40" t="str">
        <f t="shared" si="13"/>
        <v/>
      </c>
      <c r="K34" s="40" t="str">
        <f>IF(ISERROR(AVERAGE(BM24:BM30,BM9:BM23, BM3:BM8)),"",AVERAGE(BM24:BM30,BM9:BM23, BM3:BM8))</f>
        <v/>
      </c>
      <c r="L34" s="40" t="str">
        <f t="shared" si="13"/>
        <v/>
      </c>
      <c r="M34" s="40" t="str">
        <f t="shared" si="13"/>
        <v/>
      </c>
      <c r="N34" s="40" t="str">
        <f t="shared" si="13"/>
        <v/>
      </c>
      <c r="O34" s="40" t="str">
        <f t="shared" si="13"/>
        <v/>
      </c>
      <c r="P34" s="40" t="str">
        <f t="shared" si="13"/>
        <v/>
      </c>
      <c r="Q34" s="40" t="str">
        <f t="shared" si="13"/>
        <v/>
      </c>
      <c r="R34" s="40" t="str">
        <f t="shared" si="13"/>
        <v/>
      </c>
      <c r="Y34" s="40" t="str">
        <f t="shared" ref="Y34:AH34" si="14">IF(ISERROR(AVERAGE(BV24:BV30,BV9:BV23, BV3:BV8)),"",AVERAGE(BV24:BV30,BV9:BV23, BV3:BV8))</f>
        <v/>
      </c>
      <c r="Z34" s="40" t="str">
        <f t="shared" si="14"/>
        <v/>
      </c>
      <c r="AA34" s="40" t="str">
        <f t="shared" si="14"/>
        <v/>
      </c>
      <c r="AB34" s="40" t="str">
        <f t="shared" si="14"/>
        <v/>
      </c>
      <c r="AC34" s="40" t="str">
        <f t="shared" si="14"/>
        <v/>
      </c>
      <c r="AD34" s="40" t="str">
        <f t="shared" si="14"/>
        <v/>
      </c>
      <c r="AE34" s="40" t="str">
        <f t="shared" si="14"/>
        <v/>
      </c>
      <c r="AF34" s="40" t="str">
        <f t="shared" si="14"/>
        <v/>
      </c>
      <c r="AG34" s="40" t="str">
        <f t="shared" si="14"/>
        <v/>
      </c>
      <c r="AH34" s="40" t="str">
        <f t="shared" si="14"/>
        <v/>
      </c>
      <c r="AI34" s="1"/>
      <c r="AJ34" s="1"/>
      <c r="BB34" s="41"/>
      <c r="BC34" s="41"/>
      <c r="BD34" s="41"/>
      <c r="BE34" s="41"/>
      <c r="BG34" s="8"/>
      <c r="BH34" s="8"/>
      <c r="BI34" s="29" t="s">
        <v>180</v>
      </c>
      <c r="BJ34" s="42" t="str">
        <f>IF(ISERROR(AVERAGE(BJ24:BJ30,BJ9:BJ23,BJ3:BJ8)),"",(AVERAGE(BJ24:BJ30,BJ9:BJ23,BJ3:BJ8)))</f>
        <v/>
      </c>
      <c r="BK34" s="42" t="str">
        <f t="shared" ref="BK34:BT34" si="15">IF(ISERROR(AVERAGE(BK24:BK30,BK9:BK23,BK3:BK8)),"",(AVERAGE(BK24:BK30,BK9:BK23,BK3:BK8)))</f>
        <v/>
      </c>
      <c r="BL34" s="42" t="str">
        <f t="shared" si="15"/>
        <v/>
      </c>
      <c r="BM34" s="42" t="str">
        <f t="shared" si="15"/>
        <v/>
      </c>
      <c r="BN34" s="42" t="str">
        <f t="shared" si="15"/>
        <v/>
      </c>
      <c r="BO34" s="42" t="str">
        <f t="shared" si="15"/>
        <v/>
      </c>
      <c r="BP34" s="42" t="str">
        <f t="shared" si="15"/>
        <v/>
      </c>
      <c r="BQ34" s="42" t="str">
        <f t="shared" si="15"/>
        <v/>
      </c>
      <c r="BR34" s="42" t="str">
        <f t="shared" si="15"/>
        <v/>
      </c>
      <c r="BS34" s="42" t="str">
        <f t="shared" si="15"/>
        <v/>
      </c>
      <c r="BT34" s="42" t="str">
        <f t="shared" si="15"/>
        <v/>
      </c>
      <c r="BU34" s="29" t="s">
        <v>180</v>
      </c>
      <c r="BV34" s="42" t="str">
        <f t="shared" ref="BV34:CE34" si="16">IF(ISERROR(AVERAGE(BV24:BV30,BV9:BV23,BV3:BV8)),"",(AVERAGE(BV24:BV30,BV9:BV23,BV3:BV8)))</f>
        <v/>
      </c>
      <c r="BW34" s="42" t="str">
        <f t="shared" si="16"/>
        <v/>
      </c>
      <c r="BX34" s="42" t="str">
        <f t="shared" si="16"/>
        <v/>
      </c>
      <c r="BY34" s="42" t="str">
        <f t="shared" si="16"/>
        <v/>
      </c>
      <c r="BZ34" s="42" t="str">
        <f t="shared" si="16"/>
        <v/>
      </c>
      <c r="CA34" s="42" t="str">
        <f t="shared" si="16"/>
        <v/>
      </c>
      <c r="CB34" s="42" t="str">
        <f t="shared" si="16"/>
        <v/>
      </c>
      <c r="CC34" s="42" t="str">
        <f t="shared" si="16"/>
        <v/>
      </c>
      <c r="CD34" s="42" t="str">
        <f t="shared" si="16"/>
        <v/>
      </c>
      <c r="CE34" s="42" t="str">
        <f t="shared" si="16"/>
        <v/>
      </c>
      <c r="CF34" s="1"/>
      <c r="CH34" s="1"/>
      <c r="CJ34" s="1"/>
      <c r="CL34" s="1"/>
      <c r="CN34" s="1"/>
    </row>
    <row r="35" spans="1:92" ht="13.5" customHeight="1" thickBot="1">
      <c r="B35" s="43"/>
      <c r="C35" s="43"/>
      <c r="D35" s="44"/>
      <c r="E35" s="44"/>
      <c r="F35" s="44"/>
      <c r="G35" s="44"/>
      <c r="H35" s="44"/>
      <c r="I35" s="44"/>
      <c r="J35" s="44"/>
      <c r="K35" s="44"/>
      <c r="L35" s="44"/>
      <c r="M35" s="44"/>
      <c r="N35" s="44"/>
      <c r="O35" s="44"/>
      <c r="P35" s="44"/>
      <c r="AA35" s="44"/>
      <c r="AD35" s="44"/>
      <c r="AE35" s="44"/>
      <c r="AF35" s="44"/>
      <c r="AG35" s="44"/>
      <c r="AH35" s="44"/>
      <c r="AI35" s="44"/>
      <c r="AJ35" s="44"/>
      <c r="AX35" s="45" t="s">
        <v>110</v>
      </c>
      <c r="AY35" s="46" t="s">
        <v>114</v>
      </c>
      <c r="AZ35" s="47" t="s">
        <v>117</v>
      </c>
      <c r="BA35" s="1" t="s">
        <v>181</v>
      </c>
      <c r="BI35" s="29" t="s">
        <v>182</v>
      </c>
      <c r="BJ35" s="48" t="str">
        <f>IF(ISERROR(AVERAGE(BJ3:BJ8)),"",(AVERAGE(BJ3:BJ8)))</f>
        <v/>
      </c>
      <c r="BK35" s="48" t="str">
        <f t="shared" ref="BK35:BT35" si="17">IF(ISERROR(AVERAGE(BK3:BK8)),"",(AVERAGE(BK3:BK8)))</f>
        <v/>
      </c>
      <c r="BL35" s="48" t="str">
        <f t="shared" si="17"/>
        <v/>
      </c>
      <c r="BM35" s="48" t="str">
        <f t="shared" si="17"/>
        <v/>
      </c>
      <c r="BN35" s="48" t="str">
        <f t="shared" si="17"/>
        <v/>
      </c>
      <c r="BO35" s="48" t="str">
        <f t="shared" si="17"/>
        <v/>
      </c>
      <c r="BP35" s="48" t="str">
        <f t="shared" si="17"/>
        <v/>
      </c>
      <c r="BQ35" s="48" t="str">
        <f t="shared" si="17"/>
        <v/>
      </c>
      <c r="BR35" s="48" t="str">
        <f t="shared" si="17"/>
        <v/>
      </c>
      <c r="BS35" s="48" t="str">
        <f t="shared" si="17"/>
        <v/>
      </c>
      <c r="BT35" s="48" t="str">
        <f t="shared" si="17"/>
        <v/>
      </c>
      <c r="BU35" s="29" t="s">
        <v>182</v>
      </c>
      <c r="BV35" s="48" t="str">
        <f t="shared" ref="BV35:CE35" si="18">IF(ISERROR(AVERAGE(BV3:BV8)),"",(AVERAGE(BV3:BV8)))</f>
        <v/>
      </c>
      <c r="BW35" s="48" t="str">
        <f t="shared" si="18"/>
        <v/>
      </c>
      <c r="BX35" s="48" t="str">
        <f t="shared" si="18"/>
        <v/>
      </c>
      <c r="BY35" s="48" t="str">
        <f t="shared" si="18"/>
        <v/>
      </c>
      <c r="BZ35" s="48" t="str">
        <f t="shared" si="18"/>
        <v/>
      </c>
      <c r="CA35" s="48" t="str">
        <f t="shared" si="18"/>
        <v/>
      </c>
      <c r="CB35" s="48" t="str">
        <f t="shared" si="18"/>
        <v/>
      </c>
      <c r="CC35" s="48" t="str">
        <f t="shared" si="18"/>
        <v/>
      </c>
      <c r="CD35" s="48" t="str">
        <f t="shared" si="18"/>
        <v/>
      </c>
      <c r="CE35" s="48" t="str">
        <f t="shared" si="18"/>
        <v/>
      </c>
      <c r="CF35" s="44"/>
      <c r="CH35" s="44"/>
      <c r="CJ35" s="44"/>
      <c r="CL35" s="44"/>
      <c r="CN35" s="44"/>
    </row>
    <row r="36" spans="1:92" ht="15.75" customHeight="1" thickBot="1">
      <c r="B36" s="312" t="s">
        <v>183</v>
      </c>
      <c r="C36" s="312"/>
      <c r="M36" s="44"/>
      <c r="N36" s="44"/>
      <c r="O36" s="44"/>
      <c r="P36" s="44"/>
      <c r="AA36" s="44"/>
      <c r="AD36" s="44"/>
      <c r="AE36" s="44"/>
      <c r="AF36" s="44"/>
      <c r="AG36" s="44"/>
      <c r="AH36" s="44"/>
      <c r="AI36" s="44"/>
      <c r="AJ36" s="44"/>
      <c r="AW36" s="49" t="s">
        <v>184</v>
      </c>
      <c r="AX36" s="50">
        <f>COUNTIF(AY3:AY8,BF4)</f>
        <v>0</v>
      </c>
      <c r="AY36" s="50">
        <f>VALUE(COUNTIF(AY3:AY8,BF5))</f>
        <v>0</v>
      </c>
      <c r="AZ36" s="50">
        <f>VALUE(COUNTIF(AY3:AY8,0))</f>
        <v>0</v>
      </c>
      <c r="BA36" s="50" t="e">
        <f>AVERAGEIF(AY3:AY8,"&gt;=0")</f>
        <v>#DIV/0!</v>
      </c>
      <c r="BI36" s="29" t="s">
        <v>185</v>
      </c>
      <c r="BJ36" s="51" t="str">
        <f>IF(ISERROR(AVERAGE(BJ9:BJ23)),"",(AVERAGE(BJ9:BJ23)))</f>
        <v/>
      </c>
      <c r="BK36" s="51" t="str">
        <f>IF(ISERROR(AVERAGE(BK9:BK23)),"",(AVERAGE(BK9:BK23)))</f>
        <v/>
      </c>
      <c r="BL36" s="51" t="str">
        <f>IF(ISERROR(AVERAGE(BL9:BL23)),"",(AVERAGE(BL9:BL23)))</f>
        <v/>
      </c>
      <c r="BM36" s="51" t="str">
        <f>IF(ISERROR(AVERAGE(BM9:BM23)),"",(AVERAGE(BM9:BM23)))</f>
        <v/>
      </c>
      <c r="BN36" s="51" t="str">
        <f t="shared" ref="BN36:BT36" si="19">IF(ISERROR(AVERAGE(BN9:BN23)),"",(AVERAGE(BN9:BN23)))</f>
        <v/>
      </c>
      <c r="BO36" s="51" t="str">
        <f t="shared" si="19"/>
        <v/>
      </c>
      <c r="BP36" s="51" t="str">
        <f t="shared" si="19"/>
        <v/>
      </c>
      <c r="BQ36" s="51" t="str">
        <f t="shared" si="19"/>
        <v/>
      </c>
      <c r="BR36" s="51" t="str">
        <f t="shared" si="19"/>
        <v/>
      </c>
      <c r="BS36" s="51" t="str">
        <f t="shared" si="19"/>
        <v/>
      </c>
      <c r="BT36" s="51" t="str">
        <f t="shared" si="19"/>
        <v/>
      </c>
      <c r="BU36" s="29" t="s">
        <v>185</v>
      </c>
      <c r="BV36" s="51" t="str">
        <f>IF(ISERROR(AVERAGE(BV9:BV23)),"",(AVERAGE(BV9:BV23)))</f>
        <v/>
      </c>
      <c r="BW36" s="51" t="str">
        <f t="shared" ref="BW36:CE36" si="20">IF(ISERROR(AVERAGE(BW9:BW23)),"",(AVERAGE(BW9:BW23)))</f>
        <v/>
      </c>
      <c r="BX36" s="51" t="str">
        <f t="shared" si="20"/>
        <v/>
      </c>
      <c r="BY36" s="51" t="str">
        <f t="shared" si="20"/>
        <v/>
      </c>
      <c r="BZ36" s="51" t="str">
        <f t="shared" si="20"/>
        <v/>
      </c>
      <c r="CA36" s="51" t="str">
        <f t="shared" si="20"/>
        <v/>
      </c>
      <c r="CB36" s="51" t="str">
        <f t="shared" si="20"/>
        <v/>
      </c>
      <c r="CC36" s="51" t="str">
        <f t="shared" si="20"/>
        <v/>
      </c>
      <c r="CD36" s="51" t="str">
        <f t="shared" si="20"/>
        <v/>
      </c>
      <c r="CE36" s="51" t="str">
        <f t="shared" si="20"/>
        <v/>
      </c>
      <c r="CF36" s="44"/>
      <c r="CH36" s="44"/>
      <c r="CJ36" s="44"/>
      <c r="CL36" s="44"/>
      <c r="CN36" s="44"/>
    </row>
    <row r="37" spans="1:92" ht="13.5" customHeight="1" thickBot="1">
      <c r="B37" s="312"/>
      <c r="C37" s="312"/>
      <c r="D37" s="52"/>
      <c r="E37" s="52"/>
      <c r="F37" s="8"/>
      <c r="G37" s="8"/>
      <c r="AW37" s="49" t="s">
        <v>186</v>
      </c>
      <c r="AX37" s="50">
        <f>COUNTIF(AY9:AY23,BF4)</f>
        <v>0</v>
      </c>
      <c r="AY37" s="50">
        <f>VALUE(COUNTIF(AY9:AY23,BF5))</f>
        <v>0</v>
      </c>
      <c r="AZ37" s="50">
        <f>VALUE(COUNTIF(AY9:AY23,0))</f>
        <v>0</v>
      </c>
      <c r="BA37" s="50" t="e">
        <f>AVERAGEIF(AY9:AY23,"&gt;=0")</f>
        <v>#DIV/0!</v>
      </c>
      <c r="BI37" s="29" t="s">
        <v>187</v>
      </c>
      <c r="BJ37" s="53" t="str">
        <f>IF(ISERROR(AVERAGE(BJ24:BJ30)),"",(AVERAGE(BJ24:BJ30)))</f>
        <v/>
      </c>
      <c r="BK37" s="53" t="str">
        <f t="shared" ref="BK37:BT37" si="21">IF(ISERROR(AVERAGE(BK24:BK30)),"",(AVERAGE(BK24:BK30)))</f>
        <v/>
      </c>
      <c r="BL37" s="53" t="str">
        <f t="shared" si="21"/>
        <v/>
      </c>
      <c r="BM37" s="53" t="str">
        <f t="shared" si="21"/>
        <v/>
      </c>
      <c r="BN37" s="53" t="str">
        <f t="shared" si="21"/>
        <v/>
      </c>
      <c r="BO37" s="53" t="str">
        <f t="shared" si="21"/>
        <v/>
      </c>
      <c r="BP37" s="53" t="str">
        <f t="shared" si="21"/>
        <v/>
      </c>
      <c r="BQ37" s="53" t="str">
        <f t="shared" si="21"/>
        <v/>
      </c>
      <c r="BR37" s="53" t="str">
        <f t="shared" si="21"/>
        <v/>
      </c>
      <c r="BS37" s="53" t="str">
        <f t="shared" si="21"/>
        <v/>
      </c>
      <c r="BT37" s="53" t="str">
        <f t="shared" si="21"/>
        <v/>
      </c>
      <c r="BU37" s="29" t="s">
        <v>187</v>
      </c>
      <c r="BV37" s="53" t="str">
        <f t="shared" ref="BV37:CE37" si="22">IF(ISERROR(AVERAGE(BV24:BV30)),"",(AVERAGE(BV24:BV30)))</f>
        <v/>
      </c>
      <c r="BW37" s="53" t="str">
        <f t="shared" si="22"/>
        <v/>
      </c>
      <c r="BX37" s="53" t="str">
        <f t="shared" si="22"/>
        <v/>
      </c>
      <c r="BY37" s="53" t="str">
        <f t="shared" si="22"/>
        <v/>
      </c>
      <c r="BZ37" s="53" t="str">
        <f t="shared" si="22"/>
        <v/>
      </c>
      <c r="CA37" s="53" t="str">
        <f t="shared" si="22"/>
        <v/>
      </c>
      <c r="CB37" s="53" t="str">
        <f t="shared" si="22"/>
        <v/>
      </c>
      <c r="CC37" s="53" t="str">
        <f t="shared" si="22"/>
        <v/>
      </c>
      <c r="CD37" s="53" t="str">
        <f t="shared" si="22"/>
        <v/>
      </c>
      <c r="CE37" s="53" t="str">
        <f t="shared" si="22"/>
        <v/>
      </c>
    </row>
    <row r="38" spans="1:92" ht="23.1" customHeight="1">
      <c r="B38" s="278" t="s">
        <v>188</v>
      </c>
      <c r="C38" s="279"/>
      <c r="D38" s="279"/>
      <c r="E38" s="279"/>
      <c r="F38" s="279"/>
      <c r="G38" s="279"/>
      <c r="H38" s="279"/>
      <c r="I38" s="279"/>
      <c r="J38" s="279"/>
      <c r="K38" s="280"/>
      <c r="AW38" s="49" t="s">
        <v>189</v>
      </c>
      <c r="AX38" s="50">
        <f>COUNTIF(AY24:AY30,BF4)</f>
        <v>0</v>
      </c>
      <c r="AY38" s="50">
        <f>COUNTIF(AY24:AY30,BF5)</f>
        <v>0</v>
      </c>
      <c r="AZ38" s="50">
        <f>VALUE(COUNTIF(AY24:AY30,0))</f>
        <v>0</v>
      </c>
      <c r="BA38" s="50" t="e">
        <f>AVERAGEIF(AY24:AY30,"&gt;=0")</f>
        <v>#DIV/0!</v>
      </c>
      <c r="BG38" s="8"/>
      <c r="BH38" s="8"/>
      <c r="BI38" s="8"/>
      <c r="BJ38" s="8"/>
      <c r="BK38" s="8"/>
      <c r="BO38" s="1"/>
      <c r="BP38" s="1"/>
      <c r="BQ38" s="1"/>
      <c r="BR38" s="1"/>
      <c r="BS38" s="1"/>
      <c r="BT38" s="1"/>
      <c r="CB38" s="1"/>
    </row>
    <row r="39" spans="1:92" ht="21" customHeight="1">
      <c r="A39" s="8"/>
      <c r="B39" s="281" t="s">
        <v>9</v>
      </c>
      <c r="C39" s="282"/>
      <c r="D39" s="283"/>
      <c r="E39" s="284" t="s">
        <v>10</v>
      </c>
      <c r="F39" s="285"/>
      <c r="G39" s="285"/>
      <c r="H39" s="286"/>
      <c r="I39" s="284" t="s">
        <v>11</v>
      </c>
      <c r="J39" s="285"/>
      <c r="K39" s="286"/>
      <c r="AW39" s="1" t="s">
        <v>190</v>
      </c>
      <c r="AX39" s="50">
        <f>VALUE(SUM(AX36:AX38))</f>
        <v>0</v>
      </c>
      <c r="AY39" s="50">
        <f>VALUE(SUM(AY36:AY38))</f>
        <v>0</v>
      </c>
      <c r="AZ39" s="50">
        <f>VALUE(SUM(AZ36:AZ38))</f>
        <v>0</v>
      </c>
      <c r="BA39" s="50" t="e">
        <f>AVERAGEIF(AY3:AY30,"&gt;=0")</f>
        <v>#DIV/0!</v>
      </c>
    </row>
    <row r="40" spans="1:92" ht="22.35" customHeight="1">
      <c r="A40" s="8"/>
      <c r="B40" s="287"/>
      <c r="C40" s="288"/>
      <c r="D40" s="289"/>
      <c r="E40" s="342"/>
      <c r="F40" s="343"/>
      <c r="G40" s="343"/>
      <c r="H40" s="344"/>
      <c r="I40" s="290"/>
      <c r="J40" s="343"/>
      <c r="K40" s="344"/>
      <c r="AW40" s="49" t="s">
        <v>191</v>
      </c>
      <c r="BA40" s="50" t="str">
        <f>IF(ISERROR(AVERAGE(AY24:AY30,AY9:AY23,AY3:AY8)),"",(AVERAGE(AY24:AY30,AY9:AY23,AY3:AY8)))</f>
        <v/>
      </c>
      <c r="BK40" s="8"/>
      <c r="CB40" s="1"/>
    </row>
    <row r="41" spans="1:92">
      <c r="A41" s="8"/>
      <c r="B41" s="8"/>
      <c r="C41" s="8"/>
      <c r="D41" s="8"/>
      <c r="E41" s="8"/>
      <c r="F41" s="8"/>
      <c r="G41" s="8"/>
      <c r="AK41" s="49"/>
      <c r="AX41" s="45" t="s">
        <v>110</v>
      </c>
      <c r="AY41" s="46" t="s">
        <v>114</v>
      </c>
      <c r="AZ41" s="47" t="s">
        <v>117</v>
      </c>
      <c r="BA41" s="1" t="s">
        <v>181</v>
      </c>
      <c r="BK41" s="8"/>
      <c r="CB41" s="1"/>
    </row>
    <row r="42" spans="1:92" ht="19.350000000000001" customHeight="1">
      <c r="B42" s="135" t="s">
        <v>192</v>
      </c>
      <c r="C42" s="54"/>
      <c r="D42" s="55"/>
      <c r="E42" s="55"/>
      <c r="F42" s="55"/>
      <c r="G42" s="55"/>
      <c r="H42" s="55"/>
      <c r="AW42" s="49" t="s">
        <v>193</v>
      </c>
      <c r="AX42" s="50">
        <f>COUNTIF(BA3:BA8,BF4)</f>
        <v>0</v>
      </c>
      <c r="AY42" s="50">
        <f>COUNTIF(BA3:BA8,BF5)</f>
        <v>0</v>
      </c>
      <c r="AZ42" s="50">
        <f>COUNTIF(BA3:BA8,0)</f>
        <v>0</v>
      </c>
      <c r="BA42" s="50" t="e">
        <f>AVERAGEIF(AY9:AY14,"&gt;=0")</f>
        <v>#DIV/0!</v>
      </c>
      <c r="BK42" s="8"/>
      <c r="CB42" s="1"/>
    </row>
    <row r="43" spans="1:92" ht="16.899999999999999" thickBot="1">
      <c r="B43" s="94" t="s">
        <v>194</v>
      </c>
      <c r="C43" s="94"/>
      <c r="D43" s="56" t="str">
        <f>_xlfn.IFNA(AX31,"")</f>
        <v/>
      </c>
      <c r="E43" s="56"/>
      <c r="F43" s="55"/>
      <c r="G43" s="57"/>
      <c r="H43" s="57"/>
      <c r="AW43" s="49" t="s">
        <v>195</v>
      </c>
      <c r="AX43" s="50">
        <f>COUNTIF(BA9:BA23,BF4)</f>
        <v>0</v>
      </c>
      <c r="AY43" s="50">
        <f>COUNTIF(BA9:BA23,BF5)</f>
        <v>0</v>
      </c>
      <c r="AZ43" s="50">
        <f>COUNTIF(BA9:BA23,0)</f>
        <v>0</v>
      </c>
      <c r="BA43" s="50" t="e">
        <f>AVERAGEIF(BA9:BA23,"&gt;=0")</f>
        <v>#DIV/0!</v>
      </c>
      <c r="BK43" s="8"/>
      <c r="CB43" s="1"/>
    </row>
    <row r="44" spans="1:92" ht="16.149999999999999">
      <c r="B44" s="58"/>
      <c r="C44" s="59"/>
      <c r="D44" s="130" t="s">
        <v>196</v>
      </c>
      <c r="E44" s="131"/>
      <c r="F44" s="132" t="s">
        <v>197</v>
      </c>
      <c r="G44" s="133"/>
      <c r="H44" s="132" t="s">
        <v>198</v>
      </c>
      <c r="I44" s="133"/>
      <c r="J44" s="132" t="s">
        <v>199</v>
      </c>
      <c r="K44" s="134"/>
      <c r="AW44" s="49" t="s">
        <v>200</v>
      </c>
      <c r="AX44" s="50">
        <f>COUNTIF(BA24:BA30,BF4)</f>
        <v>0</v>
      </c>
      <c r="AY44" s="50">
        <f>COUNTIF(BA24:BA30,BF5)</f>
        <v>0</v>
      </c>
      <c r="AZ44" s="50">
        <f>COUNTIF(BA24:BA30,0)</f>
        <v>0</v>
      </c>
      <c r="BA44" s="50" t="e">
        <f>AVERAGEIF(BA24:BA30,"&gt;=0")</f>
        <v>#DIV/0!</v>
      </c>
      <c r="BK44" s="8"/>
      <c r="CB44" s="1"/>
    </row>
    <row r="45" spans="1:92" ht="16.149999999999999">
      <c r="B45" s="92" t="s">
        <v>201</v>
      </c>
      <c r="C45" s="93"/>
      <c r="D45" s="105"/>
      <c r="E45" s="106"/>
      <c r="F45" s="109" t="s">
        <v>202</v>
      </c>
      <c r="G45" s="111"/>
      <c r="H45" s="109" t="s">
        <v>202</v>
      </c>
      <c r="I45" s="111"/>
      <c r="J45" s="109" t="s">
        <v>202</v>
      </c>
      <c r="K45" s="110"/>
      <c r="AW45" s="1" t="s">
        <v>203</v>
      </c>
      <c r="AX45" s="50">
        <f>SUM(AX42:AX44)</f>
        <v>0</v>
      </c>
      <c r="AY45" s="50">
        <f>SUM(AY42:AY44)</f>
        <v>0</v>
      </c>
      <c r="AZ45" s="50">
        <f>SUM(AZ42:AZ44)</f>
        <v>0</v>
      </c>
      <c r="BA45" s="50"/>
      <c r="BK45" s="8"/>
      <c r="CB45" s="1"/>
    </row>
    <row r="46" spans="1:92" ht="16.149999999999999">
      <c r="B46" s="103" t="str">
        <f>BE4</f>
        <v>≥80</v>
      </c>
      <c r="C46" s="104"/>
      <c r="D46" s="107" t="e">
        <f>IF(AX39=0,NA(),AX39)</f>
        <v>#N/A</v>
      </c>
      <c r="E46" s="107"/>
      <c r="F46" s="107" t="e">
        <f>IF(AX36=0,NA(),AX36)</f>
        <v>#N/A</v>
      </c>
      <c r="G46" s="107"/>
      <c r="H46" s="107" t="e">
        <f>IF(AX37=0,NA(),AX37)</f>
        <v>#N/A</v>
      </c>
      <c r="I46" s="107"/>
      <c r="J46" s="107" t="e">
        <f>IF(AX38=0,NA(),AX38)</f>
        <v>#N/A</v>
      </c>
      <c r="K46" s="107"/>
      <c r="AW46" s="49" t="s">
        <v>204</v>
      </c>
      <c r="AX46" s="50"/>
      <c r="AY46" s="50"/>
      <c r="AZ46" s="50"/>
      <c r="BA46" s="50" t="str">
        <f>IF(ISERROR(AVERAGE(BA24:BA30,BA9:BA23,BA3:BA8)),"",(AVERAGE(BA24:BA30,BA9:BA23,BA3:BA8)))</f>
        <v/>
      </c>
      <c r="BK46" s="8"/>
      <c r="CB46" s="1"/>
    </row>
    <row r="47" spans="1:92" ht="16.149999999999999">
      <c r="B47" s="101" t="str">
        <f>BE5</f>
        <v>60-79</v>
      </c>
      <c r="C47" s="102"/>
      <c r="D47" s="107" t="e">
        <f>IF(AY39=0,NA(),AY39)</f>
        <v>#N/A</v>
      </c>
      <c r="E47" s="107"/>
      <c r="F47" s="107" t="e">
        <f>IF(AY36=0,NA(),AY36)</f>
        <v>#N/A</v>
      </c>
      <c r="G47" s="107"/>
      <c r="H47" s="107" t="e">
        <f>IF(AY37=0,NA(),AY37)</f>
        <v>#N/A</v>
      </c>
      <c r="I47" s="107"/>
      <c r="J47" s="107" t="e">
        <f>IF(AY38=0,NA(),AY38)</f>
        <v>#N/A</v>
      </c>
      <c r="K47" s="107"/>
      <c r="AQ47" s="8"/>
      <c r="BK47" s="8"/>
      <c r="CB47" s="1"/>
    </row>
    <row r="48" spans="1:92" ht="16.149999999999999">
      <c r="B48" s="99" t="str">
        <f>BE6</f>
        <v>&lt;60</v>
      </c>
      <c r="C48" s="100"/>
      <c r="D48" s="107" t="e">
        <f>IF(AZ39=0,NA(),AZ39)</f>
        <v>#N/A</v>
      </c>
      <c r="E48" s="107"/>
      <c r="F48" s="107" t="e">
        <f>IF(AZ36=0,NA(),AZ36)</f>
        <v>#N/A</v>
      </c>
      <c r="G48" s="107"/>
      <c r="H48" s="107" t="e">
        <f>IF(AZ37=0,NA(),AZ37)</f>
        <v>#N/A</v>
      </c>
      <c r="I48" s="107"/>
      <c r="J48" s="107" t="e">
        <f>IF(AZ38=0,NA(),AZ38)</f>
        <v>#N/A</v>
      </c>
      <c r="K48" s="107"/>
      <c r="AQ48" s="8"/>
      <c r="BK48" s="8"/>
      <c r="CB48" s="1"/>
    </row>
    <row r="49" spans="2:91" s="8" customFormat="1" ht="16.899999999999999" thickBot="1">
      <c r="B49" s="97" t="s">
        <v>241</v>
      </c>
      <c r="C49" s="98"/>
      <c r="D49" s="95" t="str">
        <f>IFERROR(BA39,"n/a")</f>
        <v>n/a</v>
      </c>
      <c r="E49" s="96"/>
      <c r="F49" s="95" t="str">
        <f>IFERROR(BA36,"n/a")</f>
        <v>n/a</v>
      </c>
      <c r="G49" s="96"/>
      <c r="H49" s="95" t="str">
        <f>IFERROR(BA37,"n/a")</f>
        <v>n/a</v>
      </c>
      <c r="I49" s="96"/>
      <c r="J49" s="95" t="str">
        <f>IFERROR(BA38,"n/a")</f>
        <v>n/a</v>
      </c>
      <c r="K49" s="108"/>
      <c r="Q49" s="1"/>
      <c r="R49" s="1"/>
      <c r="S49" s="1"/>
      <c r="T49" s="1"/>
      <c r="U49" s="1"/>
      <c r="V49" s="1"/>
      <c r="W49" s="1"/>
      <c r="X49" s="1"/>
      <c r="Y49" s="1"/>
      <c r="Z49" s="1"/>
      <c r="AB49" s="1"/>
      <c r="AC49" s="1"/>
      <c r="AK49" s="1"/>
      <c r="AL49" s="1"/>
      <c r="AM49" s="1"/>
      <c r="AN49" s="1"/>
      <c r="AO49" s="1"/>
      <c r="AP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44"/>
      <c r="C50" s="44"/>
      <c r="D50" s="1"/>
      <c r="E50" s="1"/>
      <c r="F50" s="1"/>
      <c r="G50" s="1"/>
      <c r="L50" s="44"/>
      <c r="Q50" s="1"/>
      <c r="R50" s="1"/>
      <c r="S50" s="1"/>
      <c r="T50" s="1"/>
      <c r="U50" s="1"/>
      <c r="V50" s="1"/>
      <c r="W50" s="1"/>
      <c r="X50" s="1"/>
      <c r="Y50" s="1"/>
      <c r="Z50" s="1"/>
      <c r="AB50" s="1"/>
      <c r="AC50" s="1"/>
      <c r="AK50" s="1"/>
      <c r="AL50" s="1"/>
      <c r="AM50" s="1"/>
      <c r="AN50" s="1"/>
      <c r="AO50" s="1"/>
      <c r="AP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1"/>
      <c r="Z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D55" s="1"/>
      <c r="E55" s="1"/>
      <c r="F55" s="1"/>
      <c r="G55" s="1"/>
      <c r="Q55" s="1"/>
      <c r="R55" s="1"/>
      <c r="S55" s="1"/>
      <c r="T55" s="1"/>
      <c r="U55" s="1"/>
      <c r="V55" s="1"/>
      <c r="W55" s="1"/>
      <c r="X55" s="1"/>
      <c r="Y55" s="49"/>
      <c r="Z55" s="1"/>
      <c r="AA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D56" s="1"/>
      <c r="E56" s="1"/>
      <c r="F56" s="1"/>
      <c r="G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D57" s="1"/>
      <c r="E57" s="1"/>
      <c r="F57" s="1"/>
      <c r="G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c r="B58" s="1"/>
      <c r="C58" s="1"/>
      <c r="F58" s="1"/>
      <c r="G58" s="1"/>
      <c r="H58" s="1"/>
      <c r="I58" s="1"/>
      <c r="J58" s="1"/>
      <c r="K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I59" s="1"/>
      <c r="J59" s="1"/>
      <c r="K59" s="1"/>
      <c r="L59" s="1"/>
      <c r="M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I60" s="1"/>
      <c r="J60" s="1"/>
      <c r="K60" s="1"/>
      <c r="L60" s="1"/>
      <c r="M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ht="18.600000000000001">
      <c r="B61" s="1"/>
      <c r="C61" s="1"/>
      <c r="F61" s="60"/>
      <c r="G61" s="60"/>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B64" s="1"/>
      <c r="CG64" s="1"/>
      <c r="CI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B65" s="1"/>
      <c r="CG65" s="1"/>
      <c r="CI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CB66" s="1"/>
      <c r="CG66" s="1"/>
      <c r="CI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49"/>
      <c r="AV70" s="49"/>
      <c r="AW70" s="49"/>
      <c r="AX70" s="1"/>
      <c r="AY70" s="1"/>
      <c r="AZ70" s="1"/>
      <c r="BA70" s="1"/>
      <c r="BB70" s="1"/>
      <c r="BC70" s="1"/>
      <c r="BD70" s="61"/>
      <c r="BE70" s="1"/>
      <c r="BF70" s="1"/>
      <c r="BG70" s="1"/>
      <c r="BH70" s="1"/>
      <c r="BI70" s="1"/>
      <c r="BJ70" s="1"/>
      <c r="BK70" s="1"/>
      <c r="CK70" s="1"/>
      <c r="CM70" s="1"/>
    </row>
    <row r="71" spans="2:91" s="8" customFormat="1">
      <c r="B71" s="1"/>
      <c r="C71" s="1"/>
      <c r="F71" s="1"/>
      <c r="G71" s="1"/>
      <c r="H71" s="1"/>
      <c r="Q71" s="1"/>
      <c r="R71" s="1"/>
      <c r="S71" s="1"/>
      <c r="T71" s="1"/>
      <c r="U71" s="1"/>
      <c r="V71" s="1"/>
      <c r="W71" s="1"/>
      <c r="X71" s="1"/>
      <c r="Y71" s="1"/>
      <c r="Z71" s="1"/>
      <c r="AB71" s="1"/>
      <c r="AC71" s="1"/>
      <c r="AK71" s="1"/>
      <c r="AL71" s="1"/>
      <c r="AM71" s="1"/>
      <c r="AN71" s="1"/>
      <c r="AO71" s="1"/>
      <c r="AP71" s="1"/>
      <c r="AR71" s="1"/>
      <c r="AS71" s="1"/>
      <c r="AT71" s="1"/>
      <c r="AU71" s="50"/>
      <c r="AV71" s="1"/>
      <c r="AW71" s="1"/>
      <c r="AX71" s="1"/>
      <c r="AY71" s="1"/>
      <c r="AZ71" s="61"/>
      <c r="BA71" s="61"/>
      <c r="BB71" s="61"/>
      <c r="BC71" s="61"/>
      <c r="BD71" s="61"/>
      <c r="BE71" s="1"/>
      <c r="BF71" s="1"/>
      <c r="BG71" s="1"/>
      <c r="BH71" s="1"/>
      <c r="BI71" s="1"/>
      <c r="BJ71" s="1"/>
      <c r="BK71" s="1"/>
      <c r="CK71" s="1"/>
      <c r="CM71" s="1"/>
    </row>
    <row r="72" spans="2:91" s="8" customFormat="1">
      <c r="B72" s="1"/>
      <c r="C72" s="1"/>
      <c r="F72" s="1"/>
      <c r="G72" s="1"/>
      <c r="H72" s="1"/>
      <c r="Q72" s="1"/>
      <c r="R72" s="1"/>
      <c r="S72" s="1"/>
      <c r="T72" s="1"/>
      <c r="U72" s="1"/>
      <c r="V72" s="1"/>
      <c r="W72" s="1"/>
      <c r="X72" s="1"/>
      <c r="Y72" s="1"/>
      <c r="Z72" s="1"/>
      <c r="AB72" s="1"/>
      <c r="AC72" s="1"/>
      <c r="AK72" s="1"/>
      <c r="AL72" s="1"/>
      <c r="AM72" s="1"/>
      <c r="AN72" s="1"/>
      <c r="AO72" s="1"/>
      <c r="AP72" s="1"/>
      <c r="AR72" s="1"/>
      <c r="AS72" s="1"/>
      <c r="AT72" s="1"/>
      <c r="AU72" s="50"/>
      <c r="AV72" s="1"/>
      <c r="AW72" s="1"/>
      <c r="AX72" s="1"/>
      <c r="AY72" s="1"/>
      <c r="AZ72" s="1"/>
      <c r="BA72" s="1"/>
      <c r="BB72" s="1"/>
      <c r="BC72" s="1"/>
      <c r="BD72" s="1"/>
      <c r="BE72" s="1"/>
      <c r="BF72" s="1"/>
      <c r="BG72" s="1"/>
      <c r="BH72" s="1"/>
      <c r="BI72" s="1"/>
      <c r="BJ72" s="1"/>
      <c r="BK72" s="1"/>
      <c r="CK72" s="1"/>
      <c r="CM72" s="1"/>
    </row>
    <row r="73" spans="2:91" s="8" customFormat="1">
      <c r="B73" s="1"/>
      <c r="C73" s="1"/>
      <c r="F73" s="1"/>
      <c r="G73" s="1"/>
      <c r="H73" s="1"/>
      <c r="Q73" s="1"/>
      <c r="R73" s="1"/>
      <c r="S73" s="1"/>
      <c r="T73" s="1"/>
      <c r="U73" s="1"/>
      <c r="V73" s="1"/>
      <c r="W73" s="1"/>
      <c r="X73" s="1"/>
      <c r="Y73" s="1"/>
      <c r="Z73" s="1"/>
      <c r="AB73" s="1"/>
      <c r="AC73" s="1"/>
      <c r="AK73" s="1"/>
      <c r="AL73" s="1"/>
      <c r="AM73" s="1"/>
      <c r="AN73" s="1"/>
      <c r="AO73" s="1"/>
      <c r="AP73" s="1"/>
      <c r="AR73" s="1"/>
      <c r="AS73" s="1"/>
      <c r="AT73" s="1"/>
      <c r="AU73" s="50"/>
      <c r="AV73" s="1"/>
      <c r="AW73" s="1"/>
      <c r="AX73" s="1"/>
      <c r="AY73" s="1"/>
      <c r="AZ73" s="1"/>
      <c r="BA73" s="1"/>
      <c r="BB73" s="1"/>
      <c r="BC73" s="1"/>
      <c r="BD73" s="1"/>
      <c r="BE73" s="1"/>
      <c r="BF73" s="1"/>
      <c r="BG73" s="1"/>
      <c r="BH73" s="1"/>
      <c r="BI73" s="1"/>
      <c r="BJ73" s="1"/>
      <c r="BK73" s="1"/>
      <c r="CK73" s="1"/>
      <c r="CM73" s="1"/>
    </row>
    <row r="74" spans="2:91" s="8" customFormat="1" ht="19.149999999999999" thickBot="1">
      <c r="B74" s="135" t="s">
        <v>206</v>
      </c>
      <c r="C74" s="54"/>
      <c r="D74" s="55"/>
      <c r="E74" s="55"/>
      <c r="F74" s="55"/>
      <c r="G74" s="55"/>
      <c r="H74" s="55"/>
      <c r="I74" s="55"/>
      <c r="J74" s="55"/>
      <c r="Q74" s="1"/>
      <c r="R74" s="1"/>
      <c r="S74" s="1"/>
      <c r="T74" s="1"/>
      <c r="U74" s="1"/>
      <c r="V74" s="1"/>
      <c r="W74" s="1"/>
      <c r="X74" s="1"/>
      <c r="Y74" s="1"/>
      <c r="Z74" s="1"/>
      <c r="AA74" s="1"/>
      <c r="AB74" s="1"/>
      <c r="AC74" s="1"/>
      <c r="AK74" s="1"/>
      <c r="AL74" s="1"/>
      <c r="AM74" s="1"/>
      <c r="AN74" s="1"/>
      <c r="AO74" s="1"/>
      <c r="AP74" s="1"/>
      <c r="AR74" s="1"/>
      <c r="AS74" s="1"/>
      <c r="AT74" s="1"/>
      <c r="AU74" s="50"/>
      <c r="AV74" s="1"/>
      <c r="AW74" s="1"/>
      <c r="AX74" s="1"/>
      <c r="AY74" s="1"/>
      <c r="AZ74" s="1"/>
      <c r="BA74" s="1"/>
      <c r="BB74" s="1"/>
      <c r="BC74" s="1"/>
      <c r="BD74" s="1"/>
      <c r="BE74" s="1"/>
      <c r="BF74" s="1"/>
      <c r="BG74" s="1"/>
      <c r="BH74" s="1"/>
      <c r="BI74" s="1"/>
      <c r="BJ74" s="1"/>
      <c r="BK74" s="1"/>
      <c r="CG74" s="1"/>
      <c r="CI74" s="1"/>
      <c r="CK74" s="1"/>
      <c r="CM74" s="1"/>
    </row>
    <row r="75" spans="2:91" s="8" customFormat="1" ht="16.149999999999999">
      <c r="B75" s="62"/>
      <c r="C75" s="63"/>
      <c r="D75" s="63"/>
      <c r="E75" s="114" t="s">
        <v>207</v>
      </c>
      <c r="F75" s="63"/>
      <c r="G75" s="64" t="s">
        <v>205</v>
      </c>
      <c r="H75" s="64"/>
      <c r="I75" s="64"/>
      <c r="J75" s="64"/>
      <c r="K75" s="65"/>
      <c r="Q75" s="1"/>
      <c r="R75" s="1"/>
      <c r="S75" s="1"/>
      <c r="T75" s="1"/>
      <c r="U75" s="1"/>
      <c r="V75" s="1"/>
      <c r="W75" s="1"/>
      <c r="X75" s="1"/>
      <c r="Y75" s="1"/>
      <c r="Z75" s="1"/>
      <c r="AA75" s="1"/>
      <c r="AB75" s="1"/>
      <c r="AC75" s="1"/>
      <c r="AK75" s="1"/>
      <c r="AL75" s="1"/>
      <c r="AM75" s="1"/>
      <c r="AN75" s="1"/>
      <c r="AO75" s="1"/>
      <c r="AP75" s="1"/>
      <c r="AR75" s="1"/>
      <c r="AS75" s="1"/>
      <c r="AT75" s="1"/>
      <c r="AU75" s="50"/>
      <c r="AV75" s="1"/>
      <c r="AW75" s="1"/>
      <c r="AX75" s="1"/>
      <c r="AY75" s="1"/>
      <c r="AZ75" s="1"/>
      <c r="BA75" s="1"/>
      <c r="BB75" s="1"/>
      <c r="BC75" s="1"/>
      <c r="BD75" s="1"/>
      <c r="CG75" s="1"/>
      <c r="CI75" s="1"/>
      <c r="CK75" s="1"/>
      <c r="CM75" s="1"/>
    </row>
    <row r="76" spans="2:91" s="8" customFormat="1" ht="16.149999999999999">
      <c r="B76" s="66"/>
      <c r="C76" s="125"/>
      <c r="D76" s="67"/>
      <c r="E76" s="68"/>
      <c r="F76" s="68" t="s">
        <v>208</v>
      </c>
      <c r="G76" s="68" t="s">
        <v>209</v>
      </c>
      <c r="H76" s="68" t="s">
        <v>210</v>
      </c>
      <c r="I76" s="68" t="s">
        <v>211</v>
      </c>
      <c r="J76" s="68" t="s">
        <v>212</v>
      </c>
      <c r="K76" s="69" t="s">
        <v>213</v>
      </c>
      <c r="Q76" s="1"/>
      <c r="R76" s="1"/>
      <c r="S76" s="1"/>
      <c r="T76" s="1"/>
      <c r="U76" s="1"/>
      <c r="V76" s="1"/>
      <c r="W76" s="1"/>
      <c r="X76" s="1"/>
      <c r="Y76" s="1"/>
      <c r="Z76" s="1"/>
      <c r="AA76" s="1"/>
      <c r="AB76" s="1"/>
      <c r="AC76" s="1"/>
      <c r="AK76" s="1"/>
      <c r="AL76" s="1"/>
      <c r="AM76" s="1"/>
      <c r="AN76" s="1"/>
      <c r="AO76" s="1"/>
      <c r="AP76" s="1"/>
      <c r="AR76" s="1"/>
      <c r="AS76" s="1"/>
      <c r="AT76" s="1"/>
      <c r="AU76" s="50"/>
      <c r="AV76" s="1"/>
      <c r="AW76" s="1"/>
      <c r="AX76" s="1"/>
      <c r="AY76" s="1"/>
      <c r="AZ76" s="1"/>
      <c r="BA76" s="1"/>
      <c r="BB76" s="1"/>
      <c r="BC76" s="1"/>
      <c r="BD76" s="1"/>
      <c r="CG76" s="1"/>
      <c r="CI76" s="1"/>
      <c r="CK76" s="1"/>
      <c r="CM76" s="1"/>
    </row>
    <row r="77" spans="2:91" s="8" customFormat="1" ht="17.649999999999999" customHeight="1">
      <c r="B77" s="115" t="s">
        <v>214</v>
      </c>
      <c r="C77" s="124"/>
      <c r="D77" s="116"/>
      <c r="E77" s="70" t="s">
        <v>215</v>
      </c>
      <c r="F77" s="70" t="str">
        <f>_xlfn.IFNA(S89,"")</f>
        <v/>
      </c>
      <c r="G77" s="70" t="str">
        <f>_xlfn.IFNA(S90,"")</f>
        <v/>
      </c>
      <c r="H77" s="70" t="str">
        <f>_xlfn.IFNA(S91,"")</f>
        <v/>
      </c>
      <c r="I77" s="70" t="str">
        <f>_xlfn.IFNA(S92,"")</f>
        <v/>
      </c>
      <c r="J77" s="70" t="str">
        <f>_xlfn.IFNA(S93,"")</f>
        <v/>
      </c>
      <c r="K77" s="70" t="str">
        <f>_xlfn.IFNA(S94,"")</f>
        <v/>
      </c>
      <c r="Q77" s="1"/>
      <c r="R77" s="1"/>
      <c r="S77" s="1"/>
      <c r="T77" s="1"/>
      <c r="U77" s="1"/>
      <c r="V77" s="1"/>
      <c r="W77" s="1"/>
      <c r="X77" s="1"/>
      <c r="Y77" s="1"/>
      <c r="Z77" s="1"/>
      <c r="AA77" s="1"/>
      <c r="AB77" s="1"/>
      <c r="AC77" s="1"/>
      <c r="AK77" s="1"/>
      <c r="AL77" s="1"/>
      <c r="AM77" s="1"/>
      <c r="AN77" s="1"/>
      <c r="AO77" s="1"/>
      <c r="AP77" s="1"/>
      <c r="AQ77" s="1"/>
      <c r="AR77" s="1"/>
      <c r="AT77" s="1"/>
      <c r="CG77" s="1"/>
      <c r="CI77" s="1"/>
      <c r="CK77" s="1"/>
      <c r="CM77" s="1"/>
    </row>
    <row r="78" spans="2:91" s="8" customFormat="1" ht="17.649999999999999" customHeight="1">
      <c r="B78" s="117"/>
      <c r="C78" s="126"/>
      <c r="D78" s="118"/>
      <c r="E78" s="71" t="s">
        <v>216</v>
      </c>
      <c r="F78" s="71"/>
      <c r="G78" s="72" t="str">
        <f>_xlfn.IFNA(R90,"")</f>
        <v/>
      </c>
      <c r="H78" s="72" t="str">
        <f>_xlfn.IFNA(R91,"")</f>
        <v/>
      </c>
      <c r="I78" s="72" t="str">
        <f>_xlfn.IFNA(R92,"")</f>
        <v/>
      </c>
      <c r="J78" s="72" t="str">
        <f>_xlfn.IFNA(R93,"")</f>
        <v/>
      </c>
      <c r="K78" s="72" t="str">
        <f>_xlfn.IFNA(R94,"")</f>
        <v/>
      </c>
      <c r="Q78" s="1"/>
      <c r="R78" s="1"/>
      <c r="S78" s="1"/>
      <c r="T78" s="1"/>
      <c r="U78" s="1"/>
      <c r="V78" s="1"/>
      <c r="W78" s="1"/>
      <c r="X78" s="1"/>
      <c r="Y78" s="1"/>
      <c r="Z78" s="1"/>
      <c r="AA78" s="1"/>
      <c r="AB78" s="1"/>
      <c r="AC78" s="1"/>
      <c r="AK78" s="1"/>
      <c r="AL78" s="1"/>
      <c r="AO78" s="1"/>
      <c r="AP78" s="1"/>
      <c r="AQ78" s="1"/>
      <c r="AR78" s="1"/>
      <c r="AS78" s="1"/>
      <c r="AT78" s="1"/>
      <c r="CG78" s="1"/>
      <c r="CI78" s="1"/>
      <c r="CK78" s="1"/>
      <c r="CM78" s="1"/>
    </row>
    <row r="79" spans="2:91" s="8" customFormat="1" ht="17.649999999999999" customHeight="1">
      <c r="B79" s="115" t="s">
        <v>217</v>
      </c>
      <c r="C79" s="124"/>
      <c r="D79" s="116"/>
      <c r="E79" s="70" t="s">
        <v>215</v>
      </c>
      <c r="F79" s="70" t="str">
        <f>_xlfn.IFNA(U89,"")</f>
        <v/>
      </c>
      <c r="G79" s="70" t="str">
        <f>_xlfn.IFNA(U90,"")</f>
        <v/>
      </c>
      <c r="H79" s="70" t="str">
        <f>_xlfn.IFNA(U91,"")</f>
        <v/>
      </c>
      <c r="I79" s="70" t="str">
        <f>_xlfn.IFNA(U92,"")</f>
        <v/>
      </c>
      <c r="J79" s="70" t="str">
        <f>_xlfn.IFNA(U93,"")</f>
        <v/>
      </c>
      <c r="K79" s="70" t="str">
        <f>_xlfn.IFNA(U94,"")</f>
        <v/>
      </c>
      <c r="Q79" s="1"/>
      <c r="R79" s="1"/>
      <c r="S79" s="1"/>
      <c r="T79" s="1"/>
      <c r="U79" s="1"/>
      <c r="V79" s="1"/>
      <c r="W79" s="1"/>
      <c r="X79" s="1"/>
      <c r="Y79" s="1"/>
      <c r="Z79" s="1"/>
      <c r="AA79" s="1"/>
      <c r="AB79" s="1"/>
      <c r="AC79" s="1"/>
      <c r="AK79" s="1"/>
      <c r="AL79" s="1"/>
      <c r="AO79" s="1"/>
      <c r="AP79" s="1"/>
      <c r="AQ79" s="1"/>
      <c r="AR79" s="1"/>
      <c r="AS79" s="1"/>
      <c r="AT79" s="1"/>
      <c r="CG79" s="1"/>
      <c r="CI79" s="1"/>
      <c r="CK79" s="1"/>
      <c r="CM79" s="1"/>
    </row>
    <row r="80" spans="2:91" s="8" customFormat="1" ht="17.649999999999999" customHeight="1">
      <c r="B80" s="117"/>
      <c r="C80" s="126"/>
      <c r="D80" s="118"/>
      <c r="E80" s="71" t="s">
        <v>216</v>
      </c>
      <c r="F80" s="71"/>
      <c r="G80" s="72" t="str">
        <f>_xlfn.IFNA(T90,"")</f>
        <v/>
      </c>
      <c r="H80" s="72" t="str">
        <f>_xlfn.IFNA(T91,"")</f>
        <v/>
      </c>
      <c r="I80" s="72" t="str">
        <f>_xlfn.IFNA(T92,"")</f>
        <v/>
      </c>
      <c r="J80" s="72" t="str">
        <f>_xlfn.IFNA(T93,"")</f>
        <v/>
      </c>
      <c r="K80" s="72" t="str">
        <f>_xlfn.IFNA(T94,"")</f>
        <v/>
      </c>
      <c r="Q80" s="1"/>
      <c r="R80" s="1"/>
      <c r="S80" s="1"/>
      <c r="T80" s="1"/>
      <c r="U80" s="1"/>
      <c r="V80" s="1"/>
      <c r="W80" s="1"/>
      <c r="X80" s="1"/>
      <c r="Y80" s="1"/>
      <c r="Z80" s="1"/>
      <c r="AA80" s="1"/>
      <c r="AB80" s="1"/>
      <c r="AC80" s="1"/>
      <c r="AK80" s="1"/>
      <c r="AL80" s="1"/>
      <c r="AO80" s="1"/>
      <c r="AP80" s="1"/>
      <c r="AQ80" s="1"/>
      <c r="AR80" s="1"/>
      <c r="AS80" s="1"/>
      <c r="AT80" s="1"/>
      <c r="AU80" s="1"/>
      <c r="AV80" s="1"/>
      <c r="AW80" s="1"/>
      <c r="AX80" s="1"/>
      <c r="AY80" s="1"/>
      <c r="AZ80" s="1"/>
      <c r="BA80" s="1"/>
      <c r="BB80" s="1"/>
      <c r="BC80" s="1"/>
      <c r="BD80" s="1"/>
      <c r="BE80" s="1"/>
      <c r="BF80" s="1"/>
      <c r="BG80" s="1"/>
      <c r="BH80" s="1"/>
      <c r="BI80" s="1"/>
      <c r="BJ80" s="1"/>
      <c r="BK80" s="1"/>
      <c r="CG80" s="1"/>
      <c r="CI80" s="1"/>
      <c r="CK80" s="1"/>
      <c r="CM80" s="1"/>
    </row>
    <row r="81" spans="2:43" ht="17.649999999999999" customHeight="1">
      <c r="B81" s="115" t="s">
        <v>218</v>
      </c>
      <c r="C81" s="124"/>
      <c r="D81" s="116"/>
      <c r="E81" s="70" t="s">
        <v>215</v>
      </c>
      <c r="F81" s="70" t="str">
        <f>_xlfn.IFNA(W89,"")</f>
        <v/>
      </c>
      <c r="G81" s="70" t="str">
        <f>_xlfn.IFNA(W90,"")</f>
        <v/>
      </c>
      <c r="H81" s="70" t="str">
        <f>_xlfn.IFNA(W91,"")</f>
        <v/>
      </c>
      <c r="I81" s="70" t="str">
        <f>_xlfn.IFNA(W92,"")</f>
        <v/>
      </c>
      <c r="J81" s="70" t="str">
        <f>_xlfn.IFNA(W93,"")</f>
        <v/>
      </c>
      <c r="K81" s="70" t="str">
        <f>_xlfn.IFNA(W94,"")</f>
        <v/>
      </c>
      <c r="AA81" s="1"/>
      <c r="AM81" s="8"/>
      <c r="AN81" s="8"/>
    </row>
    <row r="82" spans="2:43" ht="17.649999999999999" customHeight="1">
      <c r="B82" s="117"/>
      <c r="C82" s="124"/>
      <c r="D82" s="123"/>
      <c r="E82" s="71" t="s">
        <v>216</v>
      </c>
      <c r="F82" s="71"/>
      <c r="G82" s="72" t="str">
        <f>_xlfn.IFNA(V90,"")</f>
        <v/>
      </c>
      <c r="H82" s="72" t="str">
        <f>_xlfn.IFNA(V91,"")</f>
        <v/>
      </c>
      <c r="I82" s="72" t="str">
        <f>_xlfn.IFNA(V92,"")</f>
        <v/>
      </c>
      <c r="J82" s="72" t="str">
        <f>_xlfn.IFNA(V93,"")</f>
        <v/>
      </c>
      <c r="K82" s="72" t="str">
        <f>_xlfn.IFNA(V94,"")</f>
        <v/>
      </c>
      <c r="AA82" s="1"/>
      <c r="AM82" s="8"/>
      <c r="AN82" s="8"/>
    </row>
    <row r="83" spans="2:43" ht="17.649999999999999" customHeight="1">
      <c r="B83" s="112" t="s">
        <v>219</v>
      </c>
      <c r="C83" s="127"/>
      <c r="D83" s="129"/>
      <c r="E83" s="70" t="s">
        <v>215</v>
      </c>
      <c r="F83" s="70" t="str">
        <f>_xlfn.IFNA(Q89,"")</f>
        <v/>
      </c>
      <c r="G83" s="70" t="str">
        <f>_xlfn.IFNA(Q90,"")</f>
        <v/>
      </c>
      <c r="H83" s="70" t="str">
        <f>_xlfn.IFNA(Q91,"")</f>
        <v/>
      </c>
      <c r="I83" s="70" t="str">
        <f>_xlfn.IFNA(Q92,"")</f>
        <v/>
      </c>
      <c r="J83" s="70" t="str">
        <f>_xlfn.IFNA(Q93,"")</f>
        <v/>
      </c>
      <c r="K83" s="70" t="str">
        <f>_xlfn.IFNA(Q94,"")</f>
        <v/>
      </c>
      <c r="AA83" s="1"/>
      <c r="AM83" s="8"/>
      <c r="AN83" s="8"/>
    </row>
    <row r="84" spans="2:43" ht="17.649999999999999" customHeight="1">
      <c r="B84" s="113"/>
      <c r="C84" s="128"/>
      <c r="D84" s="127"/>
      <c r="E84" s="71" t="s">
        <v>216</v>
      </c>
      <c r="F84" s="71"/>
      <c r="G84" s="73" t="str">
        <f>_xlfn.IFNA(P90,"")</f>
        <v/>
      </c>
      <c r="H84" s="73" t="str">
        <f>_xlfn.IFNA(P91,"")</f>
        <v/>
      </c>
      <c r="I84" s="73" t="str">
        <f>_xlfn.IFNA(P92,"")</f>
        <v/>
      </c>
      <c r="J84" s="73" t="str">
        <f>_xlfn.IFNA(P93,"")</f>
        <v/>
      </c>
      <c r="K84" s="73" t="str">
        <f>_xlfn.IFNA(P94,"")</f>
        <v/>
      </c>
      <c r="AA84" s="1"/>
      <c r="AM84" s="8"/>
      <c r="AN84" s="8"/>
      <c r="AO84" s="8"/>
      <c r="AP84" s="8"/>
      <c r="AQ84" s="8"/>
    </row>
    <row r="85" spans="2:43">
      <c r="AA85" s="1"/>
      <c r="AM85" s="8"/>
      <c r="AN85" s="8"/>
      <c r="AO85" s="8"/>
      <c r="AP85" s="8"/>
      <c r="AQ85" s="8"/>
    </row>
    <row r="86" spans="2:43">
      <c r="AA86" s="1"/>
      <c r="AM86" s="8"/>
      <c r="AN86" s="8"/>
      <c r="AO86" s="8"/>
      <c r="AP86" s="8"/>
      <c r="AQ86" s="8"/>
    </row>
    <row r="87" spans="2:43">
      <c r="O87" s="74" t="s">
        <v>220</v>
      </c>
      <c r="P87" s="5"/>
      <c r="Q87" s="5"/>
      <c r="R87" s="5"/>
      <c r="S87" s="5"/>
      <c r="T87" s="5"/>
      <c r="U87" s="6"/>
      <c r="V87" s="5"/>
      <c r="W87" s="5"/>
      <c r="AA87" s="1"/>
    </row>
    <row r="88" spans="2:43">
      <c r="O88" s="75" t="s">
        <v>80</v>
      </c>
      <c r="P88" s="75" t="s">
        <v>221</v>
      </c>
      <c r="Q88" s="75" t="s">
        <v>222</v>
      </c>
      <c r="R88" s="75" t="s">
        <v>223</v>
      </c>
      <c r="S88" s="75" t="s">
        <v>224</v>
      </c>
      <c r="T88" s="75" t="s">
        <v>225</v>
      </c>
      <c r="U88" s="76" t="s">
        <v>226</v>
      </c>
      <c r="V88" s="75" t="s">
        <v>227</v>
      </c>
      <c r="W88" s="75" t="s">
        <v>228</v>
      </c>
    </row>
    <row r="89" spans="2:43">
      <c r="O89" s="75" t="s">
        <v>83</v>
      </c>
      <c r="P89" s="77"/>
      <c r="Q89" s="78" t="e">
        <f>IF(BJ34="",NA(),BJ34)</f>
        <v>#N/A</v>
      </c>
      <c r="R89" s="79"/>
      <c r="S89" s="78" t="e">
        <f>IF(BJ35="",NA(),BJ35)</f>
        <v>#N/A</v>
      </c>
      <c r="T89" s="79"/>
      <c r="U89" s="78" t="e">
        <f>IF(BJ36="",NA(),BJ36)</f>
        <v>#N/A</v>
      </c>
      <c r="V89" s="79"/>
      <c r="W89" s="78" t="e">
        <f>IF(BJ37="",NA(),BJ37)</f>
        <v>#N/A</v>
      </c>
    </row>
    <row r="90" spans="2:43">
      <c r="O90" s="75" t="s">
        <v>84</v>
      </c>
      <c r="P90" s="80" t="e">
        <f>IF(BV34="",NA(),BV34)</f>
        <v>#N/A</v>
      </c>
      <c r="Q90" s="78" t="e">
        <f>IF(BK34="",NA(),BK34)</f>
        <v>#N/A</v>
      </c>
      <c r="R90" s="80" t="e">
        <f>IF(BV35="",NA(),BV35)</f>
        <v>#N/A</v>
      </c>
      <c r="S90" s="78" t="e">
        <f>IF(BK35="",NA(),BK35)</f>
        <v>#N/A</v>
      </c>
      <c r="T90" s="80" t="e">
        <f>IF(BV36="",NA(),BV36)</f>
        <v>#N/A</v>
      </c>
      <c r="U90" s="78" t="e">
        <f>IF(BK36="",NA(),BK36)</f>
        <v>#N/A</v>
      </c>
      <c r="V90" s="80" t="e">
        <f>IF(BV37="",NA(),BV37)</f>
        <v>#N/A</v>
      </c>
      <c r="W90" s="78" t="e">
        <f>IF(BK37="",NA(),BK37)</f>
        <v>#N/A</v>
      </c>
    </row>
    <row r="91" spans="2:43">
      <c r="O91" s="75" t="s">
        <v>85</v>
      </c>
      <c r="P91" s="80" t="e">
        <f>IF(BW34="",NA(),BW34)</f>
        <v>#N/A</v>
      </c>
      <c r="Q91" s="78" t="e">
        <f>IF(BL34="",NA(),BL34)</f>
        <v>#N/A</v>
      </c>
      <c r="R91" s="80" t="e">
        <f>IF(BW35="",NA(),BW35)</f>
        <v>#N/A</v>
      </c>
      <c r="S91" s="78" t="e">
        <f>IF(BL35="",NA(),BL35)</f>
        <v>#N/A</v>
      </c>
      <c r="T91" s="80" t="e">
        <f>IF(BW36="",NA(),BW36)</f>
        <v>#N/A</v>
      </c>
      <c r="U91" s="78" t="e">
        <f>IF(BL36="",NA(),BL36)</f>
        <v>#N/A</v>
      </c>
      <c r="V91" s="80" t="e">
        <f>IF(BW37="",NA(),BW37)</f>
        <v>#N/A</v>
      </c>
      <c r="W91" s="78" t="e">
        <f>IF(BL37="",NA(),BL37)</f>
        <v>#N/A</v>
      </c>
    </row>
    <row r="92" spans="2:43">
      <c r="O92" s="75" t="s">
        <v>86</v>
      </c>
      <c r="P92" s="80" t="e">
        <f>IF(BX34="",NA(),BX34)</f>
        <v>#N/A</v>
      </c>
      <c r="Q92" s="78" t="e">
        <f>IF(BM34="",NA(),BM34)</f>
        <v>#N/A</v>
      </c>
      <c r="R92" s="81" t="e">
        <f>IF(BX35="",NA(),BX35)</f>
        <v>#N/A</v>
      </c>
      <c r="S92" s="78" t="e">
        <f>IF(BM35="",NA(),BM35)</f>
        <v>#N/A</v>
      </c>
      <c r="T92" s="81" t="e">
        <f>IF(BX36="",NA(),BX36)</f>
        <v>#N/A</v>
      </c>
      <c r="U92" s="78" t="e">
        <f>IF(BM36="",NA(),BM36)</f>
        <v>#N/A</v>
      </c>
      <c r="V92" s="81" t="e">
        <f>IF(BX37="",NA(),BX37)</f>
        <v>#N/A</v>
      </c>
      <c r="W92" s="78" t="e">
        <f>IF(BM37="",NA(),BM37)</f>
        <v>#N/A</v>
      </c>
    </row>
    <row r="93" spans="2:43">
      <c r="O93" s="75" t="s">
        <v>87</v>
      </c>
      <c r="P93" s="80" t="e">
        <f>IF(BY34="",NA(),BY34)</f>
        <v>#N/A</v>
      </c>
      <c r="Q93" s="78" t="e">
        <f>IF(BN34="",NA(),BN34)</f>
        <v>#N/A</v>
      </c>
      <c r="R93" s="81" t="e">
        <f>IF(BY35="",NA(),BY35)</f>
        <v>#N/A</v>
      </c>
      <c r="S93" s="78" t="e">
        <f>IF(BN35="",NA(),BN35)</f>
        <v>#N/A</v>
      </c>
      <c r="T93" s="81" t="e">
        <f>IF(BY36="",NA(),BY36)</f>
        <v>#N/A</v>
      </c>
      <c r="U93" s="78" t="e">
        <f>IF(BN36="",NA(),BN36)</f>
        <v>#N/A</v>
      </c>
      <c r="V93" s="81" t="e">
        <f>IF(BY37="",NA(),BY37)</f>
        <v>#N/A</v>
      </c>
      <c r="W93" s="78" t="e">
        <f>IF(BN37="",NA(),BN37)</f>
        <v>#N/A</v>
      </c>
    </row>
    <row r="94" spans="2:43">
      <c r="O94" s="75" t="s">
        <v>88</v>
      </c>
      <c r="P94" s="80" t="e">
        <f>IF(BZ34="",NA(),BZ34)</f>
        <v>#N/A</v>
      </c>
      <c r="Q94" s="78" t="e">
        <f>IF(BO34="",NA(),BO34)</f>
        <v>#N/A</v>
      </c>
      <c r="R94" s="81" t="e">
        <f>IF(BZ35="",NA(),BZ35)</f>
        <v>#N/A</v>
      </c>
      <c r="S94" s="78" t="e">
        <f>IF(BO35="",NA(),BO35)</f>
        <v>#N/A</v>
      </c>
      <c r="T94" s="81" t="e">
        <f>IF(BZ36="",NA(),BZ36)</f>
        <v>#N/A</v>
      </c>
      <c r="U94" s="78" t="e">
        <f>IF(BO36="",NA(),BO36)</f>
        <v>#N/A</v>
      </c>
      <c r="V94" s="81" t="e">
        <f>IF(BZ37="",NA(),BZ37)</f>
        <v>#N/A</v>
      </c>
      <c r="W94" s="78" t="e">
        <f>IF(BO37="",NA(),BO37)</f>
        <v>#N/A</v>
      </c>
    </row>
    <row r="95" spans="2:43">
      <c r="O95" s="75" t="s">
        <v>89</v>
      </c>
      <c r="P95" s="80" t="e">
        <f>IF(CA34="",NA(),CA34)</f>
        <v>#N/A</v>
      </c>
      <c r="Q95" s="78" t="e">
        <f>IF(BP34="",NA(),BP34)</f>
        <v>#N/A</v>
      </c>
      <c r="R95" s="81" t="e">
        <f>IF(CA35="",NA(),CA35)</f>
        <v>#N/A</v>
      </c>
      <c r="S95" s="78" t="e">
        <f>IF(BP35="",NA(),BP35)</f>
        <v>#N/A</v>
      </c>
      <c r="T95" s="81" t="e">
        <f>IF(CA36="",NA(),CA36)</f>
        <v>#N/A</v>
      </c>
      <c r="U95" s="78" t="e">
        <f>IF(BP36="",NA(),BP36)</f>
        <v>#N/A</v>
      </c>
      <c r="V95" s="81" t="e">
        <f>IF(CA37="",NA(),CA37)</f>
        <v>#N/A</v>
      </c>
      <c r="W95" s="78" t="e">
        <f>IF(BP37="",NA(),BP37)</f>
        <v>#N/A</v>
      </c>
    </row>
    <row r="96" spans="2:43">
      <c r="O96" s="75" t="s">
        <v>90</v>
      </c>
      <c r="P96" s="80" t="e">
        <f>IF(CB34="",NA(),CB34)</f>
        <v>#N/A</v>
      </c>
      <c r="Q96" s="78" t="e">
        <f>IF(BQ34="",NA(),BQ34)</f>
        <v>#N/A</v>
      </c>
      <c r="R96" s="81" t="e">
        <f>IF(CB35="",NA(),CB35)</f>
        <v>#N/A</v>
      </c>
      <c r="S96" s="78" t="e">
        <f>IF(BQ35="",NA(),BQ35)</f>
        <v>#N/A</v>
      </c>
      <c r="T96" s="81" t="e">
        <f>IF(CB36="",NA(),CB36)</f>
        <v>#N/A</v>
      </c>
      <c r="U96" s="78" t="e">
        <f>IF(BQ36="",NA(),BQ36)</f>
        <v>#N/A</v>
      </c>
      <c r="V96" s="81" t="e">
        <f>IF(CB37="",NA(),CB37)</f>
        <v>#N/A</v>
      </c>
      <c r="W96" s="78" t="e">
        <f>IF(BQ37="",NA(),BQ37)</f>
        <v>#N/A</v>
      </c>
    </row>
    <row r="97" spans="2:91" s="8" customFormat="1">
      <c r="B97" s="1"/>
      <c r="C97" s="1"/>
      <c r="D97" s="1"/>
      <c r="E97" s="1"/>
      <c r="F97" s="1"/>
      <c r="G97" s="1"/>
      <c r="O97" s="75" t="s">
        <v>91</v>
      </c>
      <c r="P97" s="80" t="e">
        <f>IF(CC34="",NA(),CC34)</f>
        <v>#N/A</v>
      </c>
      <c r="Q97" s="78" t="e">
        <f>IF(BR34="",NA(),BR34)</f>
        <v>#N/A</v>
      </c>
      <c r="R97" s="81" t="e">
        <f>IF(CC35="",NA(),CC35)</f>
        <v>#N/A</v>
      </c>
      <c r="S97" s="78" t="e">
        <f>IF(BR35="",NA(),BR35)</f>
        <v>#N/A</v>
      </c>
      <c r="T97" s="81" t="e">
        <f>IF(CC36="",NA(),CC36)</f>
        <v>#N/A</v>
      </c>
      <c r="U97" s="78" t="e">
        <f>IF(BR36="",NA(),BR36)</f>
        <v>#N/A</v>
      </c>
      <c r="V97" s="81" t="e">
        <f>IF(CC37="",NA(),CC37)</f>
        <v>#N/A</v>
      </c>
      <c r="W97" s="78" t="e">
        <f>IF(BR37="",NA(),BR37)</f>
        <v>#N/A</v>
      </c>
      <c r="X97" s="1"/>
      <c r="Y97" s="1"/>
      <c r="Z97" s="1"/>
      <c r="AB97" s="1"/>
      <c r="AC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CG97" s="1"/>
      <c r="CI97" s="1"/>
      <c r="CK97" s="1"/>
      <c r="CM97" s="1"/>
    </row>
    <row r="98" spans="2:91" s="8" customFormat="1">
      <c r="B98" s="1"/>
      <c r="C98" s="1"/>
      <c r="D98" s="1"/>
      <c r="E98" s="1"/>
      <c r="F98" s="1"/>
      <c r="G98" s="1"/>
      <c r="O98" s="75" t="s">
        <v>92</v>
      </c>
      <c r="P98" s="80" t="e">
        <f>IF(CD34="",NA(),CD34)</f>
        <v>#N/A</v>
      </c>
      <c r="Q98" s="78" t="e">
        <f>IF(BS34="",NA(),BS34)</f>
        <v>#N/A</v>
      </c>
      <c r="R98" s="81" t="e">
        <f>IF(CD35="",NA(),CD35)</f>
        <v>#N/A</v>
      </c>
      <c r="S98" s="78" t="e">
        <f>IF(BS35="",NA(),BS35)</f>
        <v>#N/A</v>
      </c>
      <c r="T98" s="81" t="e">
        <f>IF(CD36="",NA(),CD36)</f>
        <v>#N/A</v>
      </c>
      <c r="U98" s="78" t="e">
        <f>IF(BS36="",NA(),BS36)</f>
        <v>#N/A</v>
      </c>
      <c r="V98" s="81" t="e">
        <f>IF(CD37="",NA(),CD37)</f>
        <v>#N/A</v>
      </c>
      <c r="W98" s="78" t="e">
        <f>IF(BS37="",NA(),BS37)</f>
        <v>#N/A</v>
      </c>
      <c r="X98" s="1"/>
      <c r="Y98" s="1"/>
      <c r="Z98" s="1"/>
      <c r="AB98" s="1"/>
      <c r="AC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CG98" s="1"/>
      <c r="CI98" s="1"/>
      <c r="CK98" s="1"/>
      <c r="CM98" s="1"/>
    </row>
    <row r="99" spans="2:91" s="8" customFormat="1">
      <c r="B99" s="1"/>
      <c r="C99" s="1"/>
      <c r="D99" s="1"/>
      <c r="E99" s="1"/>
      <c r="F99" s="1"/>
      <c r="G99" s="1"/>
      <c r="O99" s="75" t="s">
        <v>93</v>
      </c>
      <c r="P99" s="80" t="e">
        <f>IF(CE34="",NA(),BWK34)</f>
        <v>#N/A</v>
      </c>
      <c r="Q99" s="78" t="e">
        <f>IF(BT34="",NA(),BT34)</f>
        <v>#N/A</v>
      </c>
      <c r="R99" s="81" t="e">
        <f>IF(CE35="",NA(),CE35)</f>
        <v>#N/A</v>
      </c>
      <c r="S99" s="78" t="e">
        <f>IF(BT35="",NA(),BT35)</f>
        <v>#N/A</v>
      </c>
      <c r="T99" s="81" t="e">
        <f>IF(CE36="",NA(),CE36)</f>
        <v>#N/A</v>
      </c>
      <c r="U99" s="78" t="e">
        <f>IF(BT36="",NA(),BT36)</f>
        <v>#N/A</v>
      </c>
      <c r="V99" s="81" t="e">
        <f>IF(CE37="",NA(),CE37)</f>
        <v>#N/A</v>
      </c>
      <c r="W99" s="78" t="e">
        <f>IF(BT37="",NA(),BT37)</f>
        <v>#N/A</v>
      </c>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s="8" customFormat="1" ht="15" customHeight="1">
      <c r="B107" s="1"/>
      <c r="C107" s="1"/>
      <c r="D107" s="1"/>
      <c r="E107" s="1"/>
      <c r="F107" s="1"/>
      <c r="G107" s="1"/>
      <c r="Q107" s="1"/>
      <c r="R107" s="1"/>
      <c r="S107" s="1"/>
      <c r="T107" s="1"/>
      <c r="U107" s="1"/>
      <c r="V107" s="1"/>
      <c r="W107" s="1"/>
      <c r="X107" s="1"/>
      <c r="Y107" s="1"/>
      <c r="Z107" s="1"/>
      <c r="AB107" s="1"/>
      <c r="AC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CG107" s="1"/>
      <c r="CI107" s="1"/>
      <c r="CK107" s="1"/>
      <c r="CM107" s="1"/>
    </row>
    <row r="108" spans="2:91" s="8" customFormat="1" ht="15.6" customHeigh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CG108" s="1"/>
      <c r="CI108" s="1"/>
      <c r="CK108" s="1"/>
      <c r="CM108" s="1"/>
    </row>
    <row r="109" spans="2:91" s="8" customFormat="1" ht="15.6" customHeight="1">
      <c r="B109" s="1"/>
      <c r="C109" s="1"/>
      <c r="D109" s="1"/>
      <c r="E109" s="1"/>
      <c r="F109" s="1"/>
      <c r="G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CG109" s="1"/>
      <c r="CI109" s="1"/>
      <c r="CK109" s="1"/>
      <c r="CM109" s="1"/>
    </row>
    <row r="111" spans="2:91" s="8" customFormat="1">
      <c r="B111" s="1"/>
      <c r="C111" s="1"/>
      <c r="D111" s="1"/>
      <c r="E111" s="1"/>
      <c r="F111" s="1"/>
      <c r="G111" s="1"/>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9.149999999999999" thickBot="1">
      <c r="B112" s="60" t="s">
        <v>231</v>
      </c>
      <c r="C112" s="60"/>
      <c r="D112" s="1"/>
      <c r="E112" s="1"/>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62.85" customHeight="1" thickBot="1">
      <c r="B113" s="82" t="s">
        <v>40</v>
      </c>
      <c r="C113" s="274" t="s">
        <v>41</v>
      </c>
      <c r="D113" s="275"/>
      <c r="E113" s="276" t="s">
        <v>42</v>
      </c>
      <c r="F113" s="277"/>
      <c r="G113" s="275"/>
      <c r="H113" s="82" t="s">
        <v>232</v>
      </c>
      <c r="I113" s="82" t="s">
        <v>233</v>
      </c>
      <c r="J113" s="82" t="s">
        <v>79</v>
      </c>
      <c r="K113" s="82" t="s">
        <v>234</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6.899999999999999" thickBot="1">
      <c r="B114" s="302">
        <v>1</v>
      </c>
      <c r="C114" s="305" t="s">
        <v>104</v>
      </c>
      <c r="D114" s="306"/>
      <c r="E114" s="200" t="s">
        <v>105</v>
      </c>
      <c r="F114" s="83"/>
      <c r="G114" s="119"/>
      <c r="H114" s="85" t="str">
        <f t="shared" ref="H114:H141" si="23">AZ3</f>
        <v>---</v>
      </c>
      <c r="I114" s="85" t="str">
        <f t="shared" ref="I114:I141" si="24">AX3</f>
        <v>---</v>
      </c>
      <c r="J114" s="85" t="str">
        <f t="shared" ref="J114:J141" si="25">BB3</f>
        <v>---</v>
      </c>
      <c r="K114" s="85" t="str">
        <f>RIGHT(BC3,7)</f>
        <v>---</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303"/>
      <c r="C115" s="305"/>
      <c r="D115" s="306"/>
      <c r="E115" s="201" t="s">
        <v>108</v>
      </c>
      <c r="F115" s="83"/>
      <c r="G115" s="84"/>
      <c r="H115" s="85" t="str">
        <f t="shared" si="23"/>
        <v>---</v>
      </c>
      <c r="I115" s="85" t="str">
        <f t="shared" si="24"/>
        <v>---</v>
      </c>
      <c r="J115" s="85" t="str">
        <f t="shared" si="25"/>
        <v>---</v>
      </c>
      <c r="K115" s="85" t="str">
        <f t="shared" ref="K115:K141" si="26">RIGHT(BC4,7)</f>
        <v>---</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303"/>
      <c r="C116" s="305" t="s">
        <v>111</v>
      </c>
      <c r="D116" s="306"/>
      <c r="E116" s="200" t="s">
        <v>112</v>
      </c>
      <c r="F116" s="83"/>
      <c r="G116" s="84"/>
      <c r="H116" s="85" t="str">
        <f t="shared" si="23"/>
        <v>---</v>
      </c>
      <c r="I116" s="85" t="str">
        <f t="shared" si="24"/>
        <v>---</v>
      </c>
      <c r="J116" s="85" t="str">
        <f t="shared" si="25"/>
        <v>---</v>
      </c>
      <c r="K116" s="85" t="str">
        <f t="shared" si="26"/>
        <v>---</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303"/>
      <c r="C117" s="305"/>
      <c r="D117" s="306"/>
      <c r="E117" s="200" t="s">
        <v>115</v>
      </c>
      <c r="F117" s="83"/>
      <c r="G117" s="84"/>
      <c r="H117" s="85" t="str">
        <f t="shared" si="23"/>
        <v>---</v>
      </c>
      <c r="I117" s="85" t="str">
        <f t="shared" si="24"/>
        <v>---</v>
      </c>
      <c r="J117" s="85" t="str">
        <f t="shared" si="25"/>
        <v>---</v>
      </c>
      <c r="K117" s="85" t="str">
        <f t="shared" si="26"/>
        <v>---</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303"/>
      <c r="C118" s="305"/>
      <c r="D118" s="306"/>
      <c r="E118" s="200" t="s">
        <v>118</v>
      </c>
      <c r="F118" s="83"/>
      <c r="G118" s="84"/>
      <c r="H118" s="85" t="str">
        <f t="shared" si="23"/>
        <v>---</v>
      </c>
      <c r="I118" s="85" t="str">
        <f t="shared" si="24"/>
        <v>---</v>
      </c>
      <c r="J118" s="85" t="str">
        <f t="shared" si="25"/>
        <v>---</v>
      </c>
      <c r="K118" s="85" t="str">
        <f t="shared" si="26"/>
        <v>---</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304"/>
      <c r="C119" s="305"/>
      <c r="D119" s="306"/>
      <c r="E119" s="200" t="s">
        <v>120</v>
      </c>
      <c r="F119" s="83"/>
      <c r="G119" s="84"/>
      <c r="H119" s="85" t="str">
        <f t="shared" si="23"/>
        <v>---</v>
      </c>
      <c r="I119" s="85" t="str">
        <f t="shared" si="24"/>
        <v>---</v>
      </c>
      <c r="J119" s="85" t="str">
        <f t="shared" si="25"/>
        <v>---</v>
      </c>
      <c r="K119" s="85" t="str">
        <f t="shared" si="26"/>
        <v>---</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302">
        <v>2</v>
      </c>
      <c r="C120" s="305" t="s">
        <v>122</v>
      </c>
      <c r="D120" s="306"/>
      <c r="E120" s="200" t="s">
        <v>123</v>
      </c>
      <c r="F120" s="83"/>
      <c r="G120" s="84"/>
      <c r="H120" s="85" t="str">
        <f t="shared" si="23"/>
        <v>---</v>
      </c>
      <c r="I120" s="85" t="str">
        <f t="shared" si="24"/>
        <v>---</v>
      </c>
      <c r="J120" s="85" t="str">
        <f t="shared" si="25"/>
        <v>---</v>
      </c>
      <c r="K120" s="85" t="str">
        <f t="shared" si="26"/>
        <v>---</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5.6" customHeight="1" thickBot="1">
      <c r="B121" s="303"/>
      <c r="C121" s="305"/>
      <c r="D121" s="306"/>
      <c r="E121" s="200" t="s">
        <v>125</v>
      </c>
      <c r="F121" s="83"/>
      <c r="G121" s="84"/>
      <c r="H121" s="85" t="str">
        <f t="shared" si="23"/>
        <v>---</v>
      </c>
      <c r="I121" s="85" t="str">
        <f t="shared" si="24"/>
        <v>---</v>
      </c>
      <c r="J121" s="85" t="str">
        <f t="shared" si="25"/>
        <v>---</v>
      </c>
      <c r="K121" s="85" t="str">
        <f t="shared" si="26"/>
        <v>---</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303"/>
      <c r="C122" s="305"/>
      <c r="D122" s="306"/>
      <c r="E122" s="200" t="s">
        <v>127</v>
      </c>
      <c r="F122" s="83"/>
      <c r="G122" s="84"/>
      <c r="H122" s="85" t="str">
        <f t="shared" si="23"/>
        <v>---</v>
      </c>
      <c r="I122" s="85" t="str">
        <f t="shared" si="24"/>
        <v>---</v>
      </c>
      <c r="J122" s="85" t="str">
        <f t="shared" si="25"/>
        <v>---</v>
      </c>
      <c r="K122" s="85" t="str">
        <f t="shared" si="26"/>
        <v>---</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303"/>
      <c r="C123" s="305" t="s">
        <v>129</v>
      </c>
      <c r="D123" s="306"/>
      <c r="E123" s="200" t="s">
        <v>130</v>
      </c>
      <c r="F123" s="83"/>
      <c r="G123" s="84"/>
      <c r="H123" s="85" t="str">
        <f t="shared" si="23"/>
        <v>---</v>
      </c>
      <c r="I123" s="85" t="str">
        <f t="shared" si="24"/>
        <v>---</v>
      </c>
      <c r="J123" s="85" t="str">
        <f t="shared" si="25"/>
        <v>---</v>
      </c>
      <c r="K123" s="85" t="str">
        <f t="shared" si="26"/>
        <v>---</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303"/>
      <c r="C124" s="305"/>
      <c r="D124" s="306"/>
      <c r="E124" s="200" t="s">
        <v>132</v>
      </c>
      <c r="F124" s="83"/>
      <c r="G124" s="84"/>
      <c r="H124" s="85" t="str">
        <f t="shared" si="23"/>
        <v>---</v>
      </c>
      <c r="I124" s="85" t="str">
        <f t="shared" si="24"/>
        <v>---</v>
      </c>
      <c r="J124" s="85" t="str">
        <f t="shared" si="25"/>
        <v>---</v>
      </c>
      <c r="K124" s="85" t="str">
        <f t="shared" si="26"/>
        <v>---</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303"/>
      <c r="C125" s="305"/>
      <c r="D125" s="306"/>
      <c r="E125" s="200" t="s">
        <v>134</v>
      </c>
      <c r="F125" s="83"/>
      <c r="G125" s="84"/>
      <c r="H125" s="85" t="str">
        <f t="shared" si="23"/>
        <v>---</v>
      </c>
      <c r="I125" s="85" t="str">
        <f t="shared" si="24"/>
        <v>---</v>
      </c>
      <c r="J125" s="85" t="str">
        <f t="shared" si="25"/>
        <v>---</v>
      </c>
      <c r="K125" s="85" t="str">
        <f t="shared" si="26"/>
        <v>---</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303"/>
      <c r="C126" s="305" t="s">
        <v>242</v>
      </c>
      <c r="D126" s="306"/>
      <c r="E126" s="200" t="s">
        <v>137</v>
      </c>
      <c r="F126" s="83"/>
      <c r="G126" s="84"/>
      <c r="H126" s="85" t="str">
        <f t="shared" si="23"/>
        <v>---</v>
      </c>
      <c r="I126" s="85" t="str">
        <f t="shared" si="24"/>
        <v>---</v>
      </c>
      <c r="J126" s="85" t="str">
        <f t="shared" si="25"/>
        <v>---</v>
      </c>
      <c r="K126" s="85" t="str">
        <f t="shared" si="26"/>
        <v>---</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6.899999999999999" thickBot="1">
      <c r="B127" s="303"/>
      <c r="C127" s="305"/>
      <c r="D127" s="306"/>
      <c r="E127" s="200" t="s">
        <v>139</v>
      </c>
      <c r="F127" s="83"/>
      <c r="G127" s="84"/>
      <c r="H127" s="85" t="str">
        <f t="shared" si="23"/>
        <v>---</v>
      </c>
      <c r="I127" s="85" t="str">
        <f t="shared" si="24"/>
        <v>---</v>
      </c>
      <c r="J127" s="85" t="str">
        <f t="shared" si="25"/>
        <v>---</v>
      </c>
      <c r="K127" s="85" t="str">
        <f t="shared" si="26"/>
        <v>---</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303"/>
      <c r="C128" s="305"/>
      <c r="D128" s="306"/>
      <c r="E128" s="200" t="s">
        <v>141</v>
      </c>
      <c r="F128" s="83"/>
      <c r="G128" s="84"/>
      <c r="H128" s="85" t="str">
        <f t="shared" si="23"/>
        <v>---</v>
      </c>
      <c r="I128" s="85" t="str">
        <f t="shared" si="24"/>
        <v>---</v>
      </c>
      <c r="J128" s="85" t="str">
        <f t="shared" si="25"/>
        <v>---</v>
      </c>
      <c r="K128" s="85" t="str">
        <f t="shared" si="26"/>
        <v>---</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303"/>
      <c r="C129" s="305" t="s">
        <v>143</v>
      </c>
      <c r="D129" s="306"/>
      <c r="E129" s="200" t="s">
        <v>144</v>
      </c>
      <c r="F129" s="83"/>
      <c r="G129" s="84"/>
      <c r="H129" s="85" t="str">
        <f t="shared" si="23"/>
        <v>---</v>
      </c>
      <c r="I129" s="85" t="str">
        <f t="shared" si="24"/>
        <v>---</v>
      </c>
      <c r="J129" s="85" t="str">
        <f t="shared" si="25"/>
        <v>---</v>
      </c>
      <c r="K129" s="85" t="str">
        <f t="shared" si="26"/>
        <v>---</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303"/>
      <c r="C130" s="305"/>
      <c r="D130" s="306"/>
      <c r="E130" s="200" t="s">
        <v>146</v>
      </c>
      <c r="F130" s="83"/>
      <c r="G130" s="84"/>
      <c r="H130" s="85" t="str">
        <f t="shared" si="23"/>
        <v>---</v>
      </c>
      <c r="I130" s="85" t="str">
        <f t="shared" si="24"/>
        <v>---</v>
      </c>
      <c r="J130" s="85" t="str">
        <f t="shared" si="25"/>
        <v>---</v>
      </c>
      <c r="K130" s="85" t="str">
        <f t="shared" si="26"/>
        <v>---</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303"/>
      <c r="C131" s="305"/>
      <c r="D131" s="306"/>
      <c r="E131" s="200" t="s">
        <v>148</v>
      </c>
      <c r="F131" s="83"/>
      <c r="G131" s="84"/>
      <c r="H131" s="85" t="str">
        <f t="shared" si="23"/>
        <v>---</v>
      </c>
      <c r="I131" s="85" t="str">
        <f t="shared" si="24"/>
        <v>---</v>
      </c>
      <c r="J131" s="85" t="str">
        <f t="shared" si="25"/>
        <v>---</v>
      </c>
      <c r="K131" s="85" t="str">
        <f t="shared" si="26"/>
        <v>---</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303"/>
      <c r="C132" s="305" t="s">
        <v>150</v>
      </c>
      <c r="D132" s="306"/>
      <c r="E132" s="200" t="s">
        <v>151</v>
      </c>
      <c r="F132" s="83"/>
      <c r="G132" s="84"/>
      <c r="H132" s="85" t="str">
        <f t="shared" si="23"/>
        <v>---</v>
      </c>
      <c r="I132" s="85" t="str">
        <f t="shared" si="24"/>
        <v>---</v>
      </c>
      <c r="J132" s="85" t="str">
        <f t="shared" si="25"/>
        <v>---</v>
      </c>
      <c r="K132" s="85" t="str">
        <f t="shared" si="26"/>
        <v>---</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303"/>
      <c r="C133" s="305"/>
      <c r="D133" s="306"/>
      <c r="E133" s="200" t="s">
        <v>153</v>
      </c>
      <c r="F133" s="83"/>
      <c r="G133" s="84"/>
      <c r="H133" s="85" t="str">
        <f t="shared" si="23"/>
        <v>---</v>
      </c>
      <c r="I133" s="85" t="str">
        <f t="shared" si="24"/>
        <v>---</v>
      </c>
      <c r="J133" s="85" t="str">
        <f t="shared" si="25"/>
        <v>---</v>
      </c>
      <c r="K133" s="85" t="str">
        <f t="shared" si="26"/>
        <v>---</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304"/>
      <c r="C134" s="305"/>
      <c r="D134" s="306"/>
      <c r="E134" s="200" t="s">
        <v>155</v>
      </c>
      <c r="F134" s="83"/>
      <c r="G134" s="84"/>
      <c r="H134" s="85" t="str">
        <f t="shared" si="23"/>
        <v>---</v>
      </c>
      <c r="I134" s="85" t="str">
        <f t="shared" si="24"/>
        <v>---</v>
      </c>
      <c r="J134" s="85" t="str">
        <f t="shared" si="25"/>
        <v>---</v>
      </c>
      <c r="K134" s="85" t="str">
        <f t="shared" si="26"/>
        <v>---</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302">
        <v>3</v>
      </c>
      <c r="C135" s="307" t="s">
        <v>157</v>
      </c>
      <c r="D135" s="308"/>
      <c r="E135" s="200" t="s">
        <v>158</v>
      </c>
      <c r="F135" s="83"/>
      <c r="G135" s="84"/>
      <c r="H135" s="85" t="str">
        <f t="shared" si="23"/>
        <v>---</v>
      </c>
      <c r="I135" s="85" t="str">
        <f t="shared" si="24"/>
        <v>---</v>
      </c>
      <c r="J135" s="85" t="str">
        <f t="shared" si="25"/>
        <v>---</v>
      </c>
      <c r="K135" s="85" t="str">
        <f t="shared" si="26"/>
        <v>---</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5.6" customHeight="1" thickBot="1">
      <c r="B136" s="303"/>
      <c r="C136" s="307"/>
      <c r="D136" s="308"/>
      <c r="E136" s="200" t="s">
        <v>160</v>
      </c>
      <c r="F136" s="83"/>
      <c r="G136" s="84"/>
      <c r="H136" s="85" t="str">
        <f t="shared" si="23"/>
        <v>---</v>
      </c>
      <c r="I136" s="85" t="str">
        <f t="shared" si="24"/>
        <v>---</v>
      </c>
      <c r="J136" s="85" t="str">
        <f t="shared" si="25"/>
        <v>---</v>
      </c>
      <c r="K136" s="85" t="str">
        <f t="shared" si="26"/>
        <v>---</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5.6" customHeight="1" thickBot="1">
      <c r="B137" s="303"/>
      <c r="C137" s="307"/>
      <c r="D137" s="308"/>
      <c r="E137" s="200" t="s">
        <v>162</v>
      </c>
      <c r="F137" s="83"/>
      <c r="G137" s="84"/>
      <c r="H137" s="85" t="str">
        <f t="shared" si="23"/>
        <v>---</v>
      </c>
      <c r="I137" s="85" t="str">
        <f t="shared" si="24"/>
        <v>---</v>
      </c>
      <c r="J137" s="85" t="str">
        <f t="shared" si="25"/>
        <v>---</v>
      </c>
      <c r="K137" s="85" t="str">
        <f t="shared" si="26"/>
        <v>---</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5.6" customHeight="1" thickBot="1">
      <c r="B138" s="303"/>
      <c r="C138" s="307" t="s">
        <v>164</v>
      </c>
      <c r="D138" s="308"/>
      <c r="E138" s="200" t="s">
        <v>165</v>
      </c>
      <c r="F138" s="83"/>
      <c r="G138" s="84"/>
      <c r="H138" s="85" t="str">
        <f t="shared" si="23"/>
        <v>---</v>
      </c>
      <c r="I138" s="85" t="str">
        <f t="shared" si="24"/>
        <v>---</v>
      </c>
      <c r="J138" s="85" t="str">
        <f t="shared" si="25"/>
        <v>---</v>
      </c>
      <c r="K138" s="85" t="str">
        <f t="shared" si="26"/>
        <v>---</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5.6" customHeight="1" thickBot="1">
      <c r="B139" s="303"/>
      <c r="C139" s="307"/>
      <c r="D139" s="308"/>
      <c r="E139" s="200" t="s">
        <v>167</v>
      </c>
      <c r="F139" s="83"/>
      <c r="G139" s="84"/>
      <c r="H139" s="85" t="str">
        <f t="shared" si="23"/>
        <v>---</v>
      </c>
      <c r="I139" s="85" t="str">
        <f t="shared" si="24"/>
        <v>---</v>
      </c>
      <c r="J139" s="85" t="str">
        <f t="shared" si="25"/>
        <v>---</v>
      </c>
      <c r="K139" s="85" t="str">
        <f t="shared" si="26"/>
        <v>---</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ht="15.6" customHeight="1" thickBot="1">
      <c r="B140" s="303"/>
      <c r="C140" s="307"/>
      <c r="D140" s="308"/>
      <c r="E140" s="200" t="s">
        <v>169</v>
      </c>
      <c r="F140" s="83"/>
      <c r="G140" s="84"/>
      <c r="H140" s="85" t="str">
        <f t="shared" si="23"/>
        <v>---</v>
      </c>
      <c r="I140" s="85" t="str">
        <f t="shared" si="24"/>
        <v>---</v>
      </c>
      <c r="J140" s="85" t="str">
        <f t="shared" si="25"/>
        <v>---</v>
      </c>
      <c r="K140" s="85" t="str">
        <f t="shared" si="26"/>
        <v>---</v>
      </c>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5.6" customHeight="1" thickBot="1">
      <c r="B141" s="304"/>
      <c r="C141" s="307"/>
      <c r="D141" s="308"/>
      <c r="E141" s="200" t="s">
        <v>171</v>
      </c>
      <c r="F141" s="83"/>
      <c r="G141" s="86"/>
      <c r="H141" s="85" t="str">
        <f t="shared" si="23"/>
        <v>---</v>
      </c>
      <c r="I141" s="85" t="str">
        <f t="shared" si="24"/>
        <v>---</v>
      </c>
      <c r="J141" s="85" t="str">
        <f t="shared" si="25"/>
        <v>---</v>
      </c>
      <c r="K141" s="85" t="str">
        <f t="shared" si="26"/>
        <v>---</v>
      </c>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ht="16.149999999999999" customHeight="1" thickBot="1">
      <c r="B142" s="271" t="s">
        <v>173</v>
      </c>
      <c r="C142" s="272"/>
      <c r="D142" s="272"/>
      <c r="E142" s="272"/>
      <c r="F142" s="272"/>
      <c r="G142" s="273"/>
      <c r="H142" s="87">
        <f>AX45</f>
        <v>0</v>
      </c>
      <c r="I142" s="87">
        <f>AX39</f>
        <v>0</v>
      </c>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ht="16.149999999999999" customHeight="1" thickBot="1">
      <c r="B143" s="271" t="s">
        <v>236</v>
      </c>
      <c r="C143" s="272"/>
      <c r="D143" s="272"/>
      <c r="E143" s="272"/>
      <c r="F143" s="272"/>
      <c r="G143" s="273"/>
      <c r="H143" s="87">
        <f>AY45</f>
        <v>0</v>
      </c>
      <c r="I143" s="87">
        <f>AY39</f>
        <v>0</v>
      </c>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ht="16.149999999999999" customHeight="1" thickBot="1">
      <c r="B144" s="271" t="s">
        <v>237</v>
      </c>
      <c r="C144" s="272"/>
      <c r="D144" s="272"/>
      <c r="E144" s="272"/>
      <c r="F144" s="272"/>
      <c r="G144" s="273"/>
      <c r="H144" s="87">
        <f>AZ45</f>
        <v>0</v>
      </c>
      <c r="I144" s="87">
        <f>AZ39</f>
        <v>0</v>
      </c>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ht="16.899999999999999" thickBot="1">
      <c r="B145" s="88"/>
      <c r="C145" s="120"/>
      <c r="D145" s="121" t="s">
        <v>238</v>
      </c>
      <c r="E145" s="122"/>
      <c r="F145" s="89"/>
      <c r="G145" s="90"/>
      <c r="H145" s="91" t="str">
        <f>BA46</f>
        <v/>
      </c>
      <c r="I145" s="91" t="str">
        <f>BA40</f>
        <v/>
      </c>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1"/>
      <c r="C146" s="1"/>
      <c r="D146" s="1"/>
      <c r="E146" s="1"/>
      <c r="F146" s="1"/>
      <c r="G146" s="1"/>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ht="13.35" customHeight="1">
      <c r="B147" s="293" t="s">
        <v>239</v>
      </c>
      <c r="C147" s="294"/>
      <c r="D147" s="294"/>
      <c r="E147" s="294"/>
      <c r="F147" s="294"/>
      <c r="G147" s="294"/>
      <c r="H147" s="294"/>
      <c r="I147" s="294"/>
      <c r="J147" s="294"/>
      <c r="K147" s="295"/>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296"/>
      <c r="C148" s="297"/>
      <c r="D148" s="297"/>
      <c r="E148" s="297"/>
      <c r="F148" s="297"/>
      <c r="G148" s="297"/>
      <c r="H148" s="297"/>
      <c r="I148" s="297"/>
      <c r="J148" s="297"/>
      <c r="K148" s="298"/>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296"/>
      <c r="C149" s="297"/>
      <c r="D149" s="297"/>
      <c r="E149" s="297"/>
      <c r="F149" s="297"/>
      <c r="G149" s="297"/>
      <c r="H149" s="297"/>
      <c r="I149" s="297"/>
      <c r="J149" s="297"/>
      <c r="K149" s="298"/>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296"/>
      <c r="C150" s="297"/>
      <c r="D150" s="297"/>
      <c r="E150" s="297"/>
      <c r="F150" s="297"/>
      <c r="G150" s="297"/>
      <c r="H150" s="297"/>
      <c r="I150" s="297"/>
      <c r="J150" s="297"/>
      <c r="K150" s="298"/>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296"/>
      <c r="C151" s="297"/>
      <c r="D151" s="297"/>
      <c r="E151" s="297"/>
      <c r="F151" s="297"/>
      <c r="G151" s="297"/>
      <c r="H151" s="297"/>
      <c r="I151" s="297"/>
      <c r="J151" s="297"/>
      <c r="K151" s="298"/>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296"/>
      <c r="C152" s="297"/>
      <c r="D152" s="297"/>
      <c r="E152" s="297"/>
      <c r="F152" s="297"/>
      <c r="G152" s="297"/>
      <c r="H152" s="297"/>
      <c r="I152" s="297"/>
      <c r="J152" s="297"/>
      <c r="K152" s="298"/>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296"/>
      <c r="C153" s="297"/>
      <c r="D153" s="297"/>
      <c r="E153" s="297"/>
      <c r="F153" s="297"/>
      <c r="G153" s="297"/>
      <c r="H153" s="297"/>
      <c r="I153" s="297"/>
      <c r="J153" s="297"/>
      <c r="K153" s="298"/>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296"/>
      <c r="C154" s="297"/>
      <c r="D154" s="297"/>
      <c r="E154" s="297"/>
      <c r="F154" s="297"/>
      <c r="G154" s="297"/>
      <c r="H154" s="297"/>
      <c r="I154" s="297"/>
      <c r="J154" s="297"/>
      <c r="K154" s="298"/>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296"/>
      <c r="C155" s="297"/>
      <c r="D155" s="297"/>
      <c r="E155" s="297"/>
      <c r="F155" s="297"/>
      <c r="G155" s="297"/>
      <c r="H155" s="297"/>
      <c r="I155" s="297"/>
      <c r="J155" s="297"/>
      <c r="K155" s="298"/>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296"/>
      <c r="C156" s="297"/>
      <c r="D156" s="297"/>
      <c r="E156" s="297"/>
      <c r="F156" s="297"/>
      <c r="G156" s="297"/>
      <c r="H156" s="297"/>
      <c r="I156" s="297"/>
      <c r="J156" s="297"/>
      <c r="K156" s="298"/>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296"/>
      <c r="C157" s="297"/>
      <c r="D157" s="297"/>
      <c r="E157" s="297"/>
      <c r="F157" s="297"/>
      <c r="G157" s="297"/>
      <c r="H157" s="297"/>
      <c r="I157" s="297"/>
      <c r="J157" s="297"/>
      <c r="K157" s="298"/>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296"/>
      <c r="C158" s="297"/>
      <c r="D158" s="297"/>
      <c r="E158" s="297"/>
      <c r="F158" s="297"/>
      <c r="G158" s="297"/>
      <c r="H158" s="297"/>
      <c r="I158" s="297"/>
      <c r="J158" s="297"/>
      <c r="K158" s="298"/>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296"/>
      <c r="C159" s="297"/>
      <c r="D159" s="297"/>
      <c r="E159" s="297"/>
      <c r="F159" s="297"/>
      <c r="G159" s="297"/>
      <c r="H159" s="297"/>
      <c r="I159" s="297"/>
      <c r="J159" s="297"/>
      <c r="K159" s="298"/>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296"/>
      <c r="C160" s="297"/>
      <c r="D160" s="297"/>
      <c r="E160" s="297"/>
      <c r="F160" s="297"/>
      <c r="G160" s="297"/>
      <c r="H160" s="297"/>
      <c r="I160" s="297"/>
      <c r="J160" s="297"/>
      <c r="K160" s="298"/>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ht="22.9" customHeight="1">
      <c r="B161" s="299"/>
      <c r="C161" s="300"/>
      <c r="D161" s="300"/>
      <c r="E161" s="300"/>
      <c r="F161" s="300"/>
      <c r="G161" s="300"/>
      <c r="H161" s="300"/>
      <c r="I161" s="300"/>
      <c r="J161" s="300"/>
      <c r="K161" s="30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B171" s="1"/>
      <c r="C171" s="1"/>
      <c r="D171" s="1"/>
      <c r="E171" s="1"/>
      <c r="F171" s="1"/>
      <c r="G171" s="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B172" s="1"/>
      <c r="C172" s="1"/>
      <c r="D172" s="1"/>
      <c r="E172" s="1"/>
      <c r="F172" s="1"/>
      <c r="G172" s="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B173" s="1"/>
      <c r="C173" s="1"/>
      <c r="D173" s="1"/>
      <c r="E173" s="1"/>
      <c r="F173" s="1"/>
      <c r="G173" s="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row r="174" spans="2:91" s="8" customFormat="1">
      <c r="B174" s="1"/>
      <c r="C174" s="1"/>
      <c r="D174" s="1"/>
      <c r="E174" s="1"/>
      <c r="F174" s="1"/>
      <c r="G174" s="1"/>
      <c r="Q174" s="1"/>
      <c r="R174" s="1"/>
      <c r="S174" s="1"/>
      <c r="T174" s="1"/>
      <c r="U174" s="1"/>
      <c r="V174" s="1"/>
      <c r="W174" s="1"/>
      <c r="X174" s="1"/>
      <c r="Y174" s="1"/>
      <c r="Z174" s="1"/>
      <c r="AB174" s="1"/>
      <c r="AC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G174" s="1"/>
      <c r="CI174" s="1"/>
      <c r="CK174" s="1"/>
      <c r="CM174" s="1"/>
    </row>
    <row r="175" spans="2:91" s="8" customFormat="1">
      <c r="B175" s="1"/>
      <c r="C175" s="1"/>
      <c r="D175" s="1"/>
      <c r="E175" s="1"/>
      <c r="F175" s="1"/>
      <c r="G175" s="1"/>
      <c r="Q175" s="1"/>
      <c r="R175" s="1"/>
      <c r="S175" s="1"/>
      <c r="T175" s="1"/>
      <c r="U175" s="1"/>
      <c r="V175" s="1"/>
      <c r="W175" s="1"/>
      <c r="X175" s="1"/>
      <c r="Y175" s="1"/>
      <c r="Z175" s="1"/>
      <c r="AB175" s="1"/>
      <c r="AC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G175" s="1"/>
      <c r="CI175" s="1"/>
      <c r="CK175" s="1"/>
      <c r="CM175" s="1"/>
    </row>
    <row r="176" spans="2:91" s="8" customFormat="1">
      <c r="B176" s="1"/>
      <c r="C176" s="1"/>
      <c r="D176" s="1"/>
      <c r="E176" s="1"/>
      <c r="F176" s="1"/>
      <c r="G176" s="1"/>
      <c r="Q176" s="1"/>
      <c r="R176" s="1"/>
      <c r="S176" s="1"/>
      <c r="T176" s="1"/>
      <c r="U176" s="1"/>
      <c r="V176" s="1"/>
      <c r="W176" s="1"/>
      <c r="X176" s="1"/>
      <c r="Y176" s="1"/>
      <c r="Z176" s="1"/>
      <c r="AB176" s="1"/>
      <c r="AC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G176" s="1"/>
      <c r="CI176" s="1"/>
      <c r="CK176" s="1"/>
      <c r="CM176" s="1"/>
    </row>
    <row r="177" spans="17:91" s="8" customFormat="1">
      <c r="Q177" s="1"/>
      <c r="R177" s="1"/>
      <c r="S177" s="1"/>
      <c r="T177" s="1"/>
      <c r="U177" s="1"/>
      <c r="V177" s="1"/>
      <c r="W177" s="1"/>
      <c r="X177" s="1"/>
      <c r="Y177" s="1"/>
      <c r="Z177" s="1"/>
      <c r="AB177" s="1"/>
      <c r="AC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G177" s="1"/>
      <c r="CI177" s="1"/>
      <c r="CK177" s="1"/>
      <c r="CM177" s="1"/>
    </row>
    <row r="178" spans="17:91" s="8" customFormat="1">
      <c r="Q178" s="1"/>
      <c r="R178" s="1"/>
      <c r="S178" s="1"/>
      <c r="T178" s="1"/>
      <c r="U178" s="1"/>
      <c r="V178" s="1"/>
      <c r="W178" s="1"/>
      <c r="X178" s="1"/>
      <c r="Y178" s="1"/>
      <c r="Z178" s="1"/>
      <c r="AB178" s="1"/>
      <c r="AC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G178" s="1"/>
      <c r="CI178" s="1"/>
      <c r="CK178" s="1"/>
      <c r="CM178" s="1"/>
    </row>
    <row r="179" spans="17:91" s="8" customFormat="1">
      <c r="Q179" s="1"/>
      <c r="R179" s="1"/>
      <c r="S179" s="1"/>
      <c r="T179" s="1"/>
      <c r="U179" s="1"/>
      <c r="V179" s="1"/>
      <c r="W179" s="1"/>
      <c r="X179" s="1"/>
      <c r="Y179" s="1"/>
      <c r="Z179" s="1"/>
      <c r="AB179" s="1"/>
      <c r="AC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G179" s="1"/>
      <c r="CI179" s="1"/>
      <c r="CK179" s="1"/>
      <c r="CM179" s="1"/>
    </row>
  </sheetData>
  <protectedRanges>
    <protectedRange sqref="AR116:AT143 BV3:CE30 BL40:BV61 BR81:BR110 Y3:AH30" name="Expected"/>
    <protectedRange sqref="H3:K30" name="Year4Range"/>
    <protectedRange sqref="L3:R30 X3:X30" name="Year5Range"/>
  </protectedRanges>
  <mergeCells count="44">
    <mergeCell ref="B135:B141"/>
    <mergeCell ref="C135:D137"/>
    <mergeCell ref="C138:D141"/>
    <mergeCell ref="B147:K161"/>
    <mergeCell ref="B120:B134"/>
    <mergeCell ref="C120:D122"/>
    <mergeCell ref="C123:D125"/>
    <mergeCell ref="C126:D128"/>
    <mergeCell ref="C129:D131"/>
    <mergeCell ref="C132:D134"/>
    <mergeCell ref="B142:G142"/>
    <mergeCell ref="B143:G143"/>
    <mergeCell ref="B144:G144"/>
    <mergeCell ref="B114:B119"/>
    <mergeCell ref="C114:D115"/>
    <mergeCell ref="C116:D119"/>
    <mergeCell ref="B33:G33"/>
    <mergeCell ref="B34:F34"/>
    <mergeCell ref="B36:C37"/>
    <mergeCell ref="B38:K38"/>
    <mergeCell ref="B39:D39"/>
    <mergeCell ref="E39:H39"/>
    <mergeCell ref="I39:K39"/>
    <mergeCell ref="B40:D40"/>
    <mergeCell ref="E40:H40"/>
    <mergeCell ref="I40:K40"/>
    <mergeCell ref="C113:D113"/>
    <mergeCell ref="E113:G113"/>
    <mergeCell ref="B32:G32"/>
    <mergeCell ref="C2:D2"/>
    <mergeCell ref="E2:G2"/>
    <mergeCell ref="B3:B8"/>
    <mergeCell ref="C3:D4"/>
    <mergeCell ref="C5:D8"/>
    <mergeCell ref="B9:B23"/>
    <mergeCell ref="C9:D11"/>
    <mergeCell ref="C12:D14"/>
    <mergeCell ref="C15:D17"/>
    <mergeCell ref="C18:D20"/>
    <mergeCell ref="C21:D23"/>
    <mergeCell ref="B24:B30"/>
    <mergeCell ref="C24:D26"/>
    <mergeCell ref="C27:D30"/>
    <mergeCell ref="B31:G31"/>
  </mergeCells>
  <conditionalFormatting sqref="BJ3:BT30 BV3:CE30 AK3:AT30 AV3:AV30 L4:L24 H25:L30 H3:K24">
    <cfRule type="containsText" dxfId="79" priority="34" operator="containsText" text="*80">
      <formula>NOT(ISERROR(SEARCH("*80",H3)))</formula>
    </cfRule>
    <cfRule type="containsText" dxfId="78" priority="35" operator="containsText" text="60-79">
      <formula>NOT(ISERROR(SEARCH("60-79",H3)))</formula>
    </cfRule>
    <cfRule type="containsText" dxfId="77" priority="36" operator="containsText" text="&lt;60">
      <formula>NOT(ISERROR(SEARCH("&lt;60",H3)))</formula>
    </cfRule>
  </conditionalFormatting>
  <conditionalFormatting sqref="M4:M30">
    <cfRule type="containsText" dxfId="76" priority="31" operator="containsText" text="*80">
      <formula>NOT(ISERROR(SEARCH("*80",M4)))</formula>
    </cfRule>
    <cfRule type="containsText" dxfId="75" priority="32" operator="containsText" text="60-79">
      <formula>NOT(ISERROR(SEARCH("60-79",M4)))</formula>
    </cfRule>
    <cfRule type="containsText" dxfId="74" priority="33" operator="containsText" text="&lt;60">
      <formula>NOT(ISERROR(SEARCH("&lt;60",M4)))</formula>
    </cfRule>
  </conditionalFormatting>
  <conditionalFormatting sqref="N4:N30">
    <cfRule type="containsText" dxfId="73" priority="28" operator="containsText" text="*80">
      <formula>NOT(ISERROR(SEARCH("*80",N4)))</formula>
    </cfRule>
    <cfRule type="containsText" dxfId="72" priority="29" operator="containsText" text="60-79">
      <formula>NOT(ISERROR(SEARCH("60-79",N4)))</formula>
    </cfRule>
    <cfRule type="containsText" dxfId="71" priority="30" operator="containsText" text="&lt;60">
      <formula>NOT(ISERROR(SEARCH("&lt;60",N4)))</formula>
    </cfRule>
  </conditionalFormatting>
  <conditionalFormatting sqref="O4:O30">
    <cfRule type="containsText" dxfId="70" priority="25" operator="containsText" text="*80">
      <formula>NOT(ISERROR(SEARCH("*80",O4)))</formula>
    </cfRule>
    <cfRule type="containsText" dxfId="69" priority="26" operator="containsText" text="60-79">
      <formula>NOT(ISERROR(SEARCH("60-79",O4)))</formula>
    </cfRule>
    <cfRule type="containsText" dxfId="68" priority="27" operator="containsText" text="&lt;60">
      <formula>NOT(ISERROR(SEARCH("&lt;60",O4)))</formula>
    </cfRule>
  </conditionalFormatting>
  <conditionalFormatting sqref="P4:P30">
    <cfRule type="containsText" dxfId="67" priority="22" operator="containsText" text="*80">
      <formula>NOT(ISERROR(SEARCH("*80",P4)))</formula>
    </cfRule>
    <cfRule type="containsText" dxfId="66" priority="23" operator="containsText" text="60-79">
      <formula>NOT(ISERROR(SEARCH("60-79",P4)))</formula>
    </cfRule>
    <cfRule type="containsText" dxfId="65" priority="24" operator="containsText" text="&lt;60">
      <formula>NOT(ISERROR(SEARCH("&lt;60",P4)))</formula>
    </cfRule>
  </conditionalFormatting>
  <conditionalFormatting sqref="Q4:Q30">
    <cfRule type="containsText" dxfId="64" priority="19" operator="containsText" text="*80">
      <formula>NOT(ISERROR(SEARCH("*80",Q4)))</formula>
    </cfRule>
    <cfRule type="containsText" dxfId="63" priority="20" operator="containsText" text="60-79">
      <formula>NOT(ISERROR(SEARCH("60-79",Q4)))</formula>
    </cfRule>
    <cfRule type="containsText" dxfId="62" priority="21" operator="containsText" text="&lt;60">
      <formula>NOT(ISERROR(SEARCH("&lt;60",Q4)))</formula>
    </cfRule>
  </conditionalFormatting>
  <conditionalFormatting sqref="L3:Q3 R3:R30">
    <cfRule type="containsText" dxfId="61" priority="16" operator="containsText" text="*80">
      <formula>NOT(ISERROR(SEARCH("*80",L3)))</formula>
    </cfRule>
    <cfRule type="containsText" dxfId="60" priority="17" operator="containsText" text="60-79">
      <formula>NOT(ISERROR(SEARCH("60-79",L3)))</formula>
    </cfRule>
    <cfRule type="containsText" dxfId="59" priority="18" operator="containsText" text="&lt;60">
      <formula>NOT(ISERROR(SEARCH("&lt;60",L3)))</formula>
    </cfRule>
  </conditionalFormatting>
  <conditionalFormatting sqref="AD3:AH30">
    <cfRule type="containsText" dxfId="58" priority="13" operator="containsText" text="*80">
      <formula>NOT(ISERROR(SEARCH("*80",AD3)))</formula>
    </cfRule>
    <cfRule type="containsText" dxfId="57" priority="14" operator="containsText" text="60-79">
      <formula>NOT(ISERROR(SEARCH("60-79",AD3)))</formula>
    </cfRule>
    <cfRule type="containsText" dxfId="56" priority="15" operator="containsText" text="&lt;60">
      <formula>NOT(ISERROR(SEARCH("&lt;60",AD3)))</formula>
    </cfRule>
  </conditionalFormatting>
  <conditionalFormatting sqref="H142:H145 I114:K141">
    <cfRule type="containsText" dxfId="55" priority="10" operator="containsText" text="80">
      <formula>NOT(ISERROR(SEARCH("80",H114)))</formula>
    </cfRule>
    <cfRule type="containsText" dxfId="54" priority="11" operator="containsText" text="60-79">
      <formula>NOT(ISERROR(SEARCH("60-79",H114)))</formula>
    </cfRule>
    <cfRule type="containsText" dxfId="53" priority="12" operator="containsText" text="&lt;60">
      <formula>NOT(ISERROR(SEARCH("&lt;60",H114)))</formula>
    </cfRule>
  </conditionalFormatting>
  <conditionalFormatting sqref="I114:I141">
    <cfRule type="containsText" dxfId="52" priority="9" operator="containsText" text="error">
      <formula>NOT(ISERROR(SEARCH("error",I114)))</formula>
    </cfRule>
  </conditionalFormatting>
  <conditionalFormatting sqref="H114:H141">
    <cfRule type="containsText" dxfId="51" priority="6" operator="containsText" text="80">
      <formula>NOT(ISERROR(SEARCH("80",H114)))</formula>
    </cfRule>
    <cfRule type="containsText" dxfId="50" priority="7" operator="containsText" text="60-79">
      <formula>NOT(ISERROR(SEARCH("60-79",H114)))</formula>
    </cfRule>
    <cfRule type="containsText" dxfId="49" priority="8" operator="containsText" text="&lt;60">
      <formula>NOT(ISERROR(SEARCH("&lt;60",H114)))</formula>
    </cfRule>
  </conditionalFormatting>
  <conditionalFormatting sqref="H114:H141">
    <cfRule type="containsText" dxfId="48" priority="5" operator="containsText" text="error">
      <formula>NOT(ISERROR(SEARCH("error",H114)))</formula>
    </cfRule>
  </conditionalFormatting>
  <conditionalFormatting sqref="Y3:AC30">
    <cfRule type="containsText" dxfId="47" priority="2" operator="containsText" text="*80">
      <formula>NOT(ISERROR(SEARCH("*80",Y3)))</formula>
    </cfRule>
    <cfRule type="containsText" dxfId="46" priority="3" operator="containsText" text="60-79">
      <formula>NOT(ISERROR(SEARCH("60-79",Y3)))</formula>
    </cfRule>
    <cfRule type="containsText" dxfId="45" priority="4" operator="containsText" text="&lt;60">
      <formula>NOT(ISERROR(SEARCH("&lt;60",Y3)))</formula>
    </cfRule>
  </conditionalFormatting>
  <conditionalFormatting sqref="H46:H48 J46:J48 D46:D48 F46:F48">
    <cfRule type="containsErrors" dxfId="44" priority="1">
      <formula>ISERROR(D46)</formula>
    </cfRule>
  </conditionalFormatting>
  <dataValidations count="2">
    <dataValidation type="list" allowBlank="1" showInputMessage="1" showErrorMessage="1" errorTitle="Error in entry" error="Please use list items only." sqref="Y3:AH30 H3:R30" xr:uid="{6709D2B1-99C6-455E-BF64-81EA64E27107}">
      <formula1>ValidDepts</formula1>
    </dataValidation>
    <dataValidation allowBlank="1" showInputMessage="1" showErrorMessage="1" errorTitle="Error in entry" error="Please use list items only." sqref="AU116:BE143 AK3:AT33 BL40:BV61 BJ38:BT38 BJ31:BT34 BV31:CE34" xr:uid="{1CD68C12-FCDE-4AA8-9D84-3378BECE17AF}"/>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111" max="12" man="1"/>
  </rowBreaks>
  <drawing r:id="rId2"/>
  <tableParts count="1">
    <tablePart r:id="rId3"/>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E1C3C-C8BD-49B4-80DC-F269E289C942}">
  <sheetPr>
    <pageSetUpPr fitToPage="1"/>
  </sheetPr>
  <dimension ref="A1:CN179"/>
  <sheetViews>
    <sheetView showGridLines="0" topLeftCell="B1" zoomScale="80" zoomScaleNormal="80" zoomScaleSheetLayoutView="80" zoomScalePageLayoutView="25" workbookViewId="0">
      <selection activeCell="L145" sqref="L145"/>
    </sheetView>
  </sheetViews>
  <sheetFormatPr defaultColWidth="8.7109375" defaultRowHeight="13.9"/>
  <cols>
    <col min="1" max="1" width="1.42578125" style="1" customWidth="1"/>
    <col min="2" max="2" width="10.5703125" style="1" customWidth="1"/>
    <col min="3" max="3" width="12.140625" style="1" customWidth="1"/>
    <col min="4" max="5" width="10.5703125" style="1" customWidth="1"/>
    <col min="6" max="6" width="14.7109375" style="1" customWidth="1"/>
    <col min="7" max="7" width="17.7109375" style="1" customWidth="1"/>
    <col min="8" max="13" width="10.5703125" style="8" customWidth="1"/>
    <col min="14" max="16" width="10.5703125" style="8" hidden="1" customWidth="1"/>
    <col min="17" max="23" width="10.5703125" style="1" hidden="1" customWidth="1"/>
    <col min="24" max="24" width="3" style="1" customWidth="1"/>
    <col min="25" max="26" width="10.5703125" style="1" customWidth="1"/>
    <col min="27" max="27" width="10.5703125" style="8" customWidth="1"/>
    <col min="28" max="28" width="10.5703125" style="1" customWidth="1"/>
    <col min="29" max="29" width="11.5703125" style="1" customWidth="1"/>
    <col min="30" max="34" width="10.5703125" style="8" hidden="1" customWidth="1"/>
    <col min="35" max="35" width="2.7109375" style="8" customWidth="1"/>
    <col min="36" max="36" width="5.42578125" style="8" hidden="1" customWidth="1"/>
    <col min="37" max="37" width="12.42578125" style="1" hidden="1" customWidth="1"/>
    <col min="38" max="38" width="9.28515625" style="1" hidden="1" customWidth="1"/>
    <col min="39" max="39" width="15.28515625" style="1" hidden="1" customWidth="1"/>
    <col min="40" max="40" width="10" style="1" hidden="1" customWidth="1"/>
    <col min="41" max="41" width="13.42578125" style="1" hidden="1" customWidth="1"/>
    <col min="42" max="42" width="15.5703125" style="1" hidden="1" customWidth="1"/>
    <col min="43" max="43" width="13.7109375" style="1" hidden="1" customWidth="1"/>
    <col min="44" max="44" width="12.5703125" style="1" hidden="1" customWidth="1"/>
    <col min="45" max="49" width="8.7109375" style="1" hidden="1" customWidth="1"/>
    <col min="50" max="50" width="16.5703125" style="1" hidden="1" customWidth="1"/>
    <col min="51" max="51" width="8.7109375" style="1" hidden="1" customWidth="1"/>
    <col min="52" max="53" width="11.5703125" style="1" hidden="1" customWidth="1"/>
    <col min="54" max="63" width="8.7109375" style="1" hidden="1" customWidth="1"/>
    <col min="64" max="64" width="13" style="8" hidden="1" customWidth="1"/>
    <col min="65" max="65" width="11.42578125" style="8" hidden="1" customWidth="1"/>
    <col min="66" max="68" width="8.5703125" style="8" hidden="1" customWidth="1"/>
    <col min="69" max="71" width="13" style="8" hidden="1" customWidth="1"/>
    <col min="72" max="72" width="11.7109375" style="8" hidden="1" customWidth="1"/>
    <col min="73" max="73" width="7.42578125" style="8" hidden="1" customWidth="1"/>
    <col min="74" max="74" width="13.28515625" style="8" hidden="1" customWidth="1"/>
    <col min="75" max="82" width="7.42578125" style="8" hidden="1" customWidth="1"/>
    <col min="83" max="84" width="6.7109375" style="8" hidden="1" customWidth="1"/>
    <col min="85" max="85" width="8.7109375" style="1" hidden="1" customWidth="1"/>
    <col min="86" max="86" width="11.42578125" style="8" hidden="1" customWidth="1"/>
    <col min="87" max="87" width="8.7109375" style="1" hidden="1" customWidth="1"/>
    <col min="88" max="88" width="8.5703125" style="8" hidden="1" customWidth="1"/>
    <col min="89" max="89" width="8.7109375" style="1" hidden="1" customWidth="1"/>
    <col min="90" max="90" width="8.5703125" style="8" hidden="1" customWidth="1"/>
    <col min="91" max="91" width="8.7109375" style="1" hidden="1" customWidth="1"/>
    <col min="92" max="92" width="8.5703125" style="8" hidden="1" customWidth="1"/>
    <col min="93" max="16384" width="8.7109375" style="1"/>
  </cols>
  <sheetData>
    <row r="1" spans="2:92" ht="7.35" customHeight="1" thickBot="1">
      <c r="H1" s="2"/>
      <c r="I1" s="3"/>
      <c r="J1" s="3"/>
      <c r="K1" s="3"/>
      <c r="L1" s="3"/>
      <c r="M1" s="4"/>
      <c r="N1" s="4"/>
      <c r="O1" s="4"/>
      <c r="P1" s="4"/>
      <c r="AA1" s="3"/>
      <c r="AD1" s="3"/>
      <c r="AE1" s="3"/>
      <c r="AF1" s="3"/>
      <c r="AG1" s="3"/>
      <c r="AH1" s="3"/>
      <c r="AI1" s="3"/>
      <c r="AJ1" s="3"/>
      <c r="AW1" s="5" t="s">
        <v>36</v>
      </c>
      <c r="AX1" s="5"/>
      <c r="BE1" s="1" t="s">
        <v>37</v>
      </c>
      <c r="BJ1" s="5" t="s">
        <v>38</v>
      </c>
      <c r="BK1" s="5"/>
      <c r="BL1" s="6"/>
      <c r="BM1" s="7"/>
      <c r="BN1" s="3"/>
      <c r="BO1" s="3"/>
      <c r="BP1" s="3"/>
      <c r="BT1" s="4"/>
      <c r="BU1" s="4"/>
      <c r="BV1" s="9" t="s">
        <v>39</v>
      </c>
      <c r="BW1" s="10"/>
      <c r="BX1" s="10"/>
      <c r="BY1" s="10"/>
      <c r="BZ1" s="11"/>
      <c r="CH1" s="3"/>
      <c r="CJ1" s="3"/>
      <c r="CL1" s="3"/>
      <c r="CN1" s="3"/>
    </row>
    <row r="2" spans="2:92" ht="41.65" customHeight="1" thickBot="1">
      <c r="B2" s="12" t="s">
        <v>40</v>
      </c>
      <c r="C2" s="313" t="s">
        <v>41</v>
      </c>
      <c r="D2" s="314"/>
      <c r="E2" s="315" t="s">
        <v>42</v>
      </c>
      <c r="F2" s="316"/>
      <c r="G2" s="314"/>
      <c r="H2" s="146" t="s">
        <v>43</v>
      </c>
      <c r="I2" s="139" t="s">
        <v>44</v>
      </c>
      <c r="J2" s="141" t="s">
        <v>45</v>
      </c>
      <c r="K2" s="147" t="s">
        <v>46</v>
      </c>
      <c r="L2" s="142" t="s">
        <v>47</v>
      </c>
      <c r="M2" s="13" t="s">
        <v>48</v>
      </c>
      <c r="N2" s="13" t="s">
        <v>49</v>
      </c>
      <c r="O2" s="13" t="s">
        <v>50</v>
      </c>
      <c r="P2" s="13" t="s">
        <v>51</v>
      </c>
      <c r="Q2" s="13" t="s">
        <v>52</v>
      </c>
      <c r="R2" s="14" t="s">
        <v>53</v>
      </c>
      <c r="Y2" s="140" t="s">
        <v>54</v>
      </c>
      <c r="Z2" s="144" t="s">
        <v>243</v>
      </c>
      <c r="AA2" s="148" t="s">
        <v>56</v>
      </c>
      <c r="AB2" s="143" t="s">
        <v>244</v>
      </c>
      <c r="AC2" s="145" t="s">
        <v>245</v>
      </c>
      <c r="AD2" s="15" t="s">
        <v>59</v>
      </c>
      <c r="AE2" s="15" t="s">
        <v>60</v>
      </c>
      <c r="AF2" s="15" t="s">
        <v>61</v>
      </c>
      <c r="AG2" s="15" t="s">
        <v>62</v>
      </c>
      <c r="AH2" s="15" t="s">
        <v>63</v>
      </c>
      <c r="AK2" s="16" t="s">
        <v>64</v>
      </c>
      <c r="AL2" s="16" t="s">
        <v>65</v>
      </c>
      <c r="AM2" s="16" t="s">
        <v>66</v>
      </c>
      <c r="AN2" s="16" t="s">
        <v>67</v>
      </c>
      <c r="AO2" s="16" t="s">
        <v>68</v>
      </c>
      <c r="AP2" s="16" t="s">
        <v>69</v>
      </c>
      <c r="AQ2" s="16" t="s">
        <v>70</v>
      </c>
      <c r="AR2" s="16" t="s">
        <v>71</v>
      </c>
      <c r="AS2" s="16" t="s">
        <v>72</v>
      </c>
      <c r="AT2" s="16" t="s">
        <v>73</v>
      </c>
      <c r="AW2" s="17" t="s">
        <v>74</v>
      </c>
      <c r="AX2" s="17" t="s">
        <v>75</v>
      </c>
      <c r="AY2" s="17" t="s">
        <v>76</v>
      </c>
      <c r="AZ2" s="17" t="s">
        <v>77</v>
      </c>
      <c r="BA2" s="17" t="s">
        <v>78</v>
      </c>
      <c r="BB2" s="17" t="s">
        <v>79</v>
      </c>
      <c r="BC2" s="17" t="s">
        <v>80</v>
      </c>
      <c r="BE2" s="1" t="s">
        <v>81</v>
      </c>
      <c r="BF2" s="1" t="s">
        <v>82</v>
      </c>
      <c r="BJ2" s="18" t="s">
        <v>83</v>
      </c>
      <c r="BK2" s="18" t="s">
        <v>84</v>
      </c>
      <c r="BL2" s="18" t="s">
        <v>85</v>
      </c>
      <c r="BM2" s="18" t="s">
        <v>86</v>
      </c>
      <c r="BN2" s="18" t="s">
        <v>87</v>
      </c>
      <c r="BO2" s="18" t="s">
        <v>88</v>
      </c>
      <c r="BP2" s="18" t="s">
        <v>89</v>
      </c>
      <c r="BQ2" s="18" t="s">
        <v>90</v>
      </c>
      <c r="BR2" s="18" t="s">
        <v>91</v>
      </c>
      <c r="BS2" s="18" t="s">
        <v>92</v>
      </c>
      <c r="BT2" s="18" t="s">
        <v>93</v>
      </c>
      <c r="BV2" s="19" t="s">
        <v>94</v>
      </c>
      <c r="BW2" s="19" t="s">
        <v>95</v>
      </c>
      <c r="BX2" s="19" t="s">
        <v>96</v>
      </c>
      <c r="BY2" s="19" t="s">
        <v>97</v>
      </c>
      <c r="BZ2" s="19" t="s">
        <v>98</v>
      </c>
      <c r="CA2" s="19" t="s">
        <v>99</v>
      </c>
      <c r="CB2" s="19" t="s">
        <v>100</v>
      </c>
      <c r="CC2" s="19" t="s">
        <v>101</v>
      </c>
      <c r="CD2" s="19" t="s">
        <v>102</v>
      </c>
      <c r="CE2" s="19" t="s">
        <v>103</v>
      </c>
    </row>
    <row r="3" spans="2:92" ht="13.5" customHeight="1" thickBot="1">
      <c r="B3" s="320">
        <v>1</v>
      </c>
      <c r="C3" s="291" t="s">
        <v>104</v>
      </c>
      <c r="D3" s="292"/>
      <c r="E3" s="20" t="s">
        <v>105</v>
      </c>
      <c r="F3" s="21"/>
      <c r="G3" s="22"/>
      <c r="H3" s="161" t="s">
        <v>114</v>
      </c>
      <c r="I3" s="25" t="s">
        <v>114</v>
      </c>
      <c r="J3" s="25" t="s">
        <v>114</v>
      </c>
      <c r="K3" s="25" t="s">
        <v>106</v>
      </c>
      <c r="L3" s="24" t="s">
        <v>106</v>
      </c>
      <c r="M3" s="24" t="s">
        <v>106</v>
      </c>
      <c r="N3" s="24" t="s">
        <v>106</v>
      </c>
      <c r="O3" s="24" t="s">
        <v>106</v>
      </c>
      <c r="P3" s="24" t="s">
        <v>106</v>
      </c>
      <c r="Q3" s="24" t="s">
        <v>106</v>
      </c>
      <c r="R3" s="26" t="s">
        <v>106</v>
      </c>
      <c r="Y3" s="25" t="s">
        <v>114</v>
      </c>
      <c r="Z3" s="25" t="s">
        <v>114</v>
      </c>
      <c r="AA3" s="25" t="s">
        <v>114</v>
      </c>
      <c r="AB3" s="25" t="s">
        <v>114</v>
      </c>
      <c r="AC3" s="161" t="s">
        <v>110</v>
      </c>
      <c r="AD3" s="23" t="s">
        <v>106</v>
      </c>
      <c r="AE3" s="23" t="s">
        <v>106</v>
      </c>
      <c r="AF3" s="23" t="s">
        <v>106</v>
      </c>
      <c r="AG3" s="23" t="s">
        <v>106</v>
      </c>
      <c r="AH3" s="23" t="s">
        <v>106</v>
      </c>
      <c r="AK3" s="27" t="str">
        <f t="shared" ref="AK3:AT28" si="0">IFERROR(IF(I3="---","",IF(Y3="---","No Target Set",IF(BV3=BK3,"On Target",IF(BV3&gt;BK3,"Behind",IF(BV3&lt;BK3,"Ahead"))))),"")</f>
        <v>On Target</v>
      </c>
      <c r="AL3" s="27" t="str">
        <f t="shared" si="0"/>
        <v>On Target</v>
      </c>
      <c r="AM3" s="27" t="str">
        <f t="shared" si="0"/>
        <v/>
      </c>
      <c r="AN3" s="27" t="str">
        <f t="shared" si="0"/>
        <v/>
      </c>
      <c r="AO3" s="27" t="str">
        <f t="shared" si="0"/>
        <v/>
      </c>
      <c r="AP3" s="27" t="str">
        <f t="shared" si="0"/>
        <v/>
      </c>
      <c r="AQ3" s="27" t="str">
        <f t="shared" si="0"/>
        <v/>
      </c>
      <c r="AR3" s="27" t="str">
        <f t="shared" si="0"/>
        <v/>
      </c>
      <c r="AS3" s="27" t="str">
        <f t="shared" si="0"/>
        <v/>
      </c>
      <c r="AT3" s="27" t="str">
        <f t="shared" si="0"/>
        <v/>
      </c>
      <c r="AV3" s="28"/>
      <c r="AW3" s="29" t="s">
        <v>107</v>
      </c>
      <c r="AX3" s="30" t="str">
        <f t="shared" ref="AX3:AX30" si="1">_xlfn.IFNA(LOOKUP(2,1/(H3:R3&lt;&gt;"---"),H3:R3),"---")</f>
        <v>60-79</v>
      </c>
      <c r="AY3" s="50">
        <f>VALUE(IF(AX3="---","",VLOOKUP(AX3,List1678345679[],2,FALSE)))</f>
        <v>0.5</v>
      </c>
      <c r="AZ3" s="1" t="str">
        <f t="shared" ref="AZ3:AZ30" si="2">_xlfn.IFNA(LOOKUP(2,1/(H3:Q3&lt;&gt;"---"),X3:AF3),"---")</f>
        <v>60-79</v>
      </c>
      <c r="BA3" s="1">
        <f>VALUE(IF(AZ3="---","",VLOOKUP(AZ3,List1678345679[],2,FALSE)))</f>
        <v>0.5</v>
      </c>
      <c r="BB3" s="1" t="str">
        <f t="shared" ref="BB3:BB30" si="3">_xlfn.IFNA(LOOKUP(2,1/(AK3:AT3&lt;&gt;""),AK3:AT3),"---")</f>
        <v>On Target</v>
      </c>
      <c r="BC3" s="1" t="str">
        <f t="shared" ref="BC3:BC30" si="4">_xlfn.IFNA(LOOKUP(2,1/(H3:R3&lt;&gt;"---"),H$2:R$2),"---")</f>
        <v>Aktual Tahun 2</v>
      </c>
      <c r="BE3" s="31" t="s">
        <v>106</v>
      </c>
      <c r="BI3" s="29" t="s">
        <v>107</v>
      </c>
      <c r="BJ3" s="158">
        <f>IF(H3="---","",VLOOKUP(H3,List1678345679[],2,FALSE))</f>
        <v>0.5</v>
      </c>
      <c r="BK3" s="158">
        <f>IF(I3="---","",VLOOKUP(I3,List1678345679[],2,FALSE))</f>
        <v>0.5</v>
      </c>
      <c r="BL3" s="158">
        <f>IF(J3="---","",VLOOKUP(J3,List1678345679[],2,FALSE))</f>
        <v>0.5</v>
      </c>
      <c r="BM3" s="158" t="str">
        <f>IF(K3="---","",VLOOKUP(K3,List1678345679[],2,FALSE))</f>
        <v/>
      </c>
      <c r="BN3" s="158" t="str">
        <f>IF(L3="---","",VLOOKUP(L3,List1678345679[],2,FALSE))</f>
        <v/>
      </c>
      <c r="BO3" s="158" t="str">
        <f>IF(M3="---","",VLOOKUP(M3,List1678345679[],2,FALSE))</f>
        <v/>
      </c>
      <c r="BP3" s="158" t="str">
        <f>IF(N3="---","",VLOOKUP(N3,List1678345679[],2,FALSE))</f>
        <v/>
      </c>
      <c r="BQ3" s="158" t="str">
        <f>IF(O3="---","",VLOOKUP(O3,List1678345679[],2,FALSE))</f>
        <v/>
      </c>
      <c r="BR3" s="158" t="str">
        <f>IF(P3="---","",VLOOKUP(P3,List1678345679[],2,FALSE))</f>
        <v/>
      </c>
      <c r="BS3" s="158" t="str">
        <f>IF(Q3="---","",VLOOKUP(Q3,List1678345679[],2,FALSE))</f>
        <v/>
      </c>
      <c r="BT3" s="158" t="str">
        <f>IF(R3="---","",VLOOKUP(R3,List1678345679[],2,FALSE))</f>
        <v/>
      </c>
      <c r="BU3" s="29" t="s">
        <v>107</v>
      </c>
      <c r="BV3" s="158">
        <f>IF(Y3="---","",VLOOKUP(Y3,List1678345679[],2,FALSE))</f>
        <v>0.5</v>
      </c>
      <c r="BW3" s="158">
        <f>IF(Z3="---","",VLOOKUP(Z3,List1678345679[],2,FALSE))</f>
        <v>0.5</v>
      </c>
      <c r="BX3" s="158">
        <f>IF(AA3="---","",VLOOKUP(AA3,List1678345679[],2,FALSE))</f>
        <v>0.5</v>
      </c>
      <c r="BY3" s="158">
        <f>IF(AB3="---","",VLOOKUP(AB3,List1678345679[],2,FALSE))</f>
        <v>0.5</v>
      </c>
      <c r="BZ3" s="158">
        <f>IF(AC3="---","",VLOOKUP(AC3,List1678345679[],2,FALSE))</f>
        <v>1</v>
      </c>
      <c r="CA3" s="158" t="str">
        <f>IF(AD3="---","",VLOOKUP(AD3,List1678345679[],2,FALSE))</f>
        <v/>
      </c>
      <c r="CB3" s="158" t="str">
        <f>IF(AE3="---","",VLOOKUP(AE3,List1678345679[],2,FALSE))</f>
        <v/>
      </c>
      <c r="CC3" s="158" t="str">
        <f>IF(AF3="---","",VLOOKUP(AF3,List1678345679[],2,FALSE))</f>
        <v/>
      </c>
      <c r="CD3" s="158" t="str">
        <f>IF(AG3="---","",VLOOKUP(AG3,List1678345679[],2,FALSE))</f>
        <v/>
      </c>
      <c r="CE3" s="158" t="str">
        <f>IF(AH3="---","",VLOOKUP(AH3,List1678345679[],2,FALSE))</f>
        <v/>
      </c>
    </row>
    <row r="4" spans="2:92" ht="13.5" customHeight="1" thickBot="1">
      <c r="B4" s="321"/>
      <c r="C4" s="291"/>
      <c r="D4" s="292"/>
      <c r="E4" s="199" t="s">
        <v>108</v>
      </c>
      <c r="F4" s="21"/>
      <c r="G4" s="22"/>
      <c r="H4" s="25" t="s">
        <v>114</v>
      </c>
      <c r="I4" s="25" t="s">
        <v>114</v>
      </c>
      <c r="J4" s="25" t="s">
        <v>114</v>
      </c>
      <c r="K4" s="25" t="s">
        <v>106</v>
      </c>
      <c r="L4" s="25" t="s">
        <v>106</v>
      </c>
      <c r="M4" s="25" t="s">
        <v>106</v>
      </c>
      <c r="N4" s="25" t="s">
        <v>106</v>
      </c>
      <c r="O4" s="25" t="s">
        <v>106</v>
      </c>
      <c r="P4" s="25" t="s">
        <v>106</v>
      </c>
      <c r="Q4" s="25" t="s">
        <v>106</v>
      </c>
      <c r="R4" s="32" t="s">
        <v>106</v>
      </c>
      <c r="Y4" s="25" t="s">
        <v>114</v>
      </c>
      <c r="Z4" s="25" t="s">
        <v>114</v>
      </c>
      <c r="AA4" s="25" t="s">
        <v>110</v>
      </c>
      <c r="AB4" s="25" t="s">
        <v>110</v>
      </c>
      <c r="AC4" s="32" t="s">
        <v>110</v>
      </c>
      <c r="AD4" s="23" t="s">
        <v>106</v>
      </c>
      <c r="AE4" s="23" t="s">
        <v>106</v>
      </c>
      <c r="AF4" s="23" t="s">
        <v>106</v>
      </c>
      <c r="AG4" s="23" t="s">
        <v>106</v>
      </c>
      <c r="AH4" s="23" t="s">
        <v>106</v>
      </c>
      <c r="AK4" s="27" t="str">
        <f t="shared" si="0"/>
        <v>On Target</v>
      </c>
      <c r="AL4" s="27" t="str">
        <f t="shared" si="0"/>
        <v>On Target</v>
      </c>
      <c r="AM4" s="27" t="str">
        <f t="shared" si="0"/>
        <v/>
      </c>
      <c r="AN4" s="27" t="str">
        <f t="shared" si="0"/>
        <v/>
      </c>
      <c r="AO4" s="27" t="str">
        <f t="shared" si="0"/>
        <v/>
      </c>
      <c r="AP4" s="27" t="str">
        <f t="shared" si="0"/>
        <v/>
      </c>
      <c r="AQ4" s="27" t="str">
        <f t="shared" si="0"/>
        <v/>
      </c>
      <c r="AR4" s="27" t="str">
        <f t="shared" si="0"/>
        <v/>
      </c>
      <c r="AS4" s="27" t="str">
        <f t="shared" si="0"/>
        <v/>
      </c>
      <c r="AT4" s="27" t="str">
        <f t="shared" si="0"/>
        <v/>
      </c>
      <c r="AV4" s="28"/>
      <c r="AW4" s="29" t="s">
        <v>109</v>
      </c>
      <c r="AX4" s="30" t="str">
        <f t="shared" si="1"/>
        <v>60-79</v>
      </c>
      <c r="AY4" s="50">
        <f>VALUE(IF(AX4="---","",VLOOKUP(AX4,List1678345679[],2,FALSE)))</f>
        <v>0.5</v>
      </c>
      <c r="AZ4" s="1" t="str">
        <f t="shared" si="2"/>
        <v>60-79</v>
      </c>
      <c r="BA4" s="1">
        <f>VALUE(IF(AZ4="---","",VLOOKUP(AZ4,List1678345679[],2,FALSE)))</f>
        <v>0.5</v>
      </c>
      <c r="BB4" s="1" t="str">
        <f t="shared" si="3"/>
        <v>On Target</v>
      </c>
      <c r="BC4" s="1" t="str">
        <f t="shared" si="4"/>
        <v>Aktual Tahun 2</v>
      </c>
      <c r="BE4" s="33" t="s">
        <v>110</v>
      </c>
      <c r="BF4" s="1">
        <v>1</v>
      </c>
      <c r="BI4" s="29" t="s">
        <v>109</v>
      </c>
      <c r="BJ4" s="158">
        <f>IF(H4="---","",VLOOKUP(H4,List1678345679[],2,FALSE))</f>
        <v>0.5</v>
      </c>
      <c r="BK4" s="158">
        <f>IF(I4="---","",VLOOKUP(I4,List1678345679[],2,FALSE))</f>
        <v>0.5</v>
      </c>
      <c r="BL4" s="158">
        <f>IF(J4="---","",VLOOKUP(J4,List1678345679[],2,FALSE))</f>
        <v>0.5</v>
      </c>
      <c r="BM4" s="158" t="str">
        <f>IF(K4="---","",VLOOKUP(K4,List1678345679[],2,FALSE))</f>
        <v/>
      </c>
      <c r="BN4" s="158" t="str">
        <f>IF(L4="---","",VLOOKUP(L4,List1678345679[],2,FALSE))</f>
        <v/>
      </c>
      <c r="BO4" s="158" t="str">
        <f>IF(M4="---","",VLOOKUP(M4,List1678345679[],2,FALSE))</f>
        <v/>
      </c>
      <c r="BP4" s="158" t="str">
        <f>IF(N4="---","",VLOOKUP(N4,List1678345679[],2,FALSE))</f>
        <v/>
      </c>
      <c r="BQ4" s="158" t="str">
        <f>IF(O4="---","",VLOOKUP(O4,List1678345679[],2,FALSE))</f>
        <v/>
      </c>
      <c r="BR4" s="158" t="str">
        <f>IF(P4="---","",VLOOKUP(P4,List1678345679[],2,FALSE))</f>
        <v/>
      </c>
      <c r="BS4" s="158" t="str">
        <f>IF(Q4="---","",VLOOKUP(Q4,List1678345679[],2,FALSE))</f>
        <v/>
      </c>
      <c r="BT4" s="158" t="str">
        <f>IF(R4="---","",VLOOKUP(R4,List1678345679[],2,FALSE))</f>
        <v/>
      </c>
      <c r="BU4" s="29" t="s">
        <v>109</v>
      </c>
      <c r="BV4" s="158">
        <f>IF(Y4="---","",VLOOKUP(Y4,List1678345679[],2,FALSE))</f>
        <v>0.5</v>
      </c>
      <c r="BW4" s="158">
        <f>IF(Z4="---","",VLOOKUP(Z4,List1678345679[],2,FALSE))</f>
        <v>0.5</v>
      </c>
      <c r="BX4" s="158">
        <f>IF(AA4="---","",VLOOKUP(AA4,List1678345679[],2,FALSE))</f>
        <v>1</v>
      </c>
      <c r="BY4" s="158">
        <f>IF(AB4="---","",VLOOKUP(AB4,List1678345679[],2,FALSE))</f>
        <v>1</v>
      </c>
      <c r="BZ4" s="158">
        <f>IF(AC4="---","",VLOOKUP(AC4,List1678345679[],2,FALSE))</f>
        <v>1</v>
      </c>
      <c r="CA4" s="158" t="str">
        <f>IF(AD4="---","",VLOOKUP(AD4,List1678345679[],2,FALSE))</f>
        <v/>
      </c>
      <c r="CB4" s="158" t="str">
        <f>IF(AE4="---","",VLOOKUP(AE4,List1678345679[],2,FALSE))</f>
        <v/>
      </c>
      <c r="CC4" s="158" t="str">
        <f>IF(AF4="---","",VLOOKUP(AF4,List1678345679[],2,FALSE))</f>
        <v/>
      </c>
      <c r="CD4" s="158" t="str">
        <f>IF(AG4="---","",VLOOKUP(AG4,List1678345679[],2,FALSE))</f>
        <v/>
      </c>
      <c r="CE4" s="158" t="str">
        <f>IF(AH4="---","",VLOOKUP(AH4,List1678345679[],2,FALSE))</f>
        <v/>
      </c>
    </row>
    <row r="5" spans="2:92" ht="13.5" customHeight="1" thickBot="1">
      <c r="B5" s="321"/>
      <c r="C5" s="291" t="s">
        <v>111</v>
      </c>
      <c r="D5" s="292"/>
      <c r="E5" s="20" t="s">
        <v>112</v>
      </c>
      <c r="F5" s="21"/>
      <c r="G5" s="22"/>
      <c r="H5" s="25" t="s">
        <v>117</v>
      </c>
      <c r="I5" s="25" t="s">
        <v>114</v>
      </c>
      <c r="J5" s="25" t="s">
        <v>114</v>
      </c>
      <c r="K5" s="25" t="s">
        <v>106</v>
      </c>
      <c r="L5" s="25" t="s">
        <v>106</v>
      </c>
      <c r="M5" s="25" t="s">
        <v>106</v>
      </c>
      <c r="N5" s="25" t="s">
        <v>106</v>
      </c>
      <c r="O5" s="25" t="s">
        <v>106</v>
      </c>
      <c r="P5" s="25" t="s">
        <v>106</v>
      </c>
      <c r="Q5" s="25" t="s">
        <v>106</v>
      </c>
      <c r="R5" s="32" t="s">
        <v>106</v>
      </c>
      <c r="Y5" s="25" t="s">
        <v>117</v>
      </c>
      <c r="Z5" s="25" t="s">
        <v>114</v>
      </c>
      <c r="AA5" s="25" t="s">
        <v>110</v>
      </c>
      <c r="AB5" s="25" t="s">
        <v>110</v>
      </c>
      <c r="AC5" s="32" t="s">
        <v>110</v>
      </c>
      <c r="AD5" s="23" t="s">
        <v>106</v>
      </c>
      <c r="AE5" s="23" t="s">
        <v>106</v>
      </c>
      <c r="AF5" s="23" t="s">
        <v>106</v>
      </c>
      <c r="AG5" s="23" t="s">
        <v>106</v>
      </c>
      <c r="AH5" s="23" t="s">
        <v>106</v>
      </c>
      <c r="AK5" s="27" t="str">
        <f t="shared" si="0"/>
        <v>Ahead</v>
      </c>
      <c r="AL5" s="27" t="str">
        <f t="shared" si="0"/>
        <v>On Target</v>
      </c>
      <c r="AM5" s="27" t="str">
        <f t="shared" si="0"/>
        <v/>
      </c>
      <c r="AN5" s="27" t="str">
        <f t="shared" si="0"/>
        <v/>
      </c>
      <c r="AO5" s="27" t="str">
        <f t="shared" si="0"/>
        <v/>
      </c>
      <c r="AP5" s="27" t="str">
        <f t="shared" si="0"/>
        <v/>
      </c>
      <c r="AQ5" s="27" t="str">
        <f t="shared" si="0"/>
        <v/>
      </c>
      <c r="AR5" s="27" t="str">
        <f t="shared" si="0"/>
        <v/>
      </c>
      <c r="AS5" s="27" t="str">
        <f t="shared" si="0"/>
        <v/>
      </c>
      <c r="AT5" s="27" t="str">
        <f t="shared" si="0"/>
        <v/>
      </c>
      <c r="AV5" s="28"/>
      <c r="AW5" s="29" t="s">
        <v>113</v>
      </c>
      <c r="AX5" s="30" t="str">
        <f t="shared" si="1"/>
        <v>60-79</v>
      </c>
      <c r="AY5" s="50">
        <f>VALUE(IF(AX5="---","",VLOOKUP(AX5,List1678345679[],2,FALSE)))</f>
        <v>0.5</v>
      </c>
      <c r="AZ5" s="1" t="str">
        <f t="shared" si="2"/>
        <v>60-79</v>
      </c>
      <c r="BA5" s="1">
        <f>VALUE(IF(AZ5="---","",VLOOKUP(AZ5,List1678345679[],2,FALSE)))</f>
        <v>0.5</v>
      </c>
      <c r="BB5" s="1" t="str">
        <f t="shared" si="3"/>
        <v>On Target</v>
      </c>
      <c r="BC5" s="1" t="str">
        <f t="shared" si="4"/>
        <v>Aktual Tahun 2</v>
      </c>
      <c r="BE5" s="34" t="s">
        <v>114</v>
      </c>
      <c r="BF5" s="1">
        <v>0.5</v>
      </c>
      <c r="BI5" s="29" t="s">
        <v>113</v>
      </c>
      <c r="BJ5" s="158">
        <f>IF(H5="---","",VLOOKUP(H5,List1678345679[],2,FALSE))</f>
        <v>0</v>
      </c>
      <c r="BK5" s="158">
        <f>IF(I5="---","",VLOOKUP(I5,List1678345679[],2,FALSE))</f>
        <v>0.5</v>
      </c>
      <c r="BL5" s="158">
        <f>IF(J5="---","",VLOOKUP(J5,List1678345679[],2,FALSE))</f>
        <v>0.5</v>
      </c>
      <c r="BM5" s="158" t="str">
        <f>IF(K5="---","",VLOOKUP(K5,List1678345679[],2,FALSE))</f>
        <v/>
      </c>
      <c r="BN5" s="158" t="str">
        <f>IF(L5="---","",VLOOKUP(L5,List1678345679[],2,FALSE))</f>
        <v/>
      </c>
      <c r="BO5" s="158" t="str">
        <f>IF(M5="---","",VLOOKUP(M5,List1678345679[],2,FALSE))</f>
        <v/>
      </c>
      <c r="BP5" s="158" t="str">
        <f>IF(N5="---","",VLOOKUP(N5,List1678345679[],2,FALSE))</f>
        <v/>
      </c>
      <c r="BQ5" s="158" t="str">
        <f>IF(O5="---","",VLOOKUP(O5,List1678345679[],2,FALSE))</f>
        <v/>
      </c>
      <c r="BR5" s="158" t="str">
        <f>IF(P5="---","",VLOOKUP(P5,List1678345679[],2,FALSE))</f>
        <v/>
      </c>
      <c r="BS5" s="158" t="str">
        <f>IF(Q5="---","",VLOOKUP(Q5,List1678345679[],2,FALSE))</f>
        <v/>
      </c>
      <c r="BT5" s="158" t="str">
        <f>IF(R5="---","",VLOOKUP(R5,List1678345679[],2,FALSE))</f>
        <v/>
      </c>
      <c r="BU5" s="29" t="s">
        <v>113</v>
      </c>
      <c r="BV5" s="158">
        <f>IF(Y5="---","",VLOOKUP(Y5,List1678345679[],2,FALSE))</f>
        <v>0</v>
      </c>
      <c r="BW5" s="158">
        <f>IF(Z5="---","",VLOOKUP(Z5,List1678345679[],2,FALSE))</f>
        <v>0.5</v>
      </c>
      <c r="BX5" s="158">
        <f>IF(AA5="---","",VLOOKUP(AA5,List1678345679[],2,FALSE))</f>
        <v>1</v>
      </c>
      <c r="BY5" s="158">
        <f>IF(AB5="---","",VLOOKUP(AB5,List1678345679[],2,FALSE))</f>
        <v>1</v>
      </c>
      <c r="BZ5" s="158">
        <f>IF(AC5="---","",VLOOKUP(AC5,List1678345679[],2,FALSE))</f>
        <v>1</v>
      </c>
      <c r="CA5" s="158" t="str">
        <f>IF(AD5="---","",VLOOKUP(AD5,List1678345679[],2,FALSE))</f>
        <v/>
      </c>
      <c r="CB5" s="158" t="str">
        <f>IF(AE5="---","",VLOOKUP(AE5,List1678345679[],2,FALSE))</f>
        <v/>
      </c>
      <c r="CC5" s="158" t="str">
        <f>IF(AF5="---","",VLOOKUP(AF5,List1678345679[],2,FALSE))</f>
        <v/>
      </c>
      <c r="CD5" s="158" t="str">
        <f>IF(AG5="---","",VLOOKUP(AG5,List1678345679[],2,FALSE))</f>
        <v/>
      </c>
      <c r="CE5" s="158" t="str">
        <f>IF(AH5="---","",VLOOKUP(AH5,List1678345679[],2,FALSE))</f>
        <v/>
      </c>
    </row>
    <row r="6" spans="2:92" ht="13.5" customHeight="1" thickBot="1">
      <c r="B6" s="321"/>
      <c r="C6" s="291"/>
      <c r="D6" s="292"/>
      <c r="E6" s="20" t="s">
        <v>115</v>
      </c>
      <c r="F6" s="21"/>
      <c r="G6" s="22"/>
      <c r="H6" s="25" t="s">
        <v>117</v>
      </c>
      <c r="I6" s="25" t="s">
        <v>117</v>
      </c>
      <c r="J6" s="25" t="s">
        <v>114</v>
      </c>
      <c r="K6" s="25" t="s">
        <v>106</v>
      </c>
      <c r="L6" s="25" t="s">
        <v>106</v>
      </c>
      <c r="M6" s="25" t="s">
        <v>106</v>
      </c>
      <c r="N6" s="25" t="s">
        <v>106</v>
      </c>
      <c r="O6" s="25" t="s">
        <v>106</v>
      </c>
      <c r="P6" s="25" t="s">
        <v>106</v>
      </c>
      <c r="Q6" s="25" t="s">
        <v>106</v>
      </c>
      <c r="R6" s="32" t="s">
        <v>106</v>
      </c>
      <c r="Y6" s="25" t="s">
        <v>117</v>
      </c>
      <c r="Z6" s="25" t="s">
        <v>117</v>
      </c>
      <c r="AA6" s="25" t="s">
        <v>114</v>
      </c>
      <c r="AB6" s="25" t="s">
        <v>114</v>
      </c>
      <c r="AC6" s="32" t="s">
        <v>110</v>
      </c>
      <c r="AD6" s="23" t="s">
        <v>106</v>
      </c>
      <c r="AE6" s="23" t="s">
        <v>106</v>
      </c>
      <c r="AF6" s="23" t="s">
        <v>106</v>
      </c>
      <c r="AG6" s="23" t="s">
        <v>106</v>
      </c>
      <c r="AH6" s="23" t="s">
        <v>106</v>
      </c>
      <c r="AK6" s="27" t="str">
        <f t="shared" si="0"/>
        <v>On Target</v>
      </c>
      <c r="AL6" s="27" t="str">
        <f t="shared" si="0"/>
        <v>Ahead</v>
      </c>
      <c r="AM6" s="27" t="str">
        <f t="shared" si="0"/>
        <v/>
      </c>
      <c r="AN6" s="27" t="str">
        <f t="shared" si="0"/>
        <v/>
      </c>
      <c r="AO6" s="27" t="str">
        <f t="shared" si="0"/>
        <v/>
      </c>
      <c r="AP6" s="27" t="str">
        <f t="shared" si="0"/>
        <v/>
      </c>
      <c r="AQ6" s="27" t="str">
        <f t="shared" si="0"/>
        <v/>
      </c>
      <c r="AR6" s="27" t="str">
        <f t="shared" si="0"/>
        <v/>
      </c>
      <c r="AS6" s="27" t="str">
        <f t="shared" si="0"/>
        <v/>
      </c>
      <c r="AT6" s="27" t="str">
        <f t="shared" si="0"/>
        <v/>
      </c>
      <c r="AV6" s="28"/>
      <c r="AW6" s="29" t="s">
        <v>116</v>
      </c>
      <c r="AX6" s="30" t="str">
        <f t="shared" si="1"/>
        <v>60-79</v>
      </c>
      <c r="AY6" s="50">
        <f>VALUE(IF(AX6="---","",VLOOKUP(AX6,List1678345679[],2,FALSE)))</f>
        <v>0.5</v>
      </c>
      <c r="AZ6" s="1" t="str">
        <f t="shared" si="2"/>
        <v>&lt;60</v>
      </c>
      <c r="BA6" s="1">
        <f>VALUE(IF(AZ6="---","",VLOOKUP(AZ6,List1678345679[],2,FALSE)))</f>
        <v>0</v>
      </c>
      <c r="BB6" s="1" t="str">
        <f t="shared" si="3"/>
        <v>Ahead</v>
      </c>
      <c r="BC6" s="1" t="str">
        <f t="shared" si="4"/>
        <v>Aktual Tahun 2</v>
      </c>
      <c r="BE6" s="35" t="s">
        <v>117</v>
      </c>
      <c r="BF6" s="1">
        <v>0</v>
      </c>
      <c r="BI6" s="29" t="s">
        <v>116</v>
      </c>
      <c r="BJ6" s="158">
        <f>IF(H6="---","",VLOOKUP(H6,List1678345679[],2,FALSE))</f>
        <v>0</v>
      </c>
      <c r="BK6" s="158">
        <f>IF(I6="---","",VLOOKUP(I6,List1678345679[],2,FALSE))</f>
        <v>0</v>
      </c>
      <c r="BL6" s="158">
        <f>IF(J6="---","",VLOOKUP(J6,List1678345679[],2,FALSE))</f>
        <v>0.5</v>
      </c>
      <c r="BM6" s="158" t="str">
        <f>IF(K6="---","",VLOOKUP(K6,List1678345679[],2,FALSE))</f>
        <v/>
      </c>
      <c r="BN6" s="158" t="str">
        <f>IF(L6="---","",VLOOKUP(L6,List1678345679[],2,FALSE))</f>
        <v/>
      </c>
      <c r="BO6" s="158" t="str">
        <f>IF(M6="---","",VLOOKUP(M6,List1678345679[],2,FALSE))</f>
        <v/>
      </c>
      <c r="BP6" s="158" t="str">
        <f>IF(N6="---","",VLOOKUP(N6,List1678345679[],2,FALSE))</f>
        <v/>
      </c>
      <c r="BQ6" s="158" t="str">
        <f>IF(O6="---","",VLOOKUP(O6,List1678345679[],2,FALSE))</f>
        <v/>
      </c>
      <c r="BR6" s="158" t="str">
        <f>IF(P6="---","",VLOOKUP(P6,List1678345679[],2,FALSE))</f>
        <v/>
      </c>
      <c r="BS6" s="158" t="str">
        <f>IF(Q6="---","",VLOOKUP(Q6,List1678345679[],2,FALSE))</f>
        <v/>
      </c>
      <c r="BT6" s="158" t="str">
        <f>IF(R6="---","",VLOOKUP(R6,List1678345679[],2,FALSE))</f>
        <v/>
      </c>
      <c r="BU6" s="29" t="s">
        <v>116</v>
      </c>
      <c r="BV6" s="158">
        <f>IF(Y6="---","",VLOOKUP(Y6,List1678345679[],2,FALSE))</f>
        <v>0</v>
      </c>
      <c r="BW6" s="158">
        <f>IF(Z6="---","",VLOOKUP(Z6,List1678345679[],2,FALSE))</f>
        <v>0</v>
      </c>
      <c r="BX6" s="158">
        <f>IF(AA6="---","",VLOOKUP(AA6,List1678345679[],2,FALSE))</f>
        <v>0.5</v>
      </c>
      <c r="BY6" s="158">
        <f>IF(AB6="---","",VLOOKUP(AB6,List1678345679[],2,FALSE))</f>
        <v>0.5</v>
      </c>
      <c r="BZ6" s="158">
        <f>IF(AC6="---","",VLOOKUP(AC6,List1678345679[],2,FALSE))</f>
        <v>1</v>
      </c>
      <c r="CA6" s="158" t="str">
        <f>IF(AD6="---","",VLOOKUP(AD6,List1678345679[],2,FALSE))</f>
        <v/>
      </c>
      <c r="CB6" s="158" t="str">
        <f>IF(AE6="---","",VLOOKUP(AE6,List1678345679[],2,FALSE))</f>
        <v/>
      </c>
      <c r="CC6" s="158" t="str">
        <f>IF(AF6="---","",VLOOKUP(AF6,List1678345679[],2,FALSE))</f>
        <v/>
      </c>
      <c r="CD6" s="158" t="str">
        <f>IF(AG6="---","",VLOOKUP(AG6,List1678345679[],2,FALSE))</f>
        <v/>
      </c>
      <c r="CE6" s="158" t="str">
        <f>IF(AH6="---","",VLOOKUP(AH6,List1678345679[],2,FALSE))</f>
        <v/>
      </c>
    </row>
    <row r="7" spans="2:92" ht="13.5" customHeight="1" thickBot="1">
      <c r="B7" s="321"/>
      <c r="C7" s="291"/>
      <c r="D7" s="292"/>
      <c r="E7" s="20" t="s">
        <v>118</v>
      </c>
      <c r="F7" s="21"/>
      <c r="G7" s="22"/>
      <c r="H7" s="25" t="s">
        <v>117</v>
      </c>
      <c r="I7" s="25" t="s">
        <v>114</v>
      </c>
      <c r="J7" s="25" t="s">
        <v>114</v>
      </c>
      <c r="K7" s="25" t="s">
        <v>106</v>
      </c>
      <c r="L7" s="25" t="s">
        <v>106</v>
      </c>
      <c r="M7" s="25" t="s">
        <v>106</v>
      </c>
      <c r="N7" s="25" t="s">
        <v>106</v>
      </c>
      <c r="O7" s="25" t="s">
        <v>106</v>
      </c>
      <c r="P7" s="25" t="s">
        <v>106</v>
      </c>
      <c r="Q7" s="25" t="s">
        <v>106</v>
      </c>
      <c r="R7" s="32" t="s">
        <v>106</v>
      </c>
      <c r="Y7" s="25" t="s">
        <v>117</v>
      </c>
      <c r="Z7" s="25" t="s">
        <v>110</v>
      </c>
      <c r="AA7" s="25" t="s">
        <v>110</v>
      </c>
      <c r="AB7" s="25" t="s">
        <v>110</v>
      </c>
      <c r="AC7" s="32" t="s">
        <v>110</v>
      </c>
      <c r="AD7" s="23" t="s">
        <v>106</v>
      </c>
      <c r="AE7" s="23" t="s">
        <v>106</v>
      </c>
      <c r="AF7" s="23" t="s">
        <v>106</v>
      </c>
      <c r="AG7" s="23" t="s">
        <v>106</v>
      </c>
      <c r="AH7" s="23" t="s">
        <v>106</v>
      </c>
      <c r="AK7" s="27" t="str">
        <f t="shared" si="0"/>
        <v>Ahead</v>
      </c>
      <c r="AL7" s="27" t="str">
        <f t="shared" si="0"/>
        <v>Behind</v>
      </c>
      <c r="AM7" s="27" t="str">
        <f t="shared" si="0"/>
        <v/>
      </c>
      <c r="AN7" s="27" t="str">
        <f t="shared" si="0"/>
        <v/>
      </c>
      <c r="AO7" s="27" t="str">
        <f t="shared" si="0"/>
        <v/>
      </c>
      <c r="AP7" s="27" t="str">
        <f t="shared" si="0"/>
        <v/>
      </c>
      <c r="AQ7" s="27" t="str">
        <f t="shared" si="0"/>
        <v/>
      </c>
      <c r="AR7" s="27" t="str">
        <f t="shared" si="0"/>
        <v/>
      </c>
      <c r="AS7" s="27" t="str">
        <f t="shared" si="0"/>
        <v/>
      </c>
      <c r="AT7" s="27" t="str">
        <f t="shared" si="0"/>
        <v/>
      </c>
      <c r="AV7" s="28"/>
      <c r="AW7" s="29" t="s">
        <v>119</v>
      </c>
      <c r="AX7" s="30" t="str">
        <f t="shared" si="1"/>
        <v>60-79</v>
      </c>
      <c r="AY7" s="50">
        <f>VALUE(IF(AX7="---","",VLOOKUP(AX7,List1678345679[],2,FALSE)))</f>
        <v>0.5</v>
      </c>
      <c r="AZ7" s="1" t="str">
        <f t="shared" si="2"/>
        <v>≥80</v>
      </c>
      <c r="BA7" s="1">
        <f>VALUE(IF(AZ7="---","",VLOOKUP(AZ7,List1678345679[],2,FALSE)))</f>
        <v>1</v>
      </c>
      <c r="BB7" s="1" t="str">
        <f t="shared" si="3"/>
        <v>Behind</v>
      </c>
      <c r="BC7" s="1" t="str">
        <f t="shared" si="4"/>
        <v>Aktual Tahun 2</v>
      </c>
      <c r="BI7" s="29" t="s">
        <v>119</v>
      </c>
      <c r="BJ7" s="158">
        <f>IF(H7="---","",VLOOKUP(H7,List1678345679[],2,FALSE))</f>
        <v>0</v>
      </c>
      <c r="BK7" s="158">
        <f>IF(I7="---","",VLOOKUP(I7,List1678345679[],2,FALSE))</f>
        <v>0.5</v>
      </c>
      <c r="BL7" s="158">
        <f>IF(J7="---","",VLOOKUP(J7,List1678345679[],2,FALSE))</f>
        <v>0.5</v>
      </c>
      <c r="BM7" s="158" t="str">
        <f>IF(K7="---","",VLOOKUP(K7,List1678345679[],2,FALSE))</f>
        <v/>
      </c>
      <c r="BN7" s="158" t="str">
        <f>IF(L7="---","",VLOOKUP(L7,List1678345679[],2,FALSE))</f>
        <v/>
      </c>
      <c r="BO7" s="158" t="str">
        <f>IF(M7="---","",VLOOKUP(M7,List1678345679[],2,FALSE))</f>
        <v/>
      </c>
      <c r="BP7" s="158" t="str">
        <f>IF(N7="---","",VLOOKUP(N7,List1678345679[],2,FALSE))</f>
        <v/>
      </c>
      <c r="BQ7" s="158" t="str">
        <f>IF(O7="---","",VLOOKUP(O7,List1678345679[],2,FALSE))</f>
        <v/>
      </c>
      <c r="BR7" s="158" t="str">
        <f>IF(P7="---","",VLOOKUP(P7,List1678345679[],2,FALSE))</f>
        <v/>
      </c>
      <c r="BS7" s="158" t="str">
        <f>IF(Q7="---","",VLOOKUP(Q7,List1678345679[],2,FALSE))</f>
        <v/>
      </c>
      <c r="BT7" s="158" t="str">
        <f>IF(R7="---","",VLOOKUP(R7,List1678345679[],2,FALSE))</f>
        <v/>
      </c>
      <c r="BU7" s="29" t="s">
        <v>119</v>
      </c>
      <c r="BV7" s="158">
        <f>IF(Y7="---","",VLOOKUP(Y7,List1678345679[],2,FALSE))</f>
        <v>0</v>
      </c>
      <c r="BW7" s="158">
        <f>IF(Z7="---","",VLOOKUP(Z7,List1678345679[],2,FALSE))</f>
        <v>1</v>
      </c>
      <c r="BX7" s="158">
        <f>IF(AA7="---","",VLOOKUP(AA7,List1678345679[],2,FALSE))</f>
        <v>1</v>
      </c>
      <c r="BY7" s="158">
        <f>IF(AB7="---","",VLOOKUP(AB7,List1678345679[],2,FALSE))</f>
        <v>1</v>
      </c>
      <c r="BZ7" s="158">
        <f>IF(AC7="---","",VLOOKUP(AC7,List1678345679[],2,FALSE))</f>
        <v>1</v>
      </c>
      <c r="CA7" s="158" t="str">
        <f>IF(AD7="---","",VLOOKUP(AD7,List1678345679[],2,FALSE))</f>
        <v/>
      </c>
      <c r="CB7" s="158" t="str">
        <f>IF(AE7="---","",VLOOKUP(AE7,List1678345679[],2,FALSE))</f>
        <v/>
      </c>
      <c r="CC7" s="158" t="str">
        <f>IF(AF7="---","",VLOOKUP(AF7,List1678345679[],2,FALSE))</f>
        <v/>
      </c>
      <c r="CD7" s="158" t="str">
        <f>IF(AG7="---","",VLOOKUP(AG7,List1678345679[],2,FALSE))</f>
        <v/>
      </c>
      <c r="CE7" s="158" t="str">
        <f>IF(AH7="---","",VLOOKUP(AH7,List1678345679[],2,FALSE))</f>
        <v/>
      </c>
    </row>
    <row r="8" spans="2:92" ht="13.5" customHeight="1" thickBot="1">
      <c r="B8" s="322"/>
      <c r="C8" s="291"/>
      <c r="D8" s="292"/>
      <c r="E8" s="20" t="s">
        <v>120</v>
      </c>
      <c r="F8" s="21"/>
      <c r="G8" s="22"/>
      <c r="H8" s="25" t="s">
        <v>117</v>
      </c>
      <c r="I8" s="25" t="s">
        <v>117</v>
      </c>
      <c r="J8" s="25" t="s">
        <v>117</v>
      </c>
      <c r="K8" s="25" t="s">
        <v>106</v>
      </c>
      <c r="L8" s="25" t="s">
        <v>106</v>
      </c>
      <c r="M8" s="25" t="s">
        <v>106</v>
      </c>
      <c r="N8" s="25" t="s">
        <v>106</v>
      </c>
      <c r="O8" s="25" t="s">
        <v>106</v>
      </c>
      <c r="P8" s="25" t="s">
        <v>106</v>
      </c>
      <c r="Q8" s="25" t="s">
        <v>106</v>
      </c>
      <c r="R8" s="32" t="s">
        <v>106</v>
      </c>
      <c r="Y8" s="25" t="s">
        <v>117</v>
      </c>
      <c r="Z8" s="25" t="s">
        <v>117</v>
      </c>
      <c r="AA8" s="25" t="s">
        <v>117</v>
      </c>
      <c r="AB8" s="25" t="s">
        <v>114</v>
      </c>
      <c r="AC8" s="32" t="s">
        <v>114</v>
      </c>
      <c r="AD8" s="23" t="s">
        <v>106</v>
      </c>
      <c r="AE8" s="23" t="s">
        <v>106</v>
      </c>
      <c r="AF8" s="23" t="s">
        <v>106</v>
      </c>
      <c r="AG8" s="23" t="s">
        <v>106</v>
      </c>
      <c r="AH8" s="23" t="s">
        <v>106</v>
      </c>
      <c r="AK8" s="27" t="str">
        <f t="shared" si="0"/>
        <v>On Target</v>
      </c>
      <c r="AL8" s="27" t="str">
        <f t="shared" si="0"/>
        <v>On Target</v>
      </c>
      <c r="AM8" s="27" t="str">
        <f t="shared" si="0"/>
        <v/>
      </c>
      <c r="AN8" s="27" t="str">
        <f t="shared" si="0"/>
        <v/>
      </c>
      <c r="AO8" s="27" t="str">
        <f t="shared" si="0"/>
        <v/>
      </c>
      <c r="AP8" s="27" t="str">
        <f t="shared" si="0"/>
        <v/>
      </c>
      <c r="AQ8" s="27" t="str">
        <f t="shared" si="0"/>
        <v/>
      </c>
      <c r="AR8" s="27" t="str">
        <f t="shared" si="0"/>
        <v/>
      </c>
      <c r="AS8" s="27" t="str">
        <f t="shared" si="0"/>
        <v/>
      </c>
      <c r="AT8" s="27" t="str">
        <f t="shared" si="0"/>
        <v/>
      </c>
      <c r="AV8" s="28"/>
      <c r="AW8" s="29" t="s">
        <v>121</v>
      </c>
      <c r="AX8" s="30" t="str">
        <f t="shared" si="1"/>
        <v>&lt;60</v>
      </c>
      <c r="AY8" s="50">
        <f>VALUE(IF(AX8="---","",VLOOKUP(AX8,List1678345679[],2,FALSE)))</f>
        <v>0</v>
      </c>
      <c r="AZ8" s="1" t="str">
        <f t="shared" si="2"/>
        <v>&lt;60</v>
      </c>
      <c r="BA8" s="1">
        <f>VALUE(IF(AZ8="---","",VLOOKUP(AZ8,List1678345679[],2,FALSE)))</f>
        <v>0</v>
      </c>
      <c r="BB8" s="1" t="str">
        <f t="shared" si="3"/>
        <v>On Target</v>
      </c>
      <c r="BC8" s="1" t="str">
        <f t="shared" si="4"/>
        <v>Aktual Tahun 2</v>
      </c>
      <c r="BI8" s="29" t="s">
        <v>121</v>
      </c>
      <c r="BJ8" s="158">
        <f>IF(H8="---","",VLOOKUP(H8,List1678345679[],2,FALSE))</f>
        <v>0</v>
      </c>
      <c r="BK8" s="158">
        <f>IF(I8="---","",VLOOKUP(I8,List1678345679[],2,FALSE))</f>
        <v>0</v>
      </c>
      <c r="BL8" s="158">
        <f>IF(J8="---","",VLOOKUP(J8,List1678345679[],2,FALSE))</f>
        <v>0</v>
      </c>
      <c r="BM8" s="158" t="str">
        <f>IF(K8="---","",VLOOKUP(K8,List1678345679[],2,FALSE))</f>
        <v/>
      </c>
      <c r="BN8" s="158" t="str">
        <f>IF(L8="---","",VLOOKUP(L8,List1678345679[],2,FALSE))</f>
        <v/>
      </c>
      <c r="BO8" s="158" t="str">
        <f>IF(M8="---","",VLOOKUP(M8,List1678345679[],2,FALSE))</f>
        <v/>
      </c>
      <c r="BP8" s="158" t="str">
        <f>IF(N8="---","",VLOOKUP(N8,List1678345679[],2,FALSE))</f>
        <v/>
      </c>
      <c r="BQ8" s="158" t="str">
        <f>IF(O8="---","",VLOOKUP(O8,List1678345679[],2,FALSE))</f>
        <v/>
      </c>
      <c r="BR8" s="158" t="str">
        <f>IF(P8="---","",VLOOKUP(P8,List1678345679[],2,FALSE))</f>
        <v/>
      </c>
      <c r="BS8" s="158" t="str">
        <f>IF(Q8="---","",VLOOKUP(Q8,List1678345679[],2,FALSE))</f>
        <v/>
      </c>
      <c r="BT8" s="158" t="str">
        <f>IF(R8="---","",VLOOKUP(R8,List1678345679[],2,FALSE))</f>
        <v/>
      </c>
      <c r="BU8" s="29" t="s">
        <v>121</v>
      </c>
      <c r="BV8" s="158">
        <f>IF(Y8="---","",VLOOKUP(Y8,List1678345679[],2,FALSE))</f>
        <v>0</v>
      </c>
      <c r="BW8" s="158">
        <f>IF(Z8="---","",VLOOKUP(Z8,List1678345679[],2,FALSE))</f>
        <v>0</v>
      </c>
      <c r="BX8" s="158">
        <f>IF(AA8="---","",VLOOKUP(AA8,List1678345679[],2,FALSE))</f>
        <v>0</v>
      </c>
      <c r="BY8" s="158">
        <f>IF(AB8="---","",VLOOKUP(AB8,List1678345679[],2,FALSE))</f>
        <v>0.5</v>
      </c>
      <c r="BZ8" s="158">
        <f>IF(AC8="---","",VLOOKUP(AC8,List1678345679[],2,FALSE))</f>
        <v>0.5</v>
      </c>
      <c r="CA8" s="158" t="str">
        <f>IF(AD8="---","",VLOOKUP(AD8,List1678345679[],2,FALSE))</f>
        <v/>
      </c>
      <c r="CB8" s="158" t="str">
        <f>IF(AE8="---","",VLOOKUP(AE8,List1678345679[],2,FALSE))</f>
        <v/>
      </c>
      <c r="CC8" s="158" t="str">
        <f>IF(AF8="---","",VLOOKUP(AF8,List1678345679[],2,FALSE))</f>
        <v/>
      </c>
      <c r="CD8" s="158" t="str">
        <f>IF(AG8="---","",VLOOKUP(AG8,List1678345679[],2,FALSE))</f>
        <v/>
      </c>
      <c r="CE8" s="158" t="str">
        <f>IF(AH8="---","",VLOOKUP(AH8,List1678345679[],2,FALSE))</f>
        <v/>
      </c>
    </row>
    <row r="9" spans="2:92" ht="13.5" customHeight="1" thickBot="1">
      <c r="B9" s="320">
        <v>2</v>
      </c>
      <c r="C9" s="291" t="s">
        <v>122</v>
      </c>
      <c r="D9" s="292"/>
      <c r="E9" s="20" t="s">
        <v>123</v>
      </c>
      <c r="F9" s="21"/>
      <c r="G9" s="22"/>
      <c r="H9" s="25" t="s">
        <v>114</v>
      </c>
      <c r="I9" s="25" t="s">
        <v>114</v>
      </c>
      <c r="J9" s="25" t="s">
        <v>114</v>
      </c>
      <c r="K9" s="25" t="s">
        <v>106</v>
      </c>
      <c r="L9" s="25" t="s">
        <v>106</v>
      </c>
      <c r="M9" s="25" t="s">
        <v>106</v>
      </c>
      <c r="N9" s="25" t="s">
        <v>106</v>
      </c>
      <c r="O9" s="25" t="s">
        <v>106</v>
      </c>
      <c r="P9" s="25" t="s">
        <v>106</v>
      </c>
      <c r="Q9" s="25" t="s">
        <v>106</v>
      </c>
      <c r="R9" s="32" t="s">
        <v>106</v>
      </c>
      <c r="Y9" s="25" t="s">
        <v>114</v>
      </c>
      <c r="Z9" s="25" t="s">
        <v>114</v>
      </c>
      <c r="AA9" s="25" t="s">
        <v>114</v>
      </c>
      <c r="AB9" s="25" t="s">
        <v>110</v>
      </c>
      <c r="AC9" s="32" t="s">
        <v>110</v>
      </c>
      <c r="AD9" s="23" t="s">
        <v>106</v>
      </c>
      <c r="AE9" s="23" t="s">
        <v>106</v>
      </c>
      <c r="AF9" s="23" t="s">
        <v>106</v>
      </c>
      <c r="AG9" s="23" t="s">
        <v>106</v>
      </c>
      <c r="AH9" s="23" t="s">
        <v>106</v>
      </c>
      <c r="AK9" s="27" t="str">
        <f t="shared" si="0"/>
        <v>On Target</v>
      </c>
      <c r="AL9" s="27" t="str">
        <f t="shared" si="0"/>
        <v>On Target</v>
      </c>
      <c r="AM9" s="27" t="str">
        <f t="shared" si="0"/>
        <v/>
      </c>
      <c r="AN9" s="27" t="str">
        <f t="shared" si="0"/>
        <v/>
      </c>
      <c r="AO9" s="27" t="str">
        <f t="shared" si="0"/>
        <v/>
      </c>
      <c r="AP9" s="27" t="str">
        <f t="shared" si="0"/>
        <v/>
      </c>
      <c r="AQ9" s="27" t="str">
        <f t="shared" si="0"/>
        <v/>
      </c>
      <c r="AR9" s="27" t="str">
        <f t="shared" si="0"/>
        <v/>
      </c>
      <c r="AS9" s="27" t="str">
        <f t="shared" si="0"/>
        <v/>
      </c>
      <c r="AT9" s="27" t="str">
        <f t="shared" si="0"/>
        <v/>
      </c>
      <c r="AV9" s="28"/>
      <c r="AW9" s="29" t="s">
        <v>124</v>
      </c>
      <c r="AX9" s="30" t="str">
        <f t="shared" si="1"/>
        <v>60-79</v>
      </c>
      <c r="AY9" s="50">
        <f>VALUE(IF(AX9="---","",VLOOKUP(AX9,List1678345679[],2,FALSE)))</f>
        <v>0.5</v>
      </c>
      <c r="AZ9" s="1" t="str">
        <f t="shared" si="2"/>
        <v>60-79</v>
      </c>
      <c r="BA9" s="1">
        <f>VALUE(IF(AZ9="---","",VLOOKUP(AZ9,List1678345679[],2,FALSE)))</f>
        <v>0.5</v>
      </c>
      <c r="BB9" s="1" t="str">
        <f t="shared" si="3"/>
        <v>On Target</v>
      </c>
      <c r="BC9" s="1" t="str">
        <f t="shared" si="4"/>
        <v>Aktual Tahun 2</v>
      </c>
      <c r="BI9" s="29" t="s">
        <v>124</v>
      </c>
      <c r="BJ9" s="158">
        <f>IF(H9="---","",VLOOKUP(H9,List1678345679[],2,FALSE))</f>
        <v>0.5</v>
      </c>
      <c r="BK9" s="158">
        <f>IF(I9="---","",VLOOKUP(I9,List1678345679[],2,FALSE))</f>
        <v>0.5</v>
      </c>
      <c r="BL9" s="158">
        <f>IF(J9="---","",VLOOKUP(J9,List1678345679[],2,FALSE))</f>
        <v>0.5</v>
      </c>
      <c r="BM9" s="158" t="str">
        <f>IF(K9="---","",VLOOKUP(K9,List1678345679[],2,FALSE))</f>
        <v/>
      </c>
      <c r="BN9" s="158" t="str">
        <f>IF(L9="---","",VLOOKUP(L9,List1678345679[],2,FALSE))</f>
        <v/>
      </c>
      <c r="BO9" s="158" t="str">
        <f>IF(M9="---","",VLOOKUP(M9,List1678345679[],2,FALSE))</f>
        <v/>
      </c>
      <c r="BP9" s="158" t="str">
        <f>IF(N9="---","",VLOOKUP(N9,List1678345679[],2,FALSE))</f>
        <v/>
      </c>
      <c r="BQ9" s="158" t="str">
        <f>IF(O9="---","",VLOOKUP(O9,List1678345679[],2,FALSE))</f>
        <v/>
      </c>
      <c r="BR9" s="158" t="str">
        <f>IF(P9="---","",VLOOKUP(P9,List1678345679[],2,FALSE))</f>
        <v/>
      </c>
      <c r="BS9" s="158" t="str">
        <f>IF(Q9="---","",VLOOKUP(Q9,List1678345679[],2,FALSE))</f>
        <v/>
      </c>
      <c r="BT9" s="158" t="str">
        <f>IF(R9="---","",VLOOKUP(R9,List1678345679[],2,FALSE))</f>
        <v/>
      </c>
      <c r="BU9" s="29" t="s">
        <v>124</v>
      </c>
      <c r="BV9" s="158">
        <f>IF(Y9="---","",VLOOKUP(Y9,List1678345679[],2,FALSE))</f>
        <v>0.5</v>
      </c>
      <c r="BW9" s="158">
        <f>IF(Z9="---","",VLOOKUP(Z9,List1678345679[],2,FALSE))</f>
        <v>0.5</v>
      </c>
      <c r="BX9" s="158">
        <f>IF(AA9="---","",VLOOKUP(AA9,List1678345679[],2,FALSE))</f>
        <v>0.5</v>
      </c>
      <c r="BY9" s="158">
        <f>IF(AB9="---","",VLOOKUP(AB9,List1678345679[],2,FALSE))</f>
        <v>1</v>
      </c>
      <c r="BZ9" s="158">
        <f>IF(AC9="---","",VLOOKUP(AC9,List1678345679[],2,FALSE))</f>
        <v>1</v>
      </c>
      <c r="CA9" s="158" t="str">
        <f>IF(AD9="---","",VLOOKUP(AD9,List1678345679[],2,FALSE))</f>
        <v/>
      </c>
      <c r="CB9" s="158" t="str">
        <f>IF(AE9="---","",VLOOKUP(AE9,List1678345679[],2,FALSE))</f>
        <v/>
      </c>
      <c r="CC9" s="158" t="str">
        <f>IF(AF9="---","",VLOOKUP(AF9,List1678345679[],2,FALSE))</f>
        <v/>
      </c>
      <c r="CD9" s="158" t="str">
        <f>IF(AG9="---","",VLOOKUP(AG9,List1678345679[],2,FALSE))</f>
        <v/>
      </c>
      <c r="CE9" s="158" t="str">
        <f>IF(AH9="---","",VLOOKUP(AH9,List1678345679[],2,FALSE))</f>
        <v/>
      </c>
    </row>
    <row r="10" spans="2:92" ht="13.5" customHeight="1" thickBot="1">
      <c r="B10" s="321"/>
      <c r="C10" s="291"/>
      <c r="D10" s="292"/>
      <c r="E10" s="20" t="s">
        <v>125</v>
      </c>
      <c r="F10" s="21"/>
      <c r="G10" s="22"/>
      <c r="H10" s="25" t="s">
        <v>114</v>
      </c>
      <c r="I10" s="25" t="s">
        <v>114</v>
      </c>
      <c r="J10" s="25" t="s">
        <v>114</v>
      </c>
      <c r="K10" s="25" t="s">
        <v>106</v>
      </c>
      <c r="L10" s="25" t="s">
        <v>106</v>
      </c>
      <c r="M10" s="25" t="s">
        <v>106</v>
      </c>
      <c r="N10" s="25" t="s">
        <v>106</v>
      </c>
      <c r="O10" s="25" t="s">
        <v>106</v>
      </c>
      <c r="P10" s="25" t="s">
        <v>106</v>
      </c>
      <c r="Q10" s="25" t="s">
        <v>106</v>
      </c>
      <c r="R10" s="32" t="s">
        <v>106</v>
      </c>
      <c r="Y10" s="25" t="s">
        <v>114</v>
      </c>
      <c r="Z10" s="25" t="s">
        <v>114</v>
      </c>
      <c r="AA10" s="25" t="s">
        <v>114</v>
      </c>
      <c r="AB10" s="25" t="s">
        <v>114</v>
      </c>
      <c r="AC10" s="32" t="s">
        <v>110</v>
      </c>
      <c r="AD10" s="23" t="s">
        <v>106</v>
      </c>
      <c r="AE10" s="23" t="s">
        <v>106</v>
      </c>
      <c r="AF10" s="23" t="s">
        <v>106</v>
      </c>
      <c r="AG10" s="23" t="s">
        <v>106</v>
      </c>
      <c r="AH10" s="23" t="s">
        <v>106</v>
      </c>
      <c r="AK10" s="27" t="str">
        <f t="shared" si="0"/>
        <v>On Target</v>
      </c>
      <c r="AL10" s="27" t="str">
        <f t="shared" si="0"/>
        <v>On Target</v>
      </c>
      <c r="AM10" s="27" t="str">
        <f t="shared" si="0"/>
        <v/>
      </c>
      <c r="AN10" s="27" t="str">
        <f t="shared" si="0"/>
        <v/>
      </c>
      <c r="AO10" s="27" t="str">
        <f t="shared" si="0"/>
        <v/>
      </c>
      <c r="AP10" s="27" t="str">
        <f t="shared" si="0"/>
        <v/>
      </c>
      <c r="AQ10" s="27" t="str">
        <f t="shared" si="0"/>
        <v/>
      </c>
      <c r="AR10" s="27" t="str">
        <f t="shared" si="0"/>
        <v/>
      </c>
      <c r="AS10" s="27" t="str">
        <f t="shared" si="0"/>
        <v/>
      </c>
      <c r="AT10" s="27" t="str">
        <f t="shared" si="0"/>
        <v/>
      </c>
      <c r="AV10" s="28"/>
      <c r="AW10" s="29" t="s">
        <v>126</v>
      </c>
      <c r="AX10" s="30" t="str">
        <f t="shared" si="1"/>
        <v>60-79</v>
      </c>
      <c r="AY10" s="50">
        <f>VALUE(IF(AX10="---","",VLOOKUP(AX10,List1678345679[],2,FALSE)))</f>
        <v>0.5</v>
      </c>
      <c r="AZ10" s="1" t="str">
        <f t="shared" si="2"/>
        <v>60-79</v>
      </c>
      <c r="BA10" s="1">
        <f>VALUE(IF(AZ10="---","",VLOOKUP(AZ10,List1678345679[],2,FALSE)))</f>
        <v>0.5</v>
      </c>
      <c r="BB10" s="1" t="str">
        <f t="shared" si="3"/>
        <v>On Target</v>
      </c>
      <c r="BC10" s="1" t="str">
        <f t="shared" si="4"/>
        <v>Aktual Tahun 2</v>
      </c>
      <c r="BI10" s="29" t="s">
        <v>126</v>
      </c>
      <c r="BJ10" s="158">
        <f>IF(H10="---","",VLOOKUP(H10,List1678345679[],2,FALSE))</f>
        <v>0.5</v>
      </c>
      <c r="BK10" s="158">
        <f>IF(I10="---","",VLOOKUP(I10,List1678345679[],2,FALSE))</f>
        <v>0.5</v>
      </c>
      <c r="BL10" s="158">
        <f>IF(J10="---","",VLOOKUP(J10,List1678345679[],2,FALSE))</f>
        <v>0.5</v>
      </c>
      <c r="BM10" s="158" t="str">
        <f>IF(K10="---","",VLOOKUP(K10,List1678345679[],2,FALSE))</f>
        <v/>
      </c>
      <c r="BN10" s="158" t="str">
        <f>IF(L10="---","",VLOOKUP(L10,List1678345679[],2,FALSE))</f>
        <v/>
      </c>
      <c r="BO10" s="158" t="str">
        <f>IF(M10="---","",VLOOKUP(M10,List1678345679[],2,FALSE))</f>
        <v/>
      </c>
      <c r="BP10" s="158" t="str">
        <f>IF(N10="---","",VLOOKUP(N10,List1678345679[],2,FALSE))</f>
        <v/>
      </c>
      <c r="BQ10" s="158" t="str">
        <f>IF(O10="---","",VLOOKUP(O10,List1678345679[],2,FALSE))</f>
        <v/>
      </c>
      <c r="BR10" s="158" t="str">
        <f>IF(P10="---","",VLOOKUP(P10,List1678345679[],2,FALSE))</f>
        <v/>
      </c>
      <c r="BS10" s="158" t="str">
        <f>IF(Q10="---","",VLOOKUP(Q10,List1678345679[],2,FALSE))</f>
        <v/>
      </c>
      <c r="BT10" s="158" t="str">
        <f>IF(R10="---","",VLOOKUP(R10,List1678345679[],2,FALSE))</f>
        <v/>
      </c>
      <c r="BU10" s="29" t="s">
        <v>126</v>
      </c>
      <c r="BV10" s="158">
        <f>IF(Y10="---","",VLOOKUP(Y10,List1678345679[],2,FALSE))</f>
        <v>0.5</v>
      </c>
      <c r="BW10" s="158">
        <f>IF(Z10="---","",VLOOKUP(Z10,List1678345679[],2,FALSE))</f>
        <v>0.5</v>
      </c>
      <c r="BX10" s="158">
        <f>IF(AA10="---","",VLOOKUP(AA10,List1678345679[],2,FALSE))</f>
        <v>0.5</v>
      </c>
      <c r="BY10" s="158">
        <f>IF(AB10="---","",VLOOKUP(AB10,List1678345679[],2,FALSE))</f>
        <v>0.5</v>
      </c>
      <c r="BZ10" s="158">
        <f>IF(AC10="---","",VLOOKUP(AC10,List1678345679[],2,FALSE))</f>
        <v>1</v>
      </c>
      <c r="CA10" s="158" t="str">
        <f>IF(AD10="---","",VLOOKUP(AD10,List1678345679[],2,FALSE))</f>
        <v/>
      </c>
      <c r="CB10" s="158" t="str">
        <f>IF(AE10="---","",VLOOKUP(AE10,List1678345679[],2,FALSE))</f>
        <v/>
      </c>
      <c r="CC10" s="158" t="str">
        <f>IF(AF10="---","",VLOOKUP(AF10,List1678345679[],2,FALSE))</f>
        <v/>
      </c>
      <c r="CD10" s="158" t="str">
        <f>IF(AG10="---","",VLOOKUP(AG10,List1678345679[],2,FALSE))</f>
        <v/>
      </c>
      <c r="CE10" s="158" t="str">
        <f>IF(AH10="---","",VLOOKUP(AH10,List1678345679[],2,FALSE))</f>
        <v/>
      </c>
    </row>
    <row r="11" spans="2:92" ht="13.5" customHeight="1" thickBot="1">
      <c r="B11" s="321"/>
      <c r="C11" s="291"/>
      <c r="D11" s="292"/>
      <c r="E11" s="20" t="s">
        <v>127</v>
      </c>
      <c r="F11" s="21"/>
      <c r="G11" s="22"/>
      <c r="H11" s="25" t="s">
        <v>114</v>
      </c>
      <c r="I11" s="25" t="s">
        <v>114</v>
      </c>
      <c r="J11" s="25" t="s">
        <v>114</v>
      </c>
      <c r="K11" s="25" t="s">
        <v>106</v>
      </c>
      <c r="L11" s="25" t="s">
        <v>106</v>
      </c>
      <c r="M11" s="25" t="s">
        <v>106</v>
      </c>
      <c r="N11" s="25" t="s">
        <v>106</v>
      </c>
      <c r="O11" s="25" t="s">
        <v>106</v>
      </c>
      <c r="P11" s="25" t="s">
        <v>106</v>
      </c>
      <c r="Q11" s="25" t="s">
        <v>106</v>
      </c>
      <c r="R11" s="32" t="s">
        <v>106</v>
      </c>
      <c r="Y11" s="25" t="s">
        <v>114</v>
      </c>
      <c r="Z11" s="25" t="s">
        <v>114</v>
      </c>
      <c r="AA11" s="25" t="s">
        <v>114</v>
      </c>
      <c r="AB11" s="25" t="s">
        <v>110</v>
      </c>
      <c r="AC11" s="32" t="s">
        <v>110</v>
      </c>
      <c r="AD11" s="23" t="s">
        <v>106</v>
      </c>
      <c r="AE11" s="23" t="s">
        <v>106</v>
      </c>
      <c r="AF11" s="23" t="s">
        <v>106</v>
      </c>
      <c r="AG11" s="23" t="s">
        <v>106</v>
      </c>
      <c r="AH11" s="23" t="s">
        <v>106</v>
      </c>
      <c r="AK11" s="27" t="str">
        <f t="shared" si="0"/>
        <v>On Target</v>
      </c>
      <c r="AL11" s="27" t="str">
        <f t="shared" si="0"/>
        <v>On Target</v>
      </c>
      <c r="AM11" s="27" t="str">
        <f t="shared" si="0"/>
        <v/>
      </c>
      <c r="AN11" s="27" t="str">
        <f t="shared" si="0"/>
        <v/>
      </c>
      <c r="AO11" s="27" t="str">
        <f t="shared" si="0"/>
        <v/>
      </c>
      <c r="AP11" s="27" t="str">
        <f t="shared" si="0"/>
        <v/>
      </c>
      <c r="AQ11" s="27" t="str">
        <f t="shared" si="0"/>
        <v/>
      </c>
      <c r="AR11" s="27" t="str">
        <f t="shared" si="0"/>
        <v/>
      </c>
      <c r="AS11" s="27" t="str">
        <f t="shared" si="0"/>
        <v/>
      </c>
      <c r="AT11" s="27" t="str">
        <f t="shared" si="0"/>
        <v/>
      </c>
      <c r="AV11" s="28"/>
      <c r="AW11" s="29" t="s">
        <v>128</v>
      </c>
      <c r="AX11" s="30" t="str">
        <f t="shared" si="1"/>
        <v>60-79</v>
      </c>
      <c r="AY11" s="50">
        <f>VALUE(IF(AX11="---","",VLOOKUP(AX11,List1678345679[],2,FALSE)))</f>
        <v>0.5</v>
      </c>
      <c r="AZ11" s="1" t="str">
        <f t="shared" si="2"/>
        <v>60-79</v>
      </c>
      <c r="BA11" s="1">
        <f>VALUE(IF(AZ11="---","",VLOOKUP(AZ11,List1678345679[],2,FALSE)))</f>
        <v>0.5</v>
      </c>
      <c r="BB11" s="1" t="str">
        <f t="shared" si="3"/>
        <v>On Target</v>
      </c>
      <c r="BC11" s="1" t="str">
        <f t="shared" si="4"/>
        <v>Aktual Tahun 2</v>
      </c>
      <c r="BI11" s="29" t="s">
        <v>128</v>
      </c>
      <c r="BJ11" s="158">
        <f>IF(H11="---","",VLOOKUP(H11,List1678345679[],2,FALSE))</f>
        <v>0.5</v>
      </c>
      <c r="BK11" s="158">
        <f>IF(I11="---","",VLOOKUP(I11,List1678345679[],2,FALSE))</f>
        <v>0.5</v>
      </c>
      <c r="BL11" s="158">
        <f>IF(J11="---","",VLOOKUP(J11,List1678345679[],2,FALSE))</f>
        <v>0.5</v>
      </c>
      <c r="BM11" s="158" t="str">
        <f>IF(K11="---","",VLOOKUP(K11,List1678345679[],2,FALSE))</f>
        <v/>
      </c>
      <c r="BN11" s="158" t="str">
        <f>IF(L11="---","",VLOOKUP(L11,List1678345679[],2,FALSE))</f>
        <v/>
      </c>
      <c r="BO11" s="158" t="str">
        <f>IF(M11="---","",VLOOKUP(M11,List1678345679[],2,FALSE))</f>
        <v/>
      </c>
      <c r="BP11" s="158" t="str">
        <f>IF(N11="---","",VLOOKUP(N11,List1678345679[],2,FALSE))</f>
        <v/>
      </c>
      <c r="BQ11" s="158" t="str">
        <f>IF(O11="---","",VLOOKUP(O11,List1678345679[],2,FALSE))</f>
        <v/>
      </c>
      <c r="BR11" s="158" t="str">
        <f>IF(P11="---","",VLOOKUP(P11,List1678345679[],2,FALSE))</f>
        <v/>
      </c>
      <c r="BS11" s="158" t="str">
        <f>IF(Q11="---","",VLOOKUP(Q11,List1678345679[],2,FALSE))</f>
        <v/>
      </c>
      <c r="BT11" s="158" t="str">
        <f>IF(R11="---","",VLOOKUP(R11,List1678345679[],2,FALSE))</f>
        <v/>
      </c>
      <c r="BU11" s="29" t="s">
        <v>128</v>
      </c>
      <c r="BV11" s="158">
        <f>IF(Y11="---","",VLOOKUP(Y11,List1678345679[],2,FALSE))</f>
        <v>0.5</v>
      </c>
      <c r="BW11" s="158">
        <f>IF(Z11="---","",VLOOKUP(Z11,List1678345679[],2,FALSE))</f>
        <v>0.5</v>
      </c>
      <c r="BX11" s="158">
        <f>IF(AA11="---","",VLOOKUP(AA11,List1678345679[],2,FALSE))</f>
        <v>0.5</v>
      </c>
      <c r="BY11" s="158">
        <f>IF(AB11="---","",VLOOKUP(AB11,List1678345679[],2,FALSE))</f>
        <v>1</v>
      </c>
      <c r="BZ11" s="158">
        <f>IF(AC11="---","",VLOOKUP(AC11,List1678345679[],2,FALSE))</f>
        <v>1</v>
      </c>
      <c r="CA11" s="158" t="str">
        <f>IF(AD11="---","",VLOOKUP(AD11,List1678345679[],2,FALSE))</f>
        <v/>
      </c>
      <c r="CB11" s="158" t="str">
        <f>IF(AE11="---","",VLOOKUP(AE11,List1678345679[],2,FALSE))</f>
        <v/>
      </c>
      <c r="CC11" s="158" t="str">
        <f>IF(AF11="---","",VLOOKUP(AF11,List1678345679[],2,FALSE))</f>
        <v/>
      </c>
      <c r="CD11" s="158" t="str">
        <f>IF(AG11="---","",VLOOKUP(AG11,List1678345679[],2,FALSE))</f>
        <v/>
      </c>
      <c r="CE11" s="158" t="str">
        <f>IF(AH11="---","",VLOOKUP(AH11,List1678345679[],2,FALSE))</f>
        <v/>
      </c>
    </row>
    <row r="12" spans="2:92" ht="13.5" customHeight="1" thickBot="1">
      <c r="B12" s="321"/>
      <c r="C12" s="291" t="s">
        <v>129</v>
      </c>
      <c r="D12" s="292"/>
      <c r="E12" s="20" t="s">
        <v>130</v>
      </c>
      <c r="F12" s="21"/>
      <c r="G12" s="22"/>
      <c r="H12" s="25" t="s">
        <v>114</v>
      </c>
      <c r="I12" s="25" t="s">
        <v>114</v>
      </c>
      <c r="J12" s="25" t="s">
        <v>114</v>
      </c>
      <c r="K12" s="25" t="s">
        <v>106</v>
      </c>
      <c r="L12" s="25" t="s">
        <v>106</v>
      </c>
      <c r="M12" s="25" t="s">
        <v>106</v>
      </c>
      <c r="N12" s="25" t="s">
        <v>106</v>
      </c>
      <c r="O12" s="25" t="s">
        <v>106</v>
      </c>
      <c r="P12" s="25" t="s">
        <v>106</v>
      </c>
      <c r="Q12" s="25" t="s">
        <v>106</v>
      </c>
      <c r="R12" s="32" t="s">
        <v>106</v>
      </c>
      <c r="Y12" s="25" t="s">
        <v>114</v>
      </c>
      <c r="Z12" s="25" t="s">
        <v>114</v>
      </c>
      <c r="AA12" s="25" t="s">
        <v>114</v>
      </c>
      <c r="AB12" s="25" t="s">
        <v>110</v>
      </c>
      <c r="AC12" s="32" t="s">
        <v>110</v>
      </c>
      <c r="AD12" s="23" t="s">
        <v>106</v>
      </c>
      <c r="AE12" s="23" t="s">
        <v>106</v>
      </c>
      <c r="AF12" s="23" t="s">
        <v>106</v>
      </c>
      <c r="AG12" s="23" t="s">
        <v>106</v>
      </c>
      <c r="AH12" s="23" t="s">
        <v>106</v>
      </c>
      <c r="AK12" s="27" t="str">
        <f t="shared" si="0"/>
        <v>On Target</v>
      </c>
      <c r="AL12" s="27" t="str">
        <f t="shared" si="0"/>
        <v>On Target</v>
      </c>
      <c r="AM12" s="27" t="str">
        <f t="shared" si="0"/>
        <v/>
      </c>
      <c r="AN12" s="27" t="str">
        <f t="shared" si="0"/>
        <v/>
      </c>
      <c r="AO12" s="27" t="str">
        <f t="shared" si="0"/>
        <v/>
      </c>
      <c r="AP12" s="27" t="str">
        <f t="shared" si="0"/>
        <v/>
      </c>
      <c r="AQ12" s="27" t="str">
        <f t="shared" si="0"/>
        <v/>
      </c>
      <c r="AR12" s="27" t="str">
        <f t="shared" si="0"/>
        <v/>
      </c>
      <c r="AS12" s="27" t="str">
        <f t="shared" si="0"/>
        <v/>
      </c>
      <c r="AT12" s="27" t="str">
        <f t="shared" si="0"/>
        <v/>
      </c>
      <c r="AV12" s="28"/>
      <c r="AW12" s="29" t="s">
        <v>131</v>
      </c>
      <c r="AX12" s="30" t="str">
        <f t="shared" si="1"/>
        <v>60-79</v>
      </c>
      <c r="AY12" s="50">
        <f>VALUE(IF(AX12="---","",VLOOKUP(AX12,List1678345679[],2,FALSE)))</f>
        <v>0.5</v>
      </c>
      <c r="AZ12" s="1" t="str">
        <f t="shared" si="2"/>
        <v>60-79</v>
      </c>
      <c r="BA12" s="1">
        <f>VALUE(IF(AZ12="---","",VLOOKUP(AZ12,List1678345679[],2,FALSE)))</f>
        <v>0.5</v>
      </c>
      <c r="BB12" s="1" t="str">
        <f t="shared" si="3"/>
        <v>On Target</v>
      </c>
      <c r="BC12" s="1" t="str">
        <f t="shared" si="4"/>
        <v>Aktual Tahun 2</v>
      </c>
      <c r="BI12" s="29" t="s">
        <v>131</v>
      </c>
      <c r="BJ12" s="158">
        <f>IF(H12="---","",VLOOKUP(H12,List1678345679[],2,FALSE))</f>
        <v>0.5</v>
      </c>
      <c r="BK12" s="158">
        <f>IF(I12="---","",VLOOKUP(I12,List1678345679[],2,FALSE))</f>
        <v>0.5</v>
      </c>
      <c r="BL12" s="158">
        <f>IF(J12="---","",VLOOKUP(J12,List1678345679[],2,FALSE))</f>
        <v>0.5</v>
      </c>
      <c r="BM12" s="158" t="str">
        <f>IF(K12="---","",VLOOKUP(K12,List1678345679[],2,FALSE))</f>
        <v/>
      </c>
      <c r="BN12" s="158" t="str">
        <f>IF(L12="---","",VLOOKUP(L12,List1678345679[],2,FALSE))</f>
        <v/>
      </c>
      <c r="BO12" s="158" t="str">
        <f>IF(M12="---","",VLOOKUP(M12,List1678345679[],2,FALSE))</f>
        <v/>
      </c>
      <c r="BP12" s="158" t="str">
        <f>IF(N12="---","",VLOOKUP(N12,List1678345679[],2,FALSE))</f>
        <v/>
      </c>
      <c r="BQ12" s="158" t="str">
        <f>IF(O12="---","",VLOOKUP(O12,List1678345679[],2,FALSE))</f>
        <v/>
      </c>
      <c r="BR12" s="158" t="str">
        <f>IF(P12="---","",VLOOKUP(P12,List1678345679[],2,FALSE))</f>
        <v/>
      </c>
      <c r="BS12" s="158" t="str">
        <f>IF(Q12="---","",VLOOKUP(Q12,List1678345679[],2,FALSE))</f>
        <v/>
      </c>
      <c r="BT12" s="158" t="str">
        <f>IF(R12="---","",VLOOKUP(R12,List1678345679[],2,FALSE))</f>
        <v/>
      </c>
      <c r="BU12" s="29" t="s">
        <v>131</v>
      </c>
      <c r="BV12" s="158">
        <f>IF(Y12="---","",VLOOKUP(Y12,List1678345679[],2,FALSE))</f>
        <v>0.5</v>
      </c>
      <c r="BW12" s="158">
        <f>IF(Z12="---","",VLOOKUP(Z12,List1678345679[],2,FALSE))</f>
        <v>0.5</v>
      </c>
      <c r="BX12" s="158">
        <f>IF(AA12="---","",VLOOKUP(AA12,List1678345679[],2,FALSE))</f>
        <v>0.5</v>
      </c>
      <c r="BY12" s="158">
        <f>IF(AB12="---","",VLOOKUP(AB12,List1678345679[],2,FALSE))</f>
        <v>1</v>
      </c>
      <c r="BZ12" s="158">
        <f>IF(AC12="---","",VLOOKUP(AC12,List1678345679[],2,FALSE))</f>
        <v>1</v>
      </c>
      <c r="CA12" s="158" t="str">
        <f>IF(AD12="---","",VLOOKUP(AD12,List1678345679[],2,FALSE))</f>
        <v/>
      </c>
      <c r="CB12" s="158" t="str">
        <f>IF(AE12="---","",VLOOKUP(AE12,List1678345679[],2,FALSE))</f>
        <v/>
      </c>
      <c r="CC12" s="158" t="str">
        <f>IF(AF12="---","",VLOOKUP(AF12,List1678345679[],2,FALSE))</f>
        <v/>
      </c>
      <c r="CD12" s="158" t="str">
        <f>IF(AG12="---","",VLOOKUP(AG12,List1678345679[],2,FALSE))</f>
        <v/>
      </c>
      <c r="CE12" s="158" t="str">
        <f>IF(AH12="---","",VLOOKUP(AH12,List1678345679[],2,FALSE))</f>
        <v/>
      </c>
    </row>
    <row r="13" spans="2:92" ht="13.5" customHeight="1" thickBot="1">
      <c r="B13" s="321"/>
      <c r="C13" s="291"/>
      <c r="D13" s="292"/>
      <c r="E13" s="20" t="s">
        <v>132</v>
      </c>
      <c r="F13" s="21"/>
      <c r="G13" s="22"/>
      <c r="H13" s="25" t="s">
        <v>114</v>
      </c>
      <c r="I13" s="25" t="s">
        <v>114</v>
      </c>
      <c r="J13" s="25" t="s">
        <v>114</v>
      </c>
      <c r="K13" s="25" t="s">
        <v>106</v>
      </c>
      <c r="L13" s="25" t="s">
        <v>106</v>
      </c>
      <c r="M13" s="25" t="s">
        <v>106</v>
      </c>
      <c r="N13" s="25" t="s">
        <v>106</v>
      </c>
      <c r="O13" s="25" t="s">
        <v>106</v>
      </c>
      <c r="P13" s="25" t="s">
        <v>106</v>
      </c>
      <c r="Q13" s="25" t="s">
        <v>106</v>
      </c>
      <c r="R13" s="32" t="s">
        <v>106</v>
      </c>
      <c r="Y13" s="25" t="s">
        <v>114</v>
      </c>
      <c r="Z13" s="25" t="s">
        <v>114</v>
      </c>
      <c r="AA13" s="25" t="s">
        <v>114</v>
      </c>
      <c r="AB13" s="25" t="s">
        <v>110</v>
      </c>
      <c r="AC13" s="32" t="s">
        <v>110</v>
      </c>
      <c r="AD13" s="23" t="s">
        <v>106</v>
      </c>
      <c r="AE13" s="23" t="s">
        <v>106</v>
      </c>
      <c r="AF13" s="23" t="s">
        <v>106</v>
      </c>
      <c r="AG13" s="23" t="s">
        <v>106</v>
      </c>
      <c r="AH13" s="23" t="s">
        <v>106</v>
      </c>
      <c r="AK13" s="27" t="str">
        <f t="shared" si="0"/>
        <v>On Target</v>
      </c>
      <c r="AL13" s="27" t="str">
        <f t="shared" si="0"/>
        <v>On Target</v>
      </c>
      <c r="AM13" s="27" t="str">
        <f t="shared" si="0"/>
        <v/>
      </c>
      <c r="AN13" s="27" t="str">
        <f t="shared" si="0"/>
        <v/>
      </c>
      <c r="AO13" s="27" t="str">
        <f t="shared" si="0"/>
        <v/>
      </c>
      <c r="AP13" s="27" t="str">
        <f t="shared" si="0"/>
        <v/>
      </c>
      <c r="AQ13" s="27" t="str">
        <f t="shared" si="0"/>
        <v/>
      </c>
      <c r="AR13" s="27" t="str">
        <f t="shared" si="0"/>
        <v/>
      </c>
      <c r="AS13" s="27" t="str">
        <f t="shared" si="0"/>
        <v/>
      </c>
      <c r="AT13" s="27" t="str">
        <f t="shared" si="0"/>
        <v/>
      </c>
      <c r="AV13" s="28"/>
      <c r="AW13" s="29" t="s">
        <v>133</v>
      </c>
      <c r="AX13" s="30" t="str">
        <f t="shared" si="1"/>
        <v>60-79</v>
      </c>
      <c r="AY13" s="50">
        <f>VALUE(IF(AX13="---","",VLOOKUP(AX13,List1678345679[],2,FALSE)))</f>
        <v>0.5</v>
      </c>
      <c r="AZ13" s="1" t="str">
        <f t="shared" si="2"/>
        <v>60-79</v>
      </c>
      <c r="BA13" s="1">
        <f>VALUE(IF(AZ13="---","",VLOOKUP(AZ13,List1678345679[],2,FALSE)))</f>
        <v>0.5</v>
      </c>
      <c r="BB13" s="1" t="str">
        <f t="shared" si="3"/>
        <v>On Target</v>
      </c>
      <c r="BC13" s="1" t="str">
        <f t="shared" si="4"/>
        <v>Aktual Tahun 2</v>
      </c>
      <c r="BI13" s="29" t="s">
        <v>133</v>
      </c>
      <c r="BJ13" s="158">
        <f>IF(H13="---","",VLOOKUP(H13,List1678345679[],2,FALSE))</f>
        <v>0.5</v>
      </c>
      <c r="BK13" s="158">
        <f>IF(I13="---","",VLOOKUP(I13,List1678345679[],2,FALSE))</f>
        <v>0.5</v>
      </c>
      <c r="BL13" s="158">
        <f>IF(J13="---","",VLOOKUP(J13,List1678345679[],2,FALSE))</f>
        <v>0.5</v>
      </c>
      <c r="BM13" s="158" t="str">
        <f>IF(K13="---","",VLOOKUP(K13,List1678345679[],2,FALSE))</f>
        <v/>
      </c>
      <c r="BN13" s="158" t="str">
        <f>IF(L13="---","",VLOOKUP(L13,List1678345679[],2,FALSE))</f>
        <v/>
      </c>
      <c r="BO13" s="158" t="str">
        <f>IF(M13="---","",VLOOKUP(M13,List1678345679[],2,FALSE))</f>
        <v/>
      </c>
      <c r="BP13" s="158" t="str">
        <f>IF(N13="---","",VLOOKUP(N13,List1678345679[],2,FALSE))</f>
        <v/>
      </c>
      <c r="BQ13" s="158" t="str">
        <f>IF(O13="---","",VLOOKUP(O13,List1678345679[],2,FALSE))</f>
        <v/>
      </c>
      <c r="BR13" s="158" t="str">
        <f>IF(P13="---","",VLOOKUP(P13,List1678345679[],2,FALSE))</f>
        <v/>
      </c>
      <c r="BS13" s="158" t="str">
        <f>IF(Q13="---","",VLOOKUP(Q13,List1678345679[],2,FALSE))</f>
        <v/>
      </c>
      <c r="BT13" s="158" t="str">
        <f>IF(R13="---","",VLOOKUP(R13,List1678345679[],2,FALSE))</f>
        <v/>
      </c>
      <c r="BU13" s="29" t="s">
        <v>133</v>
      </c>
      <c r="BV13" s="158">
        <f>IF(Y13="---","",VLOOKUP(Y13,List1678345679[],2,FALSE))</f>
        <v>0.5</v>
      </c>
      <c r="BW13" s="158">
        <f>IF(Z13="---","",VLOOKUP(Z13,List1678345679[],2,FALSE))</f>
        <v>0.5</v>
      </c>
      <c r="BX13" s="158">
        <f>IF(AA13="---","",VLOOKUP(AA13,List1678345679[],2,FALSE))</f>
        <v>0.5</v>
      </c>
      <c r="BY13" s="158">
        <f>IF(AB13="---","",VLOOKUP(AB13,List1678345679[],2,FALSE))</f>
        <v>1</v>
      </c>
      <c r="BZ13" s="158">
        <f>IF(AC13="---","",VLOOKUP(AC13,List1678345679[],2,FALSE))</f>
        <v>1</v>
      </c>
      <c r="CA13" s="158" t="str">
        <f>IF(AD13="---","",VLOOKUP(AD13,List1678345679[],2,FALSE))</f>
        <v/>
      </c>
      <c r="CB13" s="158" t="str">
        <f>IF(AE13="---","",VLOOKUP(AE13,List1678345679[],2,FALSE))</f>
        <v/>
      </c>
      <c r="CC13" s="158" t="str">
        <f>IF(AF13="---","",VLOOKUP(AF13,List1678345679[],2,FALSE))</f>
        <v/>
      </c>
      <c r="CD13" s="158" t="str">
        <f>IF(AG13="---","",VLOOKUP(AG13,List1678345679[],2,FALSE))</f>
        <v/>
      </c>
      <c r="CE13" s="158" t="str">
        <f>IF(AH13="---","",VLOOKUP(AH13,List1678345679[],2,FALSE))</f>
        <v/>
      </c>
    </row>
    <row r="14" spans="2:92" ht="13.5" customHeight="1" thickBot="1">
      <c r="B14" s="321"/>
      <c r="C14" s="291"/>
      <c r="D14" s="292"/>
      <c r="E14" s="20" t="s">
        <v>134</v>
      </c>
      <c r="F14" s="21"/>
      <c r="G14" s="22"/>
      <c r="H14" s="25" t="s">
        <v>114</v>
      </c>
      <c r="I14" s="25" t="s">
        <v>114</v>
      </c>
      <c r="J14" s="25" t="s">
        <v>114</v>
      </c>
      <c r="K14" s="25" t="s">
        <v>106</v>
      </c>
      <c r="L14" s="25" t="s">
        <v>106</v>
      </c>
      <c r="M14" s="25" t="s">
        <v>106</v>
      </c>
      <c r="N14" s="25" t="s">
        <v>106</v>
      </c>
      <c r="O14" s="25" t="s">
        <v>106</v>
      </c>
      <c r="P14" s="25" t="s">
        <v>106</v>
      </c>
      <c r="Q14" s="25" t="s">
        <v>106</v>
      </c>
      <c r="R14" s="32" t="s">
        <v>106</v>
      </c>
      <c r="Y14" s="25" t="s">
        <v>114</v>
      </c>
      <c r="Z14" s="25" t="s">
        <v>114</v>
      </c>
      <c r="AA14" s="25" t="s">
        <v>114</v>
      </c>
      <c r="AB14" s="25" t="s">
        <v>114</v>
      </c>
      <c r="AC14" s="32" t="s">
        <v>110</v>
      </c>
      <c r="AD14" s="23" t="s">
        <v>106</v>
      </c>
      <c r="AE14" s="23" t="s">
        <v>106</v>
      </c>
      <c r="AF14" s="23" t="s">
        <v>106</v>
      </c>
      <c r="AG14" s="23" t="s">
        <v>106</v>
      </c>
      <c r="AH14" s="23" t="s">
        <v>106</v>
      </c>
      <c r="AK14" s="27" t="str">
        <f t="shared" si="0"/>
        <v>On Target</v>
      </c>
      <c r="AL14" s="27" t="str">
        <f t="shared" si="0"/>
        <v>On Target</v>
      </c>
      <c r="AM14" s="27" t="str">
        <f t="shared" si="0"/>
        <v/>
      </c>
      <c r="AN14" s="27" t="str">
        <f t="shared" si="0"/>
        <v/>
      </c>
      <c r="AO14" s="27" t="str">
        <f t="shared" si="0"/>
        <v/>
      </c>
      <c r="AP14" s="27" t="str">
        <f t="shared" si="0"/>
        <v/>
      </c>
      <c r="AQ14" s="27" t="str">
        <f t="shared" si="0"/>
        <v/>
      </c>
      <c r="AR14" s="27" t="str">
        <f t="shared" si="0"/>
        <v/>
      </c>
      <c r="AS14" s="27" t="str">
        <f t="shared" si="0"/>
        <v/>
      </c>
      <c r="AT14" s="27" t="str">
        <f t="shared" si="0"/>
        <v/>
      </c>
      <c r="AV14" s="28"/>
      <c r="AW14" s="29" t="s">
        <v>135</v>
      </c>
      <c r="AX14" s="30" t="str">
        <f t="shared" si="1"/>
        <v>60-79</v>
      </c>
      <c r="AY14" s="50">
        <f>VALUE(IF(AX14="---","",VLOOKUP(AX14,List1678345679[],2,FALSE)))</f>
        <v>0.5</v>
      </c>
      <c r="AZ14" s="1" t="str">
        <f t="shared" si="2"/>
        <v>60-79</v>
      </c>
      <c r="BA14" s="1">
        <f>VALUE(IF(AZ14="---","",VLOOKUP(AZ14,List1678345679[],2,FALSE)))</f>
        <v>0.5</v>
      </c>
      <c r="BB14" s="1" t="str">
        <f t="shared" si="3"/>
        <v>On Target</v>
      </c>
      <c r="BC14" s="1" t="str">
        <f t="shared" si="4"/>
        <v>Aktual Tahun 2</v>
      </c>
      <c r="BI14" s="29" t="s">
        <v>135</v>
      </c>
      <c r="BJ14" s="158">
        <f>IF(H14="---","",VLOOKUP(H14,List1678345679[],2,FALSE))</f>
        <v>0.5</v>
      </c>
      <c r="BK14" s="158">
        <f>IF(I14="---","",VLOOKUP(I14,List1678345679[],2,FALSE))</f>
        <v>0.5</v>
      </c>
      <c r="BL14" s="158">
        <f>IF(J14="---","",VLOOKUP(J14,List1678345679[],2,FALSE))</f>
        <v>0.5</v>
      </c>
      <c r="BM14" s="158" t="str">
        <f>IF(K14="---","",VLOOKUP(K14,List1678345679[],2,FALSE))</f>
        <v/>
      </c>
      <c r="BN14" s="158" t="str">
        <f>IF(L14="---","",VLOOKUP(L14,List1678345679[],2,FALSE))</f>
        <v/>
      </c>
      <c r="BO14" s="158" t="str">
        <f>IF(M14="---","",VLOOKUP(M14,List1678345679[],2,FALSE))</f>
        <v/>
      </c>
      <c r="BP14" s="158" t="str">
        <f>IF(N14="---","",VLOOKUP(N14,List1678345679[],2,FALSE))</f>
        <v/>
      </c>
      <c r="BQ14" s="158" t="str">
        <f>IF(O14="---","",VLOOKUP(O14,List1678345679[],2,FALSE))</f>
        <v/>
      </c>
      <c r="BR14" s="158" t="str">
        <f>IF(P14="---","",VLOOKUP(P14,List1678345679[],2,FALSE))</f>
        <v/>
      </c>
      <c r="BS14" s="158" t="str">
        <f>IF(Q14="---","",VLOOKUP(Q14,List1678345679[],2,FALSE))</f>
        <v/>
      </c>
      <c r="BT14" s="158" t="str">
        <f>IF(R14="---","",VLOOKUP(R14,List1678345679[],2,FALSE))</f>
        <v/>
      </c>
      <c r="BU14" s="29" t="s">
        <v>135</v>
      </c>
      <c r="BV14" s="158">
        <f>IF(Y14="---","",VLOOKUP(Y14,List1678345679[],2,FALSE))</f>
        <v>0.5</v>
      </c>
      <c r="BW14" s="158">
        <f>IF(Z14="---","",VLOOKUP(Z14,List1678345679[],2,FALSE))</f>
        <v>0.5</v>
      </c>
      <c r="BX14" s="158">
        <f>IF(AA14="---","",VLOOKUP(AA14,List1678345679[],2,FALSE))</f>
        <v>0.5</v>
      </c>
      <c r="BY14" s="158">
        <f>IF(AB14="---","",VLOOKUP(AB14,List1678345679[],2,FALSE))</f>
        <v>0.5</v>
      </c>
      <c r="BZ14" s="158">
        <f>IF(AC14="---","",VLOOKUP(AC14,List1678345679[],2,FALSE))</f>
        <v>1</v>
      </c>
      <c r="CA14" s="158" t="str">
        <f>IF(AD14="---","",VLOOKUP(AD14,List1678345679[],2,FALSE))</f>
        <v/>
      </c>
      <c r="CB14" s="158" t="str">
        <f>IF(AE14="---","",VLOOKUP(AE14,List1678345679[],2,FALSE))</f>
        <v/>
      </c>
      <c r="CC14" s="158" t="str">
        <f>IF(AF14="---","",VLOOKUP(AF14,List1678345679[],2,FALSE))</f>
        <v/>
      </c>
      <c r="CD14" s="158" t="str">
        <f>IF(AG14="---","",VLOOKUP(AG14,List1678345679[],2,FALSE))</f>
        <v/>
      </c>
      <c r="CE14" s="158" t="str">
        <f>IF(AH14="---","",VLOOKUP(AH14,List1678345679[],2,FALSE))</f>
        <v/>
      </c>
    </row>
    <row r="15" spans="2:92" ht="13.5" customHeight="1" thickBot="1">
      <c r="B15" s="321"/>
      <c r="C15" s="291" t="s">
        <v>136</v>
      </c>
      <c r="D15" s="292"/>
      <c r="E15" s="20" t="s">
        <v>137</v>
      </c>
      <c r="F15" s="21"/>
      <c r="G15" s="22"/>
      <c r="H15" s="25" t="s">
        <v>117</v>
      </c>
      <c r="I15" s="25" t="s">
        <v>117</v>
      </c>
      <c r="J15" s="25" t="s">
        <v>114</v>
      </c>
      <c r="K15" s="25" t="s">
        <v>106</v>
      </c>
      <c r="L15" s="25" t="s">
        <v>106</v>
      </c>
      <c r="M15" s="25" t="s">
        <v>106</v>
      </c>
      <c r="N15" s="25" t="s">
        <v>106</v>
      </c>
      <c r="O15" s="25" t="s">
        <v>106</v>
      </c>
      <c r="P15" s="25" t="s">
        <v>106</v>
      </c>
      <c r="Q15" s="25" t="s">
        <v>106</v>
      </c>
      <c r="R15" s="32" t="s">
        <v>106</v>
      </c>
      <c r="Y15" s="25" t="s">
        <v>114</v>
      </c>
      <c r="Z15" s="25" t="s">
        <v>114</v>
      </c>
      <c r="AA15" s="25" t="s">
        <v>114</v>
      </c>
      <c r="AB15" s="25" t="s">
        <v>114</v>
      </c>
      <c r="AC15" s="32" t="s">
        <v>110</v>
      </c>
      <c r="AD15" s="23" t="s">
        <v>106</v>
      </c>
      <c r="AE15" s="23" t="s">
        <v>106</v>
      </c>
      <c r="AF15" s="23" t="s">
        <v>106</v>
      </c>
      <c r="AG15" s="23" t="s">
        <v>106</v>
      </c>
      <c r="AH15" s="23" t="s">
        <v>106</v>
      </c>
      <c r="AK15" s="27" t="str">
        <f t="shared" si="0"/>
        <v>Behind</v>
      </c>
      <c r="AL15" s="27" t="str">
        <f t="shared" si="0"/>
        <v>On Target</v>
      </c>
      <c r="AM15" s="27" t="str">
        <f t="shared" si="0"/>
        <v/>
      </c>
      <c r="AN15" s="27" t="str">
        <f t="shared" si="0"/>
        <v/>
      </c>
      <c r="AO15" s="27" t="str">
        <f t="shared" si="0"/>
        <v/>
      </c>
      <c r="AP15" s="27" t="str">
        <f t="shared" si="0"/>
        <v/>
      </c>
      <c r="AQ15" s="27" t="str">
        <f t="shared" si="0"/>
        <v/>
      </c>
      <c r="AR15" s="27" t="str">
        <f t="shared" si="0"/>
        <v/>
      </c>
      <c r="AS15" s="27" t="str">
        <f t="shared" si="0"/>
        <v/>
      </c>
      <c r="AT15" s="27" t="str">
        <f t="shared" si="0"/>
        <v/>
      </c>
      <c r="AV15" s="28"/>
      <c r="AW15" s="29" t="s">
        <v>138</v>
      </c>
      <c r="AX15" s="30" t="str">
        <f t="shared" si="1"/>
        <v>60-79</v>
      </c>
      <c r="AY15" s="50">
        <f>VALUE(IF(AX15="---","",VLOOKUP(AX15,List1678345679[],2,FALSE)))</f>
        <v>0.5</v>
      </c>
      <c r="AZ15" s="1" t="str">
        <f t="shared" si="2"/>
        <v>60-79</v>
      </c>
      <c r="BA15" s="1">
        <f>VALUE(IF(AZ15="---","",VLOOKUP(AZ15,List1678345679[],2,FALSE)))</f>
        <v>0.5</v>
      </c>
      <c r="BB15" s="1" t="str">
        <f t="shared" si="3"/>
        <v>On Target</v>
      </c>
      <c r="BC15" s="1" t="str">
        <f t="shared" si="4"/>
        <v>Aktual Tahun 2</v>
      </c>
      <c r="BI15" s="29" t="s">
        <v>138</v>
      </c>
      <c r="BJ15" s="158">
        <f>IF(H15="---","",VLOOKUP(H15,List1678345679[],2,FALSE))</f>
        <v>0</v>
      </c>
      <c r="BK15" s="158">
        <f>IF(I15="---","",VLOOKUP(I15,List1678345679[],2,FALSE))</f>
        <v>0</v>
      </c>
      <c r="BL15" s="158">
        <f>IF(J15="---","",VLOOKUP(J15,List1678345679[],2,FALSE))</f>
        <v>0.5</v>
      </c>
      <c r="BM15" s="158" t="str">
        <f>IF(K15="---","",VLOOKUP(K15,List1678345679[],2,FALSE))</f>
        <v/>
      </c>
      <c r="BN15" s="158" t="str">
        <f>IF(L15="---","",VLOOKUP(L15,List1678345679[],2,FALSE))</f>
        <v/>
      </c>
      <c r="BO15" s="158" t="str">
        <f>IF(M15="---","",VLOOKUP(M15,List1678345679[],2,FALSE))</f>
        <v/>
      </c>
      <c r="BP15" s="158" t="str">
        <f>IF(N15="---","",VLOOKUP(N15,List1678345679[],2,FALSE))</f>
        <v/>
      </c>
      <c r="BQ15" s="158" t="str">
        <f>IF(O15="---","",VLOOKUP(O15,List1678345679[],2,FALSE))</f>
        <v/>
      </c>
      <c r="BR15" s="158" t="str">
        <f>IF(P15="---","",VLOOKUP(P15,List1678345679[],2,FALSE))</f>
        <v/>
      </c>
      <c r="BS15" s="158" t="str">
        <f>IF(Q15="---","",VLOOKUP(Q15,List1678345679[],2,FALSE))</f>
        <v/>
      </c>
      <c r="BT15" s="158" t="str">
        <f>IF(R15="---","",VLOOKUP(R15,List1678345679[],2,FALSE))</f>
        <v/>
      </c>
      <c r="BU15" s="29" t="s">
        <v>138</v>
      </c>
      <c r="BV15" s="158">
        <f>IF(Y15="---","",VLOOKUP(Y15,List1678345679[],2,FALSE))</f>
        <v>0.5</v>
      </c>
      <c r="BW15" s="158">
        <f>IF(Z15="---","",VLOOKUP(Z15,List1678345679[],2,FALSE))</f>
        <v>0.5</v>
      </c>
      <c r="BX15" s="158">
        <f>IF(AA15="---","",VLOOKUP(AA15,List1678345679[],2,FALSE))</f>
        <v>0.5</v>
      </c>
      <c r="BY15" s="158">
        <f>IF(AB15="---","",VLOOKUP(AB15,List1678345679[],2,FALSE))</f>
        <v>0.5</v>
      </c>
      <c r="BZ15" s="158">
        <f>IF(AC15="---","",VLOOKUP(AC15,List1678345679[],2,FALSE))</f>
        <v>1</v>
      </c>
      <c r="CA15" s="158" t="str">
        <f>IF(AD15="---","",VLOOKUP(AD15,List1678345679[],2,FALSE))</f>
        <v/>
      </c>
      <c r="CB15" s="158" t="str">
        <f>IF(AE15="---","",VLOOKUP(AE15,List1678345679[],2,FALSE))</f>
        <v/>
      </c>
      <c r="CC15" s="158" t="str">
        <f>IF(AF15="---","",VLOOKUP(AF15,List1678345679[],2,FALSE))</f>
        <v/>
      </c>
      <c r="CD15" s="158" t="str">
        <f>IF(AG15="---","",VLOOKUP(AG15,List1678345679[],2,FALSE))</f>
        <v/>
      </c>
      <c r="CE15" s="158" t="str">
        <f>IF(AH15="---","",VLOOKUP(AH15,List1678345679[],2,FALSE))</f>
        <v/>
      </c>
    </row>
    <row r="16" spans="2:92" ht="13.5" customHeight="1" thickBot="1">
      <c r="B16" s="321"/>
      <c r="C16" s="291"/>
      <c r="D16" s="292"/>
      <c r="E16" s="20" t="s">
        <v>139</v>
      </c>
      <c r="F16" s="21"/>
      <c r="G16" s="22"/>
      <c r="H16" s="25" t="s">
        <v>114</v>
      </c>
      <c r="I16" s="25" t="s">
        <v>110</v>
      </c>
      <c r="J16" s="25" t="s">
        <v>110</v>
      </c>
      <c r="K16" s="25" t="s">
        <v>106</v>
      </c>
      <c r="L16" s="25" t="s">
        <v>106</v>
      </c>
      <c r="M16" s="25" t="s">
        <v>106</v>
      </c>
      <c r="N16" s="25" t="s">
        <v>106</v>
      </c>
      <c r="O16" s="25" t="s">
        <v>106</v>
      </c>
      <c r="P16" s="25" t="s">
        <v>106</v>
      </c>
      <c r="Q16" s="25" t="s">
        <v>106</v>
      </c>
      <c r="R16" s="32" t="s">
        <v>106</v>
      </c>
      <c r="Y16" s="25" t="s">
        <v>110</v>
      </c>
      <c r="Z16" s="25" t="s">
        <v>110</v>
      </c>
      <c r="AA16" s="25" t="s">
        <v>110</v>
      </c>
      <c r="AB16" s="25" t="s">
        <v>110</v>
      </c>
      <c r="AC16" s="32" t="s">
        <v>110</v>
      </c>
      <c r="AD16" s="23" t="s">
        <v>106</v>
      </c>
      <c r="AE16" s="23" t="s">
        <v>106</v>
      </c>
      <c r="AF16" s="23" t="s">
        <v>106</v>
      </c>
      <c r="AG16" s="23" t="s">
        <v>106</v>
      </c>
      <c r="AH16" s="23" t="s">
        <v>106</v>
      </c>
      <c r="AK16" s="27" t="str">
        <f t="shared" si="0"/>
        <v>On Target</v>
      </c>
      <c r="AL16" s="27" t="str">
        <f t="shared" si="0"/>
        <v>On Target</v>
      </c>
      <c r="AM16" s="27" t="str">
        <f t="shared" si="0"/>
        <v/>
      </c>
      <c r="AN16" s="27" t="str">
        <f t="shared" si="0"/>
        <v/>
      </c>
      <c r="AO16" s="27" t="str">
        <f t="shared" si="0"/>
        <v/>
      </c>
      <c r="AP16" s="27" t="str">
        <f t="shared" si="0"/>
        <v/>
      </c>
      <c r="AQ16" s="27" t="str">
        <f t="shared" si="0"/>
        <v/>
      </c>
      <c r="AR16" s="27" t="str">
        <f t="shared" si="0"/>
        <v/>
      </c>
      <c r="AS16" s="27" t="str">
        <f t="shared" si="0"/>
        <v/>
      </c>
      <c r="AT16" s="27" t="str">
        <f t="shared" si="0"/>
        <v/>
      </c>
      <c r="AV16" s="28"/>
      <c r="AW16" s="29" t="s">
        <v>140</v>
      </c>
      <c r="AX16" s="30" t="str">
        <f t="shared" si="1"/>
        <v>≥80</v>
      </c>
      <c r="AY16" s="50">
        <f>VALUE(IF(AX16="---","",VLOOKUP(AX16,List1678345679[],2,FALSE)))</f>
        <v>1</v>
      </c>
      <c r="AZ16" s="1" t="str">
        <f t="shared" si="2"/>
        <v>≥80</v>
      </c>
      <c r="BA16" s="1">
        <f>VALUE(IF(AZ16="---","",VLOOKUP(AZ16,List1678345679[],2,FALSE)))</f>
        <v>1</v>
      </c>
      <c r="BB16" s="1" t="str">
        <f t="shared" si="3"/>
        <v>On Target</v>
      </c>
      <c r="BC16" s="1" t="str">
        <f t="shared" si="4"/>
        <v>Aktual Tahun 2</v>
      </c>
      <c r="BI16" s="29" t="s">
        <v>140</v>
      </c>
      <c r="BJ16" s="158">
        <f>IF(H16="---","",VLOOKUP(H16,List1678345679[],2,FALSE))</f>
        <v>0.5</v>
      </c>
      <c r="BK16" s="158">
        <f>IF(I16="---","",VLOOKUP(I16,List1678345679[],2,FALSE))</f>
        <v>1</v>
      </c>
      <c r="BL16" s="158">
        <f>IF(J16="---","",VLOOKUP(J16,List1678345679[],2,FALSE))</f>
        <v>1</v>
      </c>
      <c r="BM16" s="158" t="str">
        <f>IF(K16="---","",VLOOKUP(K16,List1678345679[],2,FALSE))</f>
        <v/>
      </c>
      <c r="BN16" s="158" t="str">
        <f>IF(L16="---","",VLOOKUP(L16,List1678345679[],2,FALSE))</f>
        <v/>
      </c>
      <c r="BO16" s="158" t="str">
        <f>IF(M16="---","",VLOOKUP(M16,List1678345679[],2,FALSE))</f>
        <v/>
      </c>
      <c r="BP16" s="158" t="str">
        <f>IF(N16="---","",VLOOKUP(N16,List1678345679[],2,FALSE))</f>
        <v/>
      </c>
      <c r="BQ16" s="158" t="str">
        <f>IF(O16="---","",VLOOKUP(O16,List1678345679[],2,FALSE))</f>
        <v/>
      </c>
      <c r="BR16" s="158" t="str">
        <f>IF(P16="---","",VLOOKUP(P16,List1678345679[],2,FALSE))</f>
        <v/>
      </c>
      <c r="BS16" s="158" t="str">
        <f>IF(Q16="---","",VLOOKUP(Q16,List1678345679[],2,FALSE))</f>
        <v/>
      </c>
      <c r="BT16" s="158" t="str">
        <f>IF(R16="---","",VLOOKUP(R16,List1678345679[],2,FALSE))</f>
        <v/>
      </c>
      <c r="BU16" s="29" t="s">
        <v>140</v>
      </c>
      <c r="BV16" s="158">
        <f>IF(Y16="---","",VLOOKUP(Y16,List1678345679[],2,FALSE))</f>
        <v>1</v>
      </c>
      <c r="BW16" s="158">
        <f>IF(Z16="---","",VLOOKUP(Z16,List1678345679[],2,FALSE))</f>
        <v>1</v>
      </c>
      <c r="BX16" s="158">
        <f>IF(AA16="---","",VLOOKUP(AA16,List1678345679[],2,FALSE))</f>
        <v>1</v>
      </c>
      <c r="BY16" s="158">
        <f>IF(AB16="---","",VLOOKUP(AB16,List1678345679[],2,FALSE))</f>
        <v>1</v>
      </c>
      <c r="BZ16" s="158">
        <f>IF(AC16="---","",VLOOKUP(AC16,List1678345679[],2,FALSE))</f>
        <v>1</v>
      </c>
      <c r="CA16" s="158" t="str">
        <f>IF(AD16="---","",VLOOKUP(AD16,List1678345679[],2,FALSE))</f>
        <v/>
      </c>
      <c r="CB16" s="158" t="str">
        <f>IF(AE16="---","",VLOOKUP(AE16,List1678345679[],2,FALSE))</f>
        <v/>
      </c>
      <c r="CC16" s="158" t="str">
        <f>IF(AF16="---","",VLOOKUP(AF16,List1678345679[],2,FALSE))</f>
        <v/>
      </c>
      <c r="CD16" s="158" t="str">
        <f>IF(AG16="---","",VLOOKUP(AG16,List1678345679[],2,FALSE))</f>
        <v/>
      </c>
      <c r="CE16" s="158" t="str">
        <f>IF(AH16="---","",VLOOKUP(AH16,List1678345679[],2,FALSE))</f>
        <v/>
      </c>
    </row>
    <row r="17" spans="2:91" s="8" customFormat="1" ht="13.5" customHeight="1" thickBot="1">
      <c r="B17" s="321"/>
      <c r="C17" s="291"/>
      <c r="D17" s="292"/>
      <c r="E17" s="20" t="s">
        <v>141</v>
      </c>
      <c r="F17" s="21"/>
      <c r="G17" s="22"/>
      <c r="H17" s="25" t="s">
        <v>114</v>
      </c>
      <c r="I17" s="25" t="s">
        <v>110</v>
      </c>
      <c r="J17" s="25" t="s">
        <v>110</v>
      </c>
      <c r="K17" s="25" t="s">
        <v>106</v>
      </c>
      <c r="L17" s="25" t="s">
        <v>106</v>
      </c>
      <c r="M17" s="25" t="s">
        <v>106</v>
      </c>
      <c r="N17" s="25" t="s">
        <v>106</v>
      </c>
      <c r="O17" s="25" t="s">
        <v>106</v>
      </c>
      <c r="P17" s="25" t="s">
        <v>106</v>
      </c>
      <c r="Q17" s="25" t="s">
        <v>106</v>
      </c>
      <c r="R17" s="32" t="s">
        <v>106</v>
      </c>
      <c r="S17" s="1"/>
      <c r="T17" s="1"/>
      <c r="U17" s="1"/>
      <c r="V17" s="1"/>
      <c r="W17" s="1"/>
      <c r="X17" s="1"/>
      <c r="Y17" s="25" t="s">
        <v>110</v>
      </c>
      <c r="Z17" s="25" t="s">
        <v>110</v>
      </c>
      <c r="AA17" s="25" t="s">
        <v>110</v>
      </c>
      <c r="AB17" s="25" t="s">
        <v>110</v>
      </c>
      <c r="AC17" s="32" t="s">
        <v>110</v>
      </c>
      <c r="AD17" s="23" t="s">
        <v>106</v>
      </c>
      <c r="AE17" s="23" t="s">
        <v>106</v>
      </c>
      <c r="AF17" s="23" t="s">
        <v>106</v>
      </c>
      <c r="AG17" s="23" t="s">
        <v>106</v>
      </c>
      <c r="AH17" s="23" t="s">
        <v>106</v>
      </c>
      <c r="AK17" s="27" t="str">
        <f t="shared" si="0"/>
        <v>On Target</v>
      </c>
      <c r="AL17" s="27" t="str">
        <f t="shared" si="0"/>
        <v>On Target</v>
      </c>
      <c r="AM17" s="27" t="str">
        <f t="shared" si="0"/>
        <v/>
      </c>
      <c r="AN17" s="27" t="str">
        <f t="shared" si="0"/>
        <v/>
      </c>
      <c r="AO17" s="27" t="str">
        <f t="shared" si="0"/>
        <v/>
      </c>
      <c r="AP17" s="27" t="str">
        <f t="shared" si="0"/>
        <v/>
      </c>
      <c r="AQ17" s="27" t="str">
        <f t="shared" si="0"/>
        <v/>
      </c>
      <c r="AR17" s="27" t="str">
        <f t="shared" si="0"/>
        <v/>
      </c>
      <c r="AS17" s="27" t="str">
        <f t="shared" si="0"/>
        <v/>
      </c>
      <c r="AT17" s="27" t="str">
        <f t="shared" si="0"/>
        <v/>
      </c>
      <c r="AU17" s="1"/>
      <c r="AV17" s="28"/>
      <c r="AW17" s="29" t="s">
        <v>142</v>
      </c>
      <c r="AX17" s="30" t="str">
        <f t="shared" si="1"/>
        <v>≥80</v>
      </c>
      <c r="AY17" s="50">
        <f>VALUE(IF(AX17="---","",VLOOKUP(AX17,List1678345679[],2,FALSE)))</f>
        <v>1</v>
      </c>
      <c r="AZ17" s="1" t="str">
        <f t="shared" si="2"/>
        <v>≥80</v>
      </c>
      <c r="BA17" s="1">
        <f>VALUE(IF(AZ17="---","",VLOOKUP(AZ17,List1678345679[],2,FALSE)))</f>
        <v>1</v>
      </c>
      <c r="BB17" s="1" t="str">
        <f t="shared" si="3"/>
        <v>On Target</v>
      </c>
      <c r="BC17" s="1" t="str">
        <f t="shared" si="4"/>
        <v>Aktual Tahun 2</v>
      </c>
      <c r="BD17" s="1"/>
      <c r="BE17" s="1"/>
      <c r="BF17" s="1"/>
      <c r="BG17" s="1"/>
      <c r="BH17" s="1"/>
      <c r="BI17" s="29" t="s">
        <v>142</v>
      </c>
      <c r="BJ17" s="158">
        <f>IF(H17="---","",VLOOKUP(H17,List1678345679[],2,FALSE))</f>
        <v>0.5</v>
      </c>
      <c r="BK17" s="158">
        <f>IF(I17="---","",VLOOKUP(I17,List1678345679[],2,FALSE))</f>
        <v>1</v>
      </c>
      <c r="BL17" s="158">
        <f>IF(J17="---","",VLOOKUP(J17,List1678345679[],2,FALSE))</f>
        <v>1</v>
      </c>
      <c r="BM17" s="158" t="str">
        <f>IF(K17="---","",VLOOKUP(K17,List1678345679[],2,FALSE))</f>
        <v/>
      </c>
      <c r="BN17" s="158" t="str">
        <f>IF(L17="---","",VLOOKUP(L17,List1678345679[],2,FALSE))</f>
        <v/>
      </c>
      <c r="BO17" s="158" t="str">
        <f>IF(M17="---","",VLOOKUP(M17,List1678345679[],2,FALSE))</f>
        <v/>
      </c>
      <c r="BP17" s="158" t="str">
        <f>IF(N17="---","",VLOOKUP(N17,List1678345679[],2,FALSE))</f>
        <v/>
      </c>
      <c r="BQ17" s="158" t="str">
        <f>IF(O17="---","",VLOOKUP(O17,List1678345679[],2,FALSE))</f>
        <v/>
      </c>
      <c r="BR17" s="158" t="str">
        <f>IF(P17="---","",VLOOKUP(P17,List1678345679[],2,FALSE))</f>
        <v/>
      </c>
      <c r="BS17" s="158" t="str">
        <f>IF(Q17="---","",VLOOKUP(Q17,List1678345679[],2,FALSE))</f>
        <v/>
      </c>
      <c r="BT17" s="158" t="str">
        <f>IF(R17="---","",VLOOKUP(R17,List1678345679[],2,FALSE))</f>
        <v/>
      </c>
      <c r="BU17" s="29" t="s">
        <v>142</v>
      </c>
      <c r="BV17" s="158">
        <f>IF(Y17="---","",VLOOKUP(Y17,List1678345679[],2,FALSE))</f>
        <v>1</v>
      </c>
      <c r="BW17" s="158">
        <f>IF(Z17="---","",VLOOKUP(Z17,List1678345679[],2,FALSE))</f>
        <v>1</v>
      </c>
      <c r="BX17" s="158">
        <f>IF(AA17="---","",VLOOKUP(AA17,List1678345679[],2,FALSE))</f>
        <v>1</v>
      </c>
      <c r="BY17" s="158">
        <f>IF(AB17="---","",VLOOKUP(AB17,List1678345679[],2,FALSE))</f>
        <v>1</v>
      </c>
      <c r="BZ17" s="158">
        <f>IF(AC17="---","",VLOOKUP(AC17,List1678345679[],2,FALSE))</f>
        <v>1</v>
      </c>
      <c r="CA17" s="158" t="str">
        <f>IF(AD17="---","",VLOOKUP(AD17,List1678345679[],2,FALSE))</f>
        <v/>
      </c>
      <c r="CB17" s="158" t="str">
        <f>IF(AE17="---","",VLOOKUP(AE17,List1678345679[],2,FALSE))</f>
        <v/>
      </c>
      <c r="CC17" s="158" t="str">
        <f>IF(AF17="---","",VLOOKUP(AF17,List1678345679[],2,FALSE))</f>
        <v/>
      </c>
      <c r="CD17" s="158" t="str">
        <f>IF(AG17="---","",VLOOKUP(AG17,List1678345679[],2,FALSE))</f>
        <v/>
      </c>
      <c r="CE17" s="158" t="str">
        <f>IF(AH17="---","",VLOOKUP(AH17,List1678345679[],2,FALSE))</f>
        <v/>
      </c>
      <c r="CG17" s="1"/>
      <c r="CI17" s="1"/>
      <c r="CK17" s="1"/>
      <c r="CM17" s="1"/>
    </row>
    <row r="18" spans="2:91" s="8" customFormat="1" ht="13.5" customHeight="1" thickBot="1">
      <c r="B18" s="321"/>
      <c r="C18" s="291" t="s">
        <v>143</v>
      </c>
      <c r="D18" s="292"/>
      <c r="E18" s="20" t="s">
        <v>144</v>
      </c>
      <c r="F18" s="21"/>
      <c r="G18" s="22"/>
      <c r="H18" s="25" t="s">
        <v>114</v>
      </c>
      <c r="I18" s="25" t="s">
        <v>110</v>
      </c>
      <c r="J18" s="25" t="s">
        <v>110</v>
      </c>
      <c r="K18" s="25" t="s">
        <v>106</v>
      </c>
      <c r="L18" s="25" t="s">
        <v>106</v>
      </c>
      <c r="M18" s="25" t="s">
        <v>106</v>
      </c>
      <c r="N18" s="25" t="s">
        <v>106</v>
      </c>
      <c r="O18" s="25" t="s">
        <v>106</v>
      </c>
      <c r="P18" s="25" t="s">
        <v>106</v>
      </c>
      <c r="Q18" s="25" t="s">
        <v>106</v>
      </c>
      <c r="R18" s="32" t="s">
        <v>106</v>
      </c>
      <c r="S18" s="1"/>
      <c r="T18" s="1"/>
      <c r="U18" s="1"/>
      <c r="V18" s="1"/>
      <c r="W18" s="1"/>
      <c r="X18" s="1"/>
      <c r="Y18" s="25" t="s">
        <v>114</v>
      </c>
      <c r="Z18" s="25" t="s">
        <v>114</v>
      </c>
      <c r="AA18" s="25" t="s">
        <v>114</v>
      </c>
      <c r="AB18" s="25" t="s">
        <v>114</v>
      </c>
      <c r="AC18" s="32" t="s">
        <v>114</v>
      </c>
      <c r="AD18" s="23" t="s">
        <v>106</v>
      </c>
      <c r="AE18" s="23" t="s">
        <v>106</v>
      </c>
      <c r="AF18" s="23" t="s">
        <v>106</v>
      </c>
      <c r="AG18" s="23" t="s">
        <v>106</v>
      </c>
      <c r="AH18" s="23" t="s">
        <v>106</v>
      </c>
      <c r="AK18" s="27" t="str">
        <f t="shared" si="0"/>
        <v>Ahead</v>
      </c>
      <c r="AL18" s="27" t="str">
        <f t="shared" si="0"/>
        <v>Ahead</v>
      </c>
      <c r="AM18" s="27" t="str">
        <f t="shared" si="0"/>
        <v/>
      </c>
      <c r="AN18" s="27" t="str">
        <f t="shared" si="0"/>
        <v/>
      </c>
      <c r="AO18" s="27" t="str">
        <f t="shared" si="0"/>
        <v/>
      </c>
      <c r="AP18" s="27" t="str">
        <f t="shared" si="0"/>
        <v/>
      </c>
      <c r="AQ18" s="27" t="str">
        <f t="shared" si="0"/>
        <v/>
      </c>
      <c r="AR18" s="27" t="str">
        <f t="shared" si="0"/>
        <v/>
      </c>
      <c r="AS18" s="27" t="str">
        <f t="shared" si="0"/>
        <v/>
      </c>
      <c r="AT18" s="27" t="str">
        <f t="shared" si="0"/>
        <v/>
      </c>
      <c r="AU18" s="1"/>
      <c r="AV18" s="28"/>
      <c r="AW18" s="29" t="s">
        <v>145</v>
      </c>
      <c r="AX18" s="30" t="str">
        <f t="shared" si="1"/>
        <v>≥80</v>
      </c>
      <c r="AY18" s="50">
        <f>VALUE(IF(AX18="---","",VLOOKUP(AX18,List1678345679[],2,FALSE)))</f>
        <v>1</v>
      </c>
      <c r="AZ18" s="1" t="str">
        <f t="shared" si="2"/>
        <v>60-79</v>
      </c>
      <c r="BA18" s="1">
        <f>VALUE(IF(AZ18="---","",VLOOKUP(AZ18,List1678345679[],2,FALSE)))</f>
        <v>0.5</v>
      </c>
      <c r="BB18" s="1" t="str">
        <f t="shared" si="3"/>
        <v>Ahead</v>
      </c>
      <c r="BC18" s="1" t="str">
        <f t="shared" si="4"/>
        <v>Aktual Tahun 2</v>
      </c>
      <c r="BD18" s="1"/>
      <c r="BE18" s="1"/>
      <c r="BF18" s="1"/>
      <c r="BG18" s="1"/>
      <c r="BH18" s="1"/>
      <c r="BI18" s="29" t="s">
        <v>145</v>
      </c>
      <c r="BJ18" s="158">
        <f>IF(H18="---","",VLOOKUP(H18,List1678345679[],2,FALSE))</f>
        <v>0.5</v>
      </c>
      <c r="BK18" s="158">
        <f>IF(I18="---","",VLOOKUP(I18,List1678345679[],2,FALSE))</f>
        <v>1</v>
      </c>
      <c r="BL18" s="158">
        <f>IF(J18="---","",VLOOKUP(J18,List1678345679[],2,FALSE))</f>
        <v>1</v>
      </c>
      <c r="BM18" s="158" t="str">
        <f>IF(K18="---","",VLOOKUP(K18,List1678345679[],2,FALSE))</f>
        <v/>
      </c>
      <c r="BN18" s="158" t="str">
        <f>IF(L18="---","",VLOOKUP(L18,List1678345679[],2,FALSE))</f>
        <v/>
      </c>
      <c r="BO18" s="158" t="str">
        <f>IF(M18="---","",VLOOKUP(M18,List1678345679[],2,FALSE))</f>
        <v/>
      </c>
      <c r="BP18" s="158" t="str">
        <f>IF(N18="---","",VLOOKUP(N18,List1678345679[],2,FALSE))</f>
        <v/>
      </c>
      <c r="BQ18" s="158" t="str">
        <f>IF(O18="---","",VLOOKUP(O18,List1678345679[],2,FALSE))</f>
        <v/>
      </c>
      <c r="BR18" s="158" t="str">
        <f>IF(P18="---","",VLOOKUP(P18,List1678345679[],2,FALSE))</f>
        <v/>
      </c>
      <c r="BS18" s="158" t="str">
        <f>IF(Q18="---","",VLOOKUP(Q18,List1678345679[],2,FALSE))</f>
        <v/>
      </c>
      <c r="BT18" s="158" t="str">
        <f>IF(R18="---","",VLOOKUP(R18,List1678345679[],2,FALSE))</f>
        <v/>
      </c>
      <c r="BU18" s="29" t="s">
        <v>145</v>
      </c>
      <c r="BV18" s="158">
        <f>IF(Y18="---","",VLOOKUP(Y18,List1678345679[],2,FALSE))</f>
        <v>0.5</v>
      </c>
      <c r="BW18" s="158">
        <f>IF(Z18="---","",VLOOKUP(Z18,List1678345679[],2,FALSE))</f>
        <v>0.5</v>
      </c>
      <c r="BX18" s="158">
        <f>IF(AA18="---","",VLOOKUP(AA18,List1678345679[],2,FALSE))</f>
        <v>0.5</v>
      </c>
      <c r="BY18" s="158">
        <f>IF(AB18="---","",VLOOKUP(AB18,List1678345679[],2,FALSE))</f>
        <v>0.5</v>
      </c>
      <c r="BZ18" s="158">
        <f>IF(AC18="---","",VLOOKUP(AC18,List1678345679[],2,FALSE))</f>
        <v>0.5</v>
      </c>
      <c r="CA18" s="158" t="str">
        <f>IF(AD18="---","",VLOOKUP(AD18,List1678345679[],2,FALSE))</f>
        <v/>
      </c>
      <c r="CB18" s="158" t="str">
        <f>IF(AE18="---","",VLOOKUP(AE18,List1678345679[],2,FALSE))</f>
        <v/>
      </c>
      <c r="CC18" s="158" t="str">
        <f>IF(AF18="---","",VLOOKUP(AF18,List1678345679[],2,FALSE))</f>
        <v/>
      </c>
      <c r="CD18" s="158" t="str">
        <f>IF(AG18="---","",VLOOKUP(AG18,List1678345679[],2,FALSE))</f>
        <v/>
      </c>
      <c r="CE18" s="158" t="str">
        <f>IF(AH18="---","",VLOOKUP(AH18,List1678345679[],2,FALSE))</f>
        <v/>
      </c>
      <c r="CG18" s="1"/>
      <c r="CI18" s="1"/>
      <c r="CK18" s="1"/>
      <c r="CM18" s="1"/>
    </row>
    <row r="19" spans="2:91" s="8" customFormat="1" ht="13.5" customHeight="1" thickBot="1">
      <c r="B19" s="321"/>
      <c r="C19" s="291"/>
      <c r="D19" s="292"/>
      <c r="E19" s="20" t="s">
        <v>146</v>
      </c>
      <c r="F19" s="21"/>
      <c r="G19" s="22"/>
      <c r="H19" s="25" t="s">
        <v>114</v>
      </c>
      <c r="I19" s="25" t="s">
        <v>114</v>
      </c>
      <c r="J19" s="25" t="s">
        <v>110</v>
      </c>
      <c r="K19" s="25" t="s">
        <v>106</v>
      </c>
      <c r="L19" s="25" t="s">
        <v>106</v>
      </c>
      <c r="M19" s="25" t="s">
        <v>106</v>
      </c>
      <c r="N19" s="25" t="s">
        <v>106</v>
      </c>
      <c r="O19" s="25" t="s">
        <v>106</v>
      </c>
      <c r="P19" s="25" t="s">
        <v>106</v>
      </c>
      <c r="Q19" s="25" t="s">
        <v>106</v>
      </c>
      <c r="R19" s="32" t="s">
        <v>106</v>
      </c>
      <c r="S19" s="1"/>
      <c r="T19" s="1"/>
      <c r="U19" s="1"/>
      <c r="V19" s="1"/>
      <c r="W19" s="1"/>
      <c r="X19" s="1"/>
      <c r="Y19" s="25" t="s">
        <v>110</v>
      </c>
      <c r="Z19" s="25" t="s">
        <v>110</v>
      </c>
      <c r="AA19" s="25" t="s">
        <v>110</v>
      </c>
      <c r="AB19" s="25" t="s">
        <v>110</v>
      </c>
      <c r="AC19" s="32" t="s">
        <v>110</v>
      </c>
      <c r="AD19" s="23" t="s">
        <v>106</v>
      </c>
      <c r="AE19" s="23" t="s">
        <v>106</v>
      </c>
      <c r="AF19" s="23" t="s">
        <v>106</v>
      </c>
      <c r="AG19" s="23" t="s">
        <v>106</v>
      </c>
      <c r="AH19" s="23" t="s">
        <v>106</v>
      </c>
      <c r="AK19" s="27" t="str">
        <f t="shared" si="0"/>
        <v>Behind</v>
      </c>
      <c r="AL19" s="27" t="str">
        <f t="shared" si="0"/>
        <v>On Target</v>
      </c>
      <c r="AM19" s="27" t="str">
        <f t="shared" si="0"/>
        <v/>
      </c>
      <c r="AN19" s="27" t="str">
        <f t="shared" si="0"/>
        <v/>
      </c>
      <c r="AO19" s="27" t="str">
        <f t="shared" si="0"/>
        <v/>
      </c>
      <c r="AP19" s="27" t="str">
        <f t="shared" si="0"/>
        <v/>
      </c>
      <c r="AQ19" s="27" t="str">
        <f t="shared" si="0"/>
        <v/>
      </c>
      <c r="AR19" s="27" t="str">
        <f t="shared" si="0"/>
        <v/>
      </c>
      <c r="AS19" s="27" t="str">
        <f t="shared" si="0"/>
        <v/>
      </c>
      <c r="AT19" s="27" t="str">
        <f t="shared" si="0"/>
        <v/>
      </c>
      <c r="AU19" s="1"/>
      <c r="AV19" s="28"/>
      <c r="AW19" s="29" t="s">
        <v>147</v>
      </c>
      <c r="AX19" s="30" t="str">
        <f t="shared" si="1"/>
        <v>≥80</v>
      </c>
      <c r="AY19" s="50">
        <f>VALUE(IF(AX19="---","",VLOOKUP(AX19,List1678345679[],2,FALSE)))</f>
        <v>1</v>
      </c>
      <c r="AZ19" s="1" t="str">
        <f t="shared" si="2"/>
        <v>≥80</v>
      </c>
      <c r="BA19" s="1">
        <f>VALUE(IF(AZ19="---","",VLOOKUP(AZ19,List1678345679[],2,FALSE)))</f>
        <v>1</v>
      </c>
      <c r="BB19" s="1" t="str">
        <f t="shared" si="3"/>
        <v>On Target</v>
      </c>
      <c r="BC19" s="1" t="str">
        <f t="shared" si="4"/>
        <v>Aktual Tahun 2</v>
      </c>
      <c r="BD19" s="1"/>
      <c r="BE19" s="1"/>
      <c r="BF19" s="1"/>
      <c r="BG19" s="1"/>
      <c r="BH19" s="1"/>
      <c r="BI19" s="29" t="s">
        <v>147</v>
      </c>
      <c r="BJ19" s="158">
        <f>IF(H19="---","",VLOOKUP(H19,List1678345679[],2,FALSE))</f>
        <v>0.5</v>
      </c>
      <c r="BK19" s="158">
        <f>IF(I19="---","",VLOOKUP(I19,List1678345679[],2,FALSE))</f>
        <v>0.5</v>
      </c>
      <c r="BL19" s="158">
        <f>IF(J19="---","",VLOOKUP(J19,List1678345679[],2,FALSE))</f>
        <v>1</v>
      </c>
      <c r="BM19" s="158" t="str">
        <f>IF(K19="---","",VLOOKUP(K19,List1678345679[],2,FALSE))</f>
        <v/>
      </c>
      <c r="BN19" s="158" t="str">
        <f>IF(L19="---","",VLOOKUP(L19,List1678345679[],2,FALSE))</f>
        <v/>
      </c>
      <c r="BO19" s="158" t="str">
        <f>IF(M19="---","",VLOOKUP(M19,List1678345679[],2,FALSE))</f>
        <v/>
      </c>
      <c r="BP19" s="158" t="str">
        <f>IF(N19="---","",VLOOKUP(N19,List1678345679[],2,FALSE))</f>
        <v/>
      </c>
      <c r="BQ19" s="158" t="str">
        <f>IF(O19="---","",VLOOKUP(O19,List1678345679[],2,FALSE))</f>
        <v/>
      </c>
      <c r="BR19" s="158" t="str">
        <f>IF(P19="---","",VLOOKUP(P19,List1678345679[],2,FALSE))</f>
        <v/>
      </c>
      <c r="BS19" s="158" t="str">
        <f>IF(Q19="---","",VLOOKUP(Q19,List1678345679[],2,FALSE))</f>
        <v/>
      </c>
      <c r="BT19" s="158" t="str">
        <f>IF(R19="---","",VLOOKUP(R19,List1678345679[],2,FALSE))</f>
        <v/>
      </c>
      <c r="BU19" s="29" t="s">
        <v>147</v>
      </c>
      <c r="BV19" s="158">
        <f>IF(Y19="---","",VLOOKUP(Y19,List1678345679[],2,FALSE))</f>
        <v>1</v>
      </c>
      <c r="BW19" s="158">
        <f>IF(Z19="---","",VLOOKUP(Z19,List1678345679[],2,FALSE))</f>
        <v>1</v>
      </c>
      <c r="BX19" s="158">
        <f>IF(AA19="---","",VLOOKUP(AA19,List1678345679[],2,FALSE))</f>
        <v>1</v>
      </c>
      <c r="BY19" s="158">
        <f>IF(AB19="---","",VLOOKUP(AB19,List1678345679[],2,FALSE))</f>
        <v>1</v>
      </c>
      <c r="BZ19" s="158">
        <f>IF(AC19="---","",VLOOKUP(AC19,List1678345679[],2,FALSE))</f>
        <v>1</v>
      </c>
      <c r="CA19" s="158" t="str">
        <f>IF(AD19="---","",VLOOKUP(AD19,List1678345679[],2,FALSE))</f>
        <v/>
      </c>
      <c r="CB19" s="158" t="str">
        <f>IF(AE19="---","",VLOOKUP(AE19,List1678345679[],2,FALSE))</f>
        <v/>
      </c>
      <c r="CC19" s="158" t="str">
        <f>IF(AF19="---","",VLOOKUP(AF19,List1678345679[],2,FALSE))</f>
        <v/>
      </c>
      <c r="CD19" s="158" t="str">
        <f>IF(AG19="---","",VLOOKUP(AG19,List1678345679[],2,FALSE))</f>
        <v/>
      </c>
      <c r="CE19" s="158" t="str">
        <f>IF(AH19="---","",VLOOKUP(AH19,List1678345679[],2,FALSE))</f>
        <v/>
      </c>
      <c r="CG19" s="1"/>
      <c r="CI19" s="1"/>
      <c r="CK19" s="1"/>
      <c r="CM19" s="1"/>
    </row>
    <row r="20" spans="2:91" s="8" customFormat="1" ht="13.5" customHeight="1" thickBot="1">
      <c r="B20" s="321"/>
      <c r="C20" s="291"/>
      <c r="D20" s="292"/>
      <c r="E20" s="20" t="s">
        <v>148</v>
      </c>
      <c r="F20" s="21"/>
      <c r="G20" s="22"/>
      <c r="H20" s="25" t="s">
        <v>114</v>
      </c>
      <c r="I20" s="25" t="s">
        <v>114</v>
      </c>
      <c r="J20" s="25" t="s">
        <v>114</v>
      </c>
      <c r="K20" s="25" t="s">
        <v>106</v>
      </c>
      <c r="L20" s="25" t="s">
        <v>106</v>
      </c>
      <c r="M20" s="25" t="s">
        <v>106</v>
      </c>
      <c r="N20" s="25" t="s">
        <v>106</v>
      </c>
      <c r="O20" s="25" t="s">
        <v>106</v>
      </c>
      <c r="P20" s="25" t="s">
        <v>106</v>
      </c>
      <c r="Q20" s="25" t="s">
        <v>106</v>
      </c>
      <c r="R20" s="32" t="s">
        <v>106</v>
      </c>
      <c r="S20" s="1"/>
      <c r="T20" s="1"/>
      <c r="U20" s="1"/>
      <c r="V20" s="1"/>
      <c r="W20" s="1"/>
      <c r="X20" s="1"/>
      <c r="Y20" s="25" t="s">
        <v>110</v>
      </c>
      <c r="Z20" s="25" t="s">
        <v>110</v>
      </c>
      <c r="AA20" s="25" t="s">
        <v>110</v>
      </c>
      <c r="AB20" s="25" t="s">
        <v>110</v>
      </c>
      <c r="AC20" s="32" t="s">
        <v>110</v>
      </c>
      <c r="AD20" s="23" t="s">
        <v>106</v>
      </c>
      <c r="AE20" s="23" t="s">
        <v>106</v>
      </c>
      <c r="AF20" s="23" t="s">
        <v>106</v>
      </c>
      <c r="AG20" s="23" t="s">
        <v>106</v>
      </c>
      <c r="AH20" s="23" t="s">
        <v>106</v>
      </c>
      <c r="AK20" s="27" t="str">
        <f t="shared" si="0"/>
        <v>Behind</v>
      </c>
      <c r="AL20" s="27" t="str">
        <f t="shared" si="0"/>
        <v>Behind</v>
      </c>
      <c r="AM20" s="27" t="str">
        <f t="shared" si="0"/>
        <v/>
      </c>
      <c r="AN20" s="27" t="str">
        <f t="shared" si="0"/>
        <v/>
      </c>
      <c r="AO20" s="27" t="str">
        <f t="shared" si="0"/>
        <v/>
      </c>
      <c r="AP20" s="27" t="str">
        <f t="shared" si="0"/>
        <v/>
      </c>
      <c r="AQ20" s="27" t="str">
        <f t="shared" si="0"/>
        <v/>
      </c>
      <c r="AR20" s="27" t="str">
        <f t="shared" si="0"/>
        <v/>
      </c>
      <c r="AS20" s="27" t="str">
        <f t="shared" si="0"/>
        <v/>
      </c>
      <c r="AT20" s="27" t="str">
        <f t="shared" si="0"/>
        <v/>
      </c>
      <c r="AU20" s="1"/>
      <c r="AV20" s="28"/>
      <c r="AW20" s="29" t="s">
        <v>149</v>
      </c>
      <c r="AX20" s="30" t="str">
        <f t="shared" si="1"/>
        <v>60-79</v>
      </c>
      <c r="AY20" s="50">
        <f>VALUE(IF(AX20="---","",VLOOKUP(AX20,List1678345679[],2,FALSE)))</f>
        <v>0.5</v>
      </c>
      <c r="AZ20" s="1" t="str">
        <f t="shared" si="2"/>
        <v>≥80</v>
      </c>
      <c r="BA20" s="1">
        <f>VALUE(IF(AZ20="---","",VLOOKUP(AZ20,List1678345679[],2,FALSE)))</f>
        <v>1</v>
      </c>
      <c r="BB20" s="1" t="str">
        <f t="shared" si="3"/>
        <v>Behind</v>
      </c>
      <c r="BC20" s="1" t="str">
        <f t="shared" si="4"/>
        <v>Aktual Tahun 2</v>
      </c>
      <c r="BD20" s="1"/>
      <c r="BE20" s="1"/>
      <c r="BF20" s="1"/>
      <c r="BG20" s="1"/>
      <c r="BH20" s="1"/>
      <c r="BI20" s="29" t="s">
        <v>149</v>
      </c>
      <c r="BJ20" s="158">
        <f>IF(H20="---","",VLOOKUP(H20,List1678345679[],2,FALSE))</f>
        <v>0.5</v>
      </c>
      <c r="BK20" s="158">
        <f>IF(I20="---","",VLOOKUP(I20,List1678345679[],2,FALSE))</f>
        <v>0.5</v>
      </c>
      <c r="BL20" s="158">
        <f>IF(J20="---","",VLOOKUP(J20,List1678345679[],2,FALSE))</f>
        <v>0.5</v>
      </c>
      <c r="BM20" s="158" t="str">
        <f>IF(K20="---","",VLOOKUP(K20,List1678345679[],2,FALSE))</f>
        <v/>
      </c>
      <c r="BN20" s="158" t="str">
        <f>IF(L20="---","",VLOOKUP(L20,List1678345679[],2,FALSE))</f>
        <v/>
      </c>
      <c r="BO20" s="158" t="str">
        <f>IF(M20="---","",VLOOKUP(M20,List1678345679[],2,FALSE))</f>
        <v/>
      </c>
      <c r="BP20" s="158" t="str">
        <f>IF(N20="---","",VLOOKUP(N20,List1678345679[],2,FALSE))</f>
        <v/>
      </c>
      <c r="BQ20" s="158" t="str">
        <f>IF(O20="---","",VLOOKUP(O20,List1678345679[],2,FALSE))</f>
        <v/>
      </c>
      <c r="BR20" s="158" t="str">
        <f>IF(P20="---","",VLOOKUP(P20,List1678345679[],2,FALSE))</f>
        <v/>
      </c>
      <c r="BS20" s="158" t="str">
        <f>IF(Q20="---","",VLOOKUP(Q20,List1678345679[],2,FALSE))</f>
        <v/>
      </c>
      <c r="BT20" s="158" t="str">
        <f>IF(R20="---","",VLOOKUP(R20,List1678345679[],2,FALSE))</f>
        <v/>
      </c>
      <c r="BU20" s="29" t="s">
        <v>149</v>
      </c>
      <c r="BV20" s="158">
        <f>IF(Y20="---","",VLOOKUP(Y20,List1678345679[],2,FALSE))</f>
        <v>1</v>
      </c>
      <c r="BW20" s="158">
        <f>IF(Z20="---","",VLOOKUP(Z20,List1678345679[],2,FALSE))</f>
        <v>1</v>
      </c>
      <c r="BX20" s="158">
        <f>IF(AA20="---","",VLOOKUP(AA20,List1678345679[],2,FALSE))</f>
        <v>1</v>
      </c>
      <c r="BY20" s="158">
        <f>IF(AB20="---","",VLOOKUP(AB20,List1678345679[],2,FALSE))</f>
        <v>1</v>
      </c>
      <c r="BZ20" s="158">
        <f>IF(AC20="---","",VLOOKUP(AC20,List1678345679[],2,FALSE))</f>
        <v>1</v>
      </c>
      <c r="CA20" s="158" t="str">
        <f>IF(AD20="---","",VLOOKUP(AD20,List1678345679[],2,FALSE))</f>
        <v/>
      </c>
      <c r="CB20" s="158" t="str">
        <f>IF(AE20="---","",VLOOKUP(AE20,List1678345679[],2,FALSE))</f>
        <v/>
      </c>
      <c r="CC20" s="158" t="str">
        <f>IF(AF20="---","",VLOOKUP(AF20,List1678345679[],2,FALSE))</f>
        <v/>
      </c>
      <c r="CD20" s="158" t="str">
        <f>IF(AG20="---","",VLOOKUP(AG20,List1678345679[],2,FALSE))</f>
        <v/>
      </c>
      <c r="CE20" s="158" t="str">
        <f>IF(AH20="---","",VLOOKUP(AH20,List1678345679[],2,FALSE))</f>
        <v/>
      </c>
      <c r="CG20" s="1"/>
      <c r="CI20" s="1"/>
      <c r="CK20" s="1"/>
      <c r="CM20" s="1"/>
    </row>
    <row r="21" spans="2:91" s="8" customFormat="1" ht="13.5" customHeight="1" thickBot="1">
      <c r="B21" s="321"/>
      <c r="C21" s="291" t="s">
        <v>150</v>
      </c>
      <c r="D21" s="292"/>
      <c r="E21" s="20" t="s">
        <v>151</v>
      </c>
      <c r="F21" s="21"/>
      <c r="G21" s="22"/>
      <c r="H21" s="25" t="s">
        <v>114</v>
      </c>
      <c r="I21" s="25" t="s">
        <v>114</v>
      </c>
      <c r="J21" s="25" t="s">
        <v>114</v>
      </c>
      <c r="K21" s="25" t="s">
        <v>106</v>
      </c>
      <c r="L21" s="25" t="s">
        <v>106</v>
      </c>
      <c r="M21" s="25" t="s">
        <v>106</v>
      </c>
      <c r="N21" s="25" t="s">
        <v>106</v>
      </c>
      <c r="O21" s="25" t="s">
        <v>106</v>
      </c>
      <c r="P21" s="25" t="s">
        <v>106</v>
      </c>
      <c r="Q21" s="25" t="s">
        <v>106</v>
      </c>
      <c r="R21" s="32" t="s">
        <v>106</v>
      </c>
      <c r="S21" s="1"/>
      <c r="T21" s="1"/>
      <c r="U21" s="1"/>
      <c r="V21" s="1"/>
      <c r="W21" s="1"/>
      <c r="X21" s="1"/>
      <c r="Y21" s="25" t="s">
        <v>114</v>
      </c>
      <c r="Z21" s="25" t="s">
        <v>114</v>
      </c>
      <c r="AA21" s="25" t="s">
        <v>114</v>
      </c>
      <c r="AB21" s="25" t="s">
        <v>114</v>
      </c>
      <c r="AC21" s="32" t="s">
        <v>110</v>
      </c>
      <c r="AD21" s="23" t="s">
        <v>106</v>
      </c>
      <c r="AE21" s="23" t="s">
        <v>106</v>
      </c>
      <c r="AF21" s="23" t="s">
        <v>106</v>
      </c>
      <c r="AG21" s="23" t="s">
        <v>106</v>
      </c>
      <c r="AH21" s="23" t="s">
        <v>106</v>
      </c>
      <c r="AK21" s="27" t="str">
        <f t="shared" si="0"/>
        <v>On Target</v>
      </c>
      <c r="AL21" s="27" t="str">
        <f t="shared" si="0"/>
        <v>On Target</v>
      </c>
      <c r="AM21" s="27" t="str">
        <f t="shared" si="0"/>
        <v/>
      </c>
      <c r="AN21" s="27" t="str">
        <f t="shared" si="0"/>
        <v/>
      </c>
      <c r="AO21" s="27" t="str">
        <f t="shared" si="0"/>
        <v/>
      </c>
      <c r="AP21" s="27" t="str">
        <f t="shared" si="0"/>
        <v/>
      </c>
      <c r="AQ21" s="27" t="str">
        <f t="shared" si="0"/>
        <v/>
      </c>
      <c r="AR21" s="27" t="str">
        <f t="shared" si="0"/>
        <v/>
      </c>
      <c r="AS21" s="27" t="str">
        <f t="shared" si="0"/>
        <v/>
      </c>
      <c r="AT21" s="27" t="str">
        <f t="shared" si="0"/>
        <v/>
      </c>
      <c r="AU21" s="1"/>
      <c r="AV21" s="28"/>
      <c r="AW21" s="29" t="s">
        <v>152</v>
      </c>
      <c r="AX21" s="30" t="str">
        <f t="shared" si="1"/>
        <v>60-79</v>
      </c>
      <c r="AY21" s="50">
        <f>VALUE(IF(AX21="---","",VLOOKUP(AX21,List1678345679[],2,FALSE)))</f>
        <v>0.5</v>
      </c>
      <c r="AZ21" s="1" t="str">
        <f t="shared" si="2"/>
        <v>60-79</v>
      </c>
      <c r="BA21" s="1">
        <f>VALUE(IF(AZ21="---","",VLOOKUP(AZ21,List1678345679[],2,FALSE)))</f>
        <v>0.5</v>
      </c>
      <c r="BB21" s="1" t="str">
        <f t="shared" si="3"/>
        <v>On Target</v>
      </c>
      <c r="BC21" s="1" t="str">
        <f t="shared" si="4"/>
        <v>Aktual Tahun 2</v>
      </c>
      <c r="BD21" s="1"/>
      <c r="BE21" s="1"/>
      <c r="BF21" s="1"/>
      <c r="BG21" s="1"/>
      <c r="BH21" s="1"/>
      <c r="BI21" s="29" t="s">
        <v>152</v>
      </c>
      <c r="BJ21" s="158">
        <f>IF(H21="---","",VLOOKUP(H21,List1678345679[],2,FALSE))</f>
        <v>0.5</v>
      </c>
      <c r="BK21" s="158">
        <f>IF(I21="---","",VLOOKUP(I21,List1678345679[],2,FALSE))</f>
        <v>0.5</v>
      </c>
      <c r="BL21" s="158">
        <f>IF(J21="---","",VLOOKUP(J21,List1678345679[],2,FALSE))</f>
        <v>0.5</v>
      </c>
      <c r="BM21" s="158" t="str">
        <f>IF(K21="---","",VLOOKUP(K21,List1678345679[],2,FALSE))</f>
        <v/>
      </c>
      <c r="BN21" s="158" t="str">
        <f>IF(L21="---","",VLOOKUP(L21,List1678345679[],2,FALSE))</f>
        <v/>
      </c>
      <c r="BO21" s="158" t="str">
        <f>IF(M21="---","",VLOOKUP(M21,List1678345679[],2,FALSE))</f>
        <v/>
      </c>
      <c r="BP21" s="158" t="str">
        <f>IF(N21="---","",VLOOKUP(N21,List1678345679[],2,FALSE))</f>
        <v/>
      </c>
      <c r="BQ21" s="158" t="str">
        <f>IF(O21="---","",VLOOKUP(O21,List1678345679[],2,FALSE))</f>
        <v/>
      </c>
      <c r="BR21" s="158" t="str">
        <f>IF(P21="---","",VLOOKUP(P21,List1678345679[],2,FALSE))</f>
        <v/>
      </c>
      <c r="BS21" s="158" t="str">
        <f>IF(Q21="---","",VLOOKUP(Q21,List1678345679[],2,FALSE))</f>
        <v/>
      </c>
      <c r="BT21" s="158" t="str">
        <f>IF(R21="---","",VLOOKUP(R21,List1678345679[],2,FALSE))</f>
        <v/>
      </c>
      <c r="BU21" s="29" t="s">
        <v>152</v>
      </c>
      <c r="BV21" s="158">
        <f>IF(Y21="---","",VLOOKUP(Y21,List1678345679[],2,FALSE))</f>
        <v>0.5</v>
      </c>
      <c r="BW21" s="158">
        <f>IF(Z21="---","",VLOOKUP(Z21,List1678345679[],2,FALSE))</f>
        <v>0.5</v>
      </c>
      <c r="BX21" s="158">
        <f>IF(AA21="---","",VLOOKUP(AA21,List1678345679[],2,FALSE))</f>
        <v>0.5</v>
      </c>
      <c r="BY21" s="158">
        <f>IF(AB21="---","",VLOOKUP(AB21,List1678345679[],2,FALSE))</f>
        <v>0.5</v>
      </c>
      <c r="BZ21" s="158">
        <f>IF(AC21="---","",VLOOKUP(AC21,List1678345679[],2,FALSE))</f>
        <v>1</v>
      </c>
      <c r="CA21" s="158" t="str">
        <f>IF(AD21="---","",VLOOKUP(AD21,List1678345679[],2,FALSE))</f>
        <v/>
      </c>
      <c r="CB21" s="158" t="str">
        <f>IF(AE21="---","",VLOOKUP(AE21,List1678345679[],2,FALSE))</f>
        <v/>
      </c>
      <c r="CC21" s="158" t="str">
        <f>IF(AF21="---","",VLOOKUP(AF21,List1678345679[],2,FALSE))</f>
        <v/>
      </c>
      <c r="CD21" s="158" t="str">
        <f>IF(AG21="---","",VLOOKUP(AG21,List1678345679[],2,FALSE))</f>
        <v/>
      </c>
      <c r="CE21" s="158" t="str">
        <f>IF(AH21="---","",VLOOKUP(AH21,List1678345679[],2,FALSE))</f>
        <v/>
      </c>
      <c r="CG21" s="1"/>
      <c r="CI21" s="1"/>
      <c r="CK21" s="1"/>
      <c r="CM21" s="1"/>
    </row>
    <row r="22" spans="2:91" s="8" customFormat="1" ht="13.5" customHeight="1" thickBot="1">
      <c r="B22" s="321"/>
      <c r="C22" s="291"/>
      <c r="D22" s="292"/>
      <c r="E22" s="20" t="s">
        <v>153</v>
      </c>
      <c r="F22" s="21"/>
      <c r="G22" s="22"/>
      <c r="H22" s="25" t="s">
        <v>114</v>
      </c>
      <c r="I22" s="25" t="s">
        <v>114</v>
      </c>
      <c r="J22" s="25" t="s">
        <v>114</v>
      </c>
      <c r="K22" s="25" t="s">
        <v>106</v>
      </c>
      <c r="L22" s="25" t="s">
        <v>106</v>
      </c>
      <c r="M22" s="25" t="s">
        <v>106</v>
      </c>
      <c r="N22" s="25" t="s">
        <v>106</v>
      </c>
      <c r="O22" s="25" t="s">
        <v>106</v>
      </c>
      <c r="P22" s="25" t="s">
        <v>106</v>
      </c>
      <c r="Q22" s="25" t="s">
        <v>106</v>
      </c>
      <c r="R22" s="32" t="s">
        <v>106</v>
      </c>
      <c r="S22" s="1"/>
      <c r="T22" s="1"/>
      <c r="U22" s="1"/>
      <c r="V22" s="1"/>
      <c r="W22" s="1"/>
      <c r="X22" s="1"/>
      <c r="Y22" s="25" t="s">
        <v>114</v>
      </c>
      <c r="Z22" s="25" t="s">
        <v>114</v>
      </c>
      <c r="AA22" s="25" t="s">
        <v>114</v>
      </c>
      <c r="AB22" s="25" t="s">
        <v>110</v>
      </c>
      <c r="AC22" s="32" t="s">
        <v>110</v>
      </c>
      <c r="AD22" s="23" t="s">
        <v>106</v>
      </c>
      <c r="AE22" s="23" t="s">
        <v>106</v>
      </c>
      <c r="AF22" s="23" t="s">
        <v>106</v>
      </c>
      <c r="AG22" s="23" t="s">
        <v>106</v>
      </c>
      <c r="AH22" s="23" t="s">
        <v>106</v>
      </c>
      <c r="AK22" s="27" t="str">
        <f t="shared" si="0"/>
        <v>On Target</v>
      </c>
      <c r="AL22" s="27" t="str">
        <f t="shared" si="0"/>
        <v>On Target</v>
      </c>
      <c r="AM22" s="27" t="str">
        <f t="shared" si="0"/>
        <v/>
      </c>
      <c r="AN22" s="27" t="str">
        <f t="shared" si="0"/>
        <v/>
      </c>
      <c r="AO22" s="27" t="str">
        <f t="shared" si="0"/>
        <v/>
      </c>
      <c r="AP22" s="27" t="str">
        <f t="shared" si="0"/>
        <v/>
      </c>
      <c r="AQ22" s="27" t="str">
        <f t="shared" si="0"/>
        <v/>
      </c>
      <c r="AR22" s="27" t="str">
        <f t="shared" si="0"/>
        <v/>
      </c>
      <c r="AS22" s="27" t="str">
        <f t="shared" si="0"/>
        <v/>
      </c>
      <c r="AT22" s="27" t="str">
        <f t="shared" si="0"/>
        <v/>
      </c>
      <c r="AU22" s="1"/>
      <c r="AV22" s="28"/>
      <c r="AW22" s="29" t="s">
        <v>154</v>
      </c>
      <c r="AX22" s="30" t="str">
        <f t="shared" si="1"/>
        <v>60-79</v>
      </c>
      <c r="AY22" s="50">
        <f>VALUE(IF(AX22="---","",VLOOKUP(AX22,List1678345679[],2,FALSE)))</f>
        <v>0.5</v>
      </c>
      <c r="AZ22" s="1" t="str">
        <f t="shared" si="2"/>
        <v>60-79</v>
      </c>
      <c r="BA22" s="1">
        <f>VALUE(IF(AZ22="---","",VLOOKUP(AZ22,List1678345679[],2,FALSE)))</f>
        <v>0.5</v>
      </c>
      <c r="BB22" s="1" t="str">
        <f t="shared" si="3"/>
        <v>On Target</v>
      </c>
      <c r="BC22" s="1" t="str">
        <f t="shared" si="4"/>
        <v>Aktual Tahun 2</v>
      </c>
      <c r="BD22" s="1"/>
      <c r="BE22" s="1"/>
      <c r="BF22" s="1"/>
      <c r="BG22" s="1"/>
      <c r="BH22" s="1"/>
      <c r="BI22" s="29" t="s">
        <v>154</v>
      </c>
      <c r="BJ22" s="158">
        <f>IF(H22="---","",VLOOKUP(H22,List1678345679[],2,FALSE))</f>
        <v>0.5</v>
      </c>
      <c r="BK22" s="158">
        <f>IF(I22="---","",VLOOKUP(I22,List1678345679[],2,FALSE))</f>
        <v>0.5</v>
      </c>
      <c r="BL22" s="158">
        <f>IF(J22="---","",VLOOKUP(J22,List1678345679[],2,FALSE))</f>
        <v>0.5</v>
      </c>
      <c r="BM22" s="158" t="str">
        <f>IF(K22="---","",VLOOKUP(K22,List1678345679[],2,FALSE))</f>
        <v/>
      </c>
      <c r="BN22" s="158" t="str">
        <f>IF(L22="---","",VLOOKUP(L22,List1678345679[],2,FALSE))</f>
        <v/>
      </c>
      <c r="BO22" s="158" t="str">
        <f>IF(M22="---","",VLOOKUP(M22,List1678345679[],2,FALSE))</f>
        <v/>
      </c>
      <c r="BP22" s="158" t="str">
        <f>IF(N22="---","",VLOOKUP(N22,List1678345679[],2,FALSE))</f>
        <v/>
      </c>
      <c r="BQ22" s="158" t="str">
        <f>IF(O22="---","",VLOOKUP(O22,List1678345679[],2,FALSE))</f>
        <v/>
      </c>
      <c r="BR22" s="158" t="str">
        <f>IF(P22="---","",VLOOKUP(P22,List1678345679[],2,FALSE))</f>
        <v/>
      </c>
      <c r="BS22" s="158" t="str">
        <f>IF(Q22="---","",VLOOKUP(Q22,List1678345679[],2,FALSE))</f>
        <v/>
      </c>
      <c r="BT22" s="158" t="str">
        <f>IF(R22="---","",VLOOKUP(R22,List1678345679[],2,FALSE))</f>
        <v/>
      </c>
      <c r="BU22" s="29" t="s">
        <v>154</v>
      </c>
      <c r="BV22" s="158">
        <f>IF(Y22="---","",VLOOKUP(Y22,List1678345679[],2,FALSE))</f>
        <v>0.5</v>
      </c>
      <c r="BW22" s="158">
        <f>IF(Z22="---","",VLOOKUP(Z22,List1678345679[],2,FALSE))</f>
        <v>0.5</v>
      </c>
      <c r="BX22" s="158">
        <f>IF(AA22="---","",VLOOKUP(AA22,List1678345679[],2,FALSE))</f>
        <v>0.5</v>
      </c>
      <c r="BY22" s="158">
        <f>IF(AB22="---","",VLOOKUP(AB22,List1678345679[],2,FALSE))</f>
        <v>1</v>
      </c>
      <c r="BZ22" s="158">
        <f>IF(AC22="---","",VLOOKUP(AC22,List1678345679[],2,FALSE))</f>
        <v>1</v>
      </c>
      <c r="CA22" s="158" t="str">
        <f>IF(AD22="---","",VLOOKUP(AD22,List1678345679[],2,FALSE))</f>
        <v/>
      </c>
      <c r="CB22" s="158" t="str">
        <f>IF(AE22="---","",VLOOKUP(AE22,List1678345679[],2,FALSE))</f>
        <v/>
      </c>
      <c r="CC22" s="158" t="str">
        <f>IF(AF22="---","",VLOOKUP(AF22,List1678345679[],2,FALSE))</f>
        <v/>
      </c>
      <c r="CD22" s="158" t="str">
        <f>IF(AG22="---","",VLOOKUP(AG22,List1678345679[],2,FALSE))</f>
        <v/>
      </c>
      <c r="CE22" s="158" t="str">
        <f>IF(AH22="---","",VLOOKUP(AH22,List1678345679[],2,FALSE))</f>
        <v/>
      </c>
      <c r="CG22" s="1"/>
      <c r="CI22" s="1"/>
      <c r="CK22" s="1"/>
      <c r="CM22" s="1"/>
    </row>
    <row r="23" spans="2:91" s="8" customFormat="1" ht="13.5" customHeight="1" thickBot="1">
      <c r="B23" s="322"/>
      <c r="C23" s="291"/>
      <c r="D23" s="292"/>
      <c r="E23" s="20" t="s">
        <v>155</v>
      </c>
      <c r="F23" s="21"/>
      <c r="G23" s="22"/>
      <c r="H23" s="25" t="s">
        <v>114</v>
      </c>
      <c r="I23" s="25" t="s">
        <v>114</v>
      </c>
      <c r="J23" s="25" t="s">
        <v>114</v>
      </c>
      <c r="K23" s="25" t="s">
        <v>106</v>
      </c>
      <c r="L23" s="25" t="s">
        <v>106</v>
      </c>
      <c r="M23" s="25" t="s">
        <v>106</v>
      </c>
      <c r="N23" s="25" t="s">
        <v>106</v>
      </c>
      <c r="O23" s="25" t="s">
        <v>106</v>
      </c>
      <c r="P23" s="25" t="s">
        <v>106</v>
      </c>
      <c r="Q23" s="25" t="s">
        <v>106</v>
      </c>
      <c r="R23" s="32" t="s">
        <v>106</v>
      </c>
      <c r="S23" s="1"/>
      <c r="T23" s="1"/>
      <c r="U23" s="1"/>
      <c r="V23" s="1"/>
      <c r="W23" s="1"/>
      <c r="X23" s="1"/>
      <c r="Y23" s="25" t="s">
        <v>114</v>
      </c>
      <c r="Z23" s="25" t="s">
        <v>114</v>
      </c>
      <c r="AA23" s="25" t="s">
        <v>110</v>
      </c>
      <c r="AB23" s="25" t="s">
        <v>110</v>
      </c>
      <c r="AC23" s="32" t="s">
        <v>110</v>
      </c>
      <c r="AD23" s="23" t="s">
        <v>106</v>
      </c>
      <c r="AE23" s="23" t="s">
        <v>106</v>
      </c>
      <c r="AF23" s="23" t="s">
        <v>106</v>
      </c>
      <c r="AG23" s="23" t="s">
        <v>106</v>
      </c>
      <c r="AH23" s="23" t="s">
        <v>106</v>
      </c>
      <c r="AK23" s="27" t="str">
        <f t="shared" si="0"/>
        <v>On Target</v>
      </c>
      <c r="AL23" s="27" t="str">
        <f t="shared" si="0"/>
        <v>On Target</v>
      </c>
      <c r="AM23" s="27" t="str">
        <f t="shared" si="0"/>
        <v/>
      </c>
      <c r="AN23" s="27" t="str">
        <f t="shared" si="0"/>
        <v/>
      </c>
      <c r="AO23" s="27" t="str">
        <f t="shared" si="0"/>
        <v/>
      </c>
      <c r="AP23" s="27" t="str">
        <f t="shared" si="0"/>
        <v/>
      </c>
      <c r="AQ23" s="27" t="str">
        <f t="shared" si="0"/>
        <v/>
      </c>
      <c r="AR23" s="27" t="str">
        <f t="shared" si="0"/>
        <v/>
      </c>
      <c r="AS23" s="27" t="str">
        <f t="shared" si="0"/>
        <v/>
      </c>
      <c r="AT23" s="27" t="str">
        <f t="shared" si="0"/>
        <v/>
      </c>
      <c r="AU23" s="1"/>
      <c r="AV23" s="28"/>
      <c r="AW23" s="29" t="s">
        <v>156</v>
      </c>
      <c r="AX23" s="30" t="str">
        <f t="shared" si="1"/>
        <v>60-79</v>
      </c>
      <c r="AY23" s="50">
        <f>VALUE(IF(AX23="---","",VLOOKUP(AX23,List1678345679[],2,FALSE)))</f>
        <v>0.5</v>
      </c>
      <c r="AZ23" s="1" t="str">
        <f t="shared" si="2"/>
        <v>60-79</v>
      </c>
      <c r="BA23" s="1">
        <f>VALUE(IF(AZ23="---","",VLOOKUP(AZ23,List1678345679[],2,FALSE)))</f>
        <v>0.5</v>
      </c>
      <c r="BB23" s="1" t="str">
        <f t="shared" si="3"/>
        <v>On Target</v>
      </c>
      <c r="BC23" s="1" t="str">
        <f t="shared" si="4"/>
        <v>Aktual Tahun 2</v>
      </c>
      <c r="BD23" s="1"/>
      <c r="BE23" s="1"/>
      <c r="BF23" s="1"/>
      <c r="BG23" s="1"/>
      <c r="BH23" s="1"/>
      <c r="BI23" s="29" t="s">
        <v>156</v>
      </c>
      <c r="BJ23" s="158">
        <f>IF(H23="---","",VLOOKUP(H23,List1678345679[],2,FALSE))</f>
        <v>0.5</v>
      </c>
      <c r="BK23" s="158">
        <f>IF(I23="---","",VLOOKUP(I23,List1678345679[],2,FALSE))</f>
        <v>0.5</v>
      </c>
      <c r="BL23" s="158">
        <f>IF(J23="---","",VLOOKUP(J23,List1678345679[],2,FALSE))</f>
        <v>0.5</v>
      </c>
      <c r="BM23" s="158" t="str">
        <f>IF(K23="---","",VLOOKUP(K23,List1678345679[],2,FALSE))</f>
        <v/>
      </c>
      <c r="BN23" s="158" t="str">
        <f>IF(L23="---","",VLOOKUP(L23,List1678345679[],2,FALSE))</f>
        <v/>
      </c>
      <c r="BO23" s="158" t="str">
        <f>IF(M23="---","",VLOOKUP(M23,List1678345679[],2,FALSE))</f>
        <v/>
      </c>
      <c r="BP23" s="158" t="str">
        <f>IF(N23="---","",VLOOKUP(N23,List1678345679[],2,FALSE))</f>
        <v/>
      </c>
      <c r="BQ23" s="158" t="str">
        <f>IF(O23="---","",VLOOKUP(O23,List1678345679[],2,FALSE))</f>
        <v/>
      </c>
      <c r="BR23" s="158" t="str">
        <f>IF(P23="---","",VLOOKUP(P23,List1678345679[],2,FALSE))</f>
        <v/>
      </c>
      <c r="BS23" s="158" t="str">
        <f>IF(Q23="---","",VLOOKUP(Q23,List1678345679[],2,FALSE))</f>
        <v/>
      </c>
      <c r="BT23" s="158" t="str">
        <f>IF(R23="---","",VLOOKUP(R23,List1678345679[],2,FALSE))</f>
        <v/>
      </c>
      <c r="BU23" s="29" t="s">
        <v>156</v>
      </c>
      <c r="BV23" s="158">
        <f>IF(Y23="---","",VLOOKUP(Y23,List1678345679[],2,FALSE))</f>
        <v>0.5</v>
      </c>
      <c r="BW23" s="158">
        <f>IF(Z23="---","",VLOOKUP(Z23,List1678345679[],2,FALSE))</f>
        <v>0.5</v>
      </c>
      <c r="BX23" s="158">
        <f>IF(AA23="---","",VLOOKUP(AA23,List1678345679[],2,FALSE))</f>
        <v>1</v>
      </c>
      <c r="BY23" s="158">
        <f>IF(AB23="---","",VLOOKUP(AB23,List1678345679[],2,FALSE))</f>
        <v>1</v>
      </c>
      <c r="BZ23" s="158">
        <f>IF(AC23="---","",VLOOKUP(AC23,List1678345679[],2,FALSE))</f>
        <v>1</v>
      </c>
      <c r="CA23" s="158" t="str">
        <f>IF(AD23="---","",VLOOKUP(AD23,List1678345679[],2,FALSE))</f>
        <v/>
      </c>
      <c r="CB23" s="158" t="str">
        <f>IF(AE23="---","",VLOOKUP(AE23,List1678345679[],2,FALSE))</f>
        <v/>
      </c>
      <c r="CC23" s="158" t="str">
        <f>IF(AF23="---","",VLOOKUP(AF23,List1678345679[],2,FALSE))</f>
        <v/>
      </c>
      <c r="CD23" s="158" t="str">
        <f>IF(AG23="---","",VLOOKUP(AG23,List1678345679[],2,FALSE))</f>
        <v/>
      </c>
      <c r="CE23" s="158" t="str">
        <f>IF(AH23="---","",VLOOKUP(AH23,List1678345679[],2,FALSE))</f>
        <v/>
      </c>
      <c r="CG23" s="1"/>
      <c r="CI23" s="1"/>
      <c r="CK23" s="1"/>
      <c r="CM23" s="1"/>
    </row>
    <row r="24" spans="2:91" s="8" customFormat="1" ht="13.5" customHeight="1" thickBot="1">
      <c r="B24" s="320">
        <v>3</v>
      </c>
      <c r="C24" s="329" t="s">
        <v>157</v>
      </c>
      <c r="D24" s="330"/>
      <c r="E24" s="20" t="s">
        <v>158</v>
      </c>
      <c r="F24" s="21"/>
      <c r="G24" s="22"/>
      <c r="H24" s="25" t="s">
        <v>110</v>
      </c>
      <c r="I24" s="25" t="s">
        <v>110</v>
      </c>
      <c r="J24" s="25" t="s">
        <v>110</v>
      </c>
      <c r="K24" s="25" t="s">
        <v>106</v>
      </c>
      <c r="L24" s="25" t="s">
        <v>106</v>
      </c>
      <c r="M24" s="25" t="s">
        <v>106</v>
      </c>
      <c r="N24" s="25" t="s">
        <v>106</v>
      </c>
      <c r="O24" s="25" t="s">
        <v>106</v>
      </c>
      <c r="P24" s="25" t="s">
        <v>106</v>
      </c>
      <c r="Q24" s="25" t="s">
        <v>106</v>
      </c>
      <c r="R24" s="32" t="s">
        <v>106</v>
      </c>
      <c r="S24" s="1"/>
      <c r="T24" s="1"/>
      <c r="U24" s="1"/>
      <c r="V24" s="1"/>
      <c r="W24" s="1"/>
      <c r="X24" s="1"/>
      <c r="Y24" s="25" t="s">
        <v>110</v>
      </c>
      <c r="Z24" s="25" t="s">
        <v>110</v>
      </c>
      <c r="AA24" s="25" t="s">
        <v>110</v>
      </c>
      <c r="AB24" s="25" t="s">
        <v>110</v>
      </c>
      <c r="AC24" s="32" t="s">
        <v>110</v>
      </c>
      <c r="AD24" s="23" t="s">
        <v>106</v>
      </c>
      <c r="AE24" s="23" t="s">
        <v>106</v>
      </c>
      <c r="AF24" s="23" t="s">
        <v>106</v>
      </c>
      <c r="AG24" s="23" t="s">
        <v>106</v>
      </c>
      <c r="AH24" s="23" t="s">
        <v>106</v>
      </c>
      <c r="AK24" s="27" t="str">
        <f t="shared" si="0"/>
        <v>On Target</v>
      </c>
      <c r="AL24" s="27" t="str">
        <f t="shared" si="0"/>
        <v>On Target</v>
      </c>
      <c r="AM24" s="27" t="str">
        <f t="shared" si="0"/>
        <v/>
      </c>
      <c r="AN24" s="27" t="str">
        <f t="shared" si="0"/>
        <v/>
      </c>
      <c r="AO24" s="27" t="str">
        <f t="shared" si="0"/>
        <v/>
      </c>
      <c r="AP24" s="27" t="str">
        <f t="shared" si="0"/>
        <v/>
      </c>
      <c r="AQ24" s="27" t="str">
        <f t="shared" si="0"/>
        <v/>
      </c>
      <c r="AR24" s="27" t="str">
        <f t="shared" si="0"/>
        <v/>
      </c>
      <c r="AS24" s="27" t="str">
        <f t="shared" si="0"/>
        <v/>
      </c>
      <c r="AT24" s="27" t="str">
        <f t="shared" si="0"/>
        <v/>
      </c>
      <c r="AU24" s="1"/>
      <c r="AV24" s="28"/>
      <c r="AW24" s="29" t="s">
        <v>159</v>
      </c>
      <c r="AX24" s="30" t="str">
        <f t="shared" si="1"/>
        <v>≥80</v>
      </c>
      <c r="AY24" s="50">
        <f>VALUE(IF(AX24="---","",VLOOKUP(AX24,List1678345679[],2,FALSE)))</f>
        <v>1</v>
      </c>
      <c r="AZ24" s="1" t="str">
        <f t="shared" si="2"/>
        <v>≥80</v>
      </c>
      <c r="BA24" s="1">
        <f>VALUE(IF(AZ24="---","",VLOOKUP(AZ24,List1678345679[],2,FALSE)))</f>
        <v>1</v>
      </c>
      <c r="BB24" s="1" t="str">
        <f t="shared" si="3"/>
        <v>On Target</v>
      </c>
      <c r="BC24" s="1" t="str">
        <f t="shared" si="4"/>
        <v>Aktual Tahun 2</v>
      </c>
      <c r="BD24" s="1"/>
      <c r="BE24" s="1"/>
      <c r="BF24" s="1"/>
      <c r="BG24" s="1"/>
      <c r="BH24" s="1"/>
      <c r="BI24" s="29" t="s">
        <v>159</v>
      </c>
      <c r="BJ24" s="158">
        <f>IF(H24="---","",VLOOKUP(H24,List1678345679[],2,FALSE))</f>
        <v>1</v>
      </c>
      <c r="BK24" s="158">
        <f>IF(I24="---","",VLOOKUP(I24,List1678345679[],2,FALSE))</f>
        <v>1</v>
      </c>
      <c r="BL24" s="158">
        <f>IF(J24="---","",VLOOKUP(J24,List1678345679[],2,FALSE))</f>
        <v>1</v>
      </c>
      <c r="BM24" s="158" t="str">
        <f>IF(K24="---","",VLOOKUP(K24,List1678345679[],2,FALSE))</f>
        <v/>
      </c>
      <c r="BN24" s="158" t="str">
        <f>IF(L24="---","",VLOOKUP(L24,List1678345679[],2,FALSE))</f>
        <v/>
      </c>
      <c r="BO24" s="158" t="str">
        <f>IF(M24="---","",VLOOKUP(M24,List1678345679[],2,FALSE))</f>
        <v/>
      </c>
      <c r="BP24" s="158" t="str">
        <f>IF(N24="---","",VLOOKUP(N24,List1678345679[],2,FALSE))</f>
        <v/>
      </c>
      <c r="BQ24" s="158" t="str">
        <f>IF(O24="---","",VLOOKUP(O24,List1678345679[],2,FALSE))</f>
        <v/>
      </c>
      <c r="BR24" s="158" t="str">
        <f>IF(P24="---","",VLOOKUP(P24,List1678345679[],2,FALSE))</f>
        <v/>
      </c>
      <c r="BS24" s="158" t="str">
        <f>IF(Q24="---","",VLOOKUP(Q24,List1678345679[],2,FALSE))</f>
        <v/>
      </c>
      <c r="BT24" s="158" t="str">
        <f>IF(R24="---","",VLOOKUP(R24,List1678345679[],2,FALSE))</f>
        <v/>
      </c>
      <c r="BU24" s="29" t="s">
        <v>159</v>
      </c>
      <c r="BV24" s="158">
        <f>IF(Y24="---","",VLOOKUP(Y24,List1678345679[],2,FALSE))</f>
        <v>1</v>
      </c>
      <c r="BW24" s="158">
        <f>IF(Z24="---","",VLOOKUP(Z24,List1678345679[],2,FALSE))</f>
        <v>1</v>
      </c>
      <c r="BX24" s="158">
        <f>IF(AA24="---","",VLOOKUP(AA24,List1678345679[],2,FALSE))</f>
        <v>1</v>
      </c>
      <c r="BY24" s="158">
        <f>IF(AB24="---","",VLOOKUP(AB24,List1678345679[],2,FALSE))</f>
        <v>1</v>
      </c>
      <c r="BZ24" s="158">
        <f>IF(AC24="---","",VLOOKUP(AC24,List1678345679[],2,FALSE))</f>
        <v>1</v>
      </c>
      <c r="CA24" s="158" t="str">
        <f>IF(AD24="---","",VLOOKUP(AD24,List1678345679[],2,FALSE))</f>
        <v/>
      </c>
      <c r="CB24" s="158" t="str">
        <f>IF(AE24="---","",VLOOKUP(AE24,List1678345679[],2,FALSE))</f>
        <v/>
      </c>
      <c r="CC24" s="158" t="str">
        <f>IF(AF24="---","",VLOOKUP(AF24,List1678345679[],2,FALSE))</f>
        <v/>
      </c>
      <c r="CD24" s="158" t="str">
        <f>IF(AG24="---","",VLOOKUP(AG24,List1678345679[],2,FALSE))</f>
        <v/>
      </c>
      <c r="CE24" s="158" t="str">
        <f>IF(AH24="---","",VLOOKUP(AH24,List1678345679[],2,FALSE))</f>
        <v/>
      </c>
      <c r="CG24" s="1"/>
      <c r="CI24" s="1"/>
      <c r="CK24" s="1"/>
      <c r="CM24" s="1"/>
    </row>
    <row r="25" spans="2:91" s="8" customFormat="1" ht="14.45" thickBot="1">
      <c r="B25" s="321"/>
      <c r="C25" s="329"/>
      <c r="D25" s="330"/>
      <c r="E25" s="20" t="s">
        <v>160</v>
      </c>
      <c r="F25" s="21"/>
      <c r="G25" s="22"/>
      <c r="H25" s="25" t="s">
        <v>110</v>
      </c>
      <c r="I25" s="25" t="s">
        <v>110</v>
      </c>
      <c r="J25" s="25" t="s">
        <v>110</v>
      </c>
      <c r="K25" s="25" t="s">
        <v>106</v>
      </c>
      <c r="L25" s="25" t="s">
        <v>106</v>
      </c>
      <c r="M25" s="25" t="s">
        <v>106</v>
      </c>
      <c r="N25" s="25" t="s">
        <v>106</v>
      </c>
      <c r="O25" s="25" t="s">
        <v>106</v>
      </c>
      <c r="P25" s="25" t="s">
        <v>106</v>
      </c>
      <c r="Q25" s="25" t="s">
        <v>106</v>
      </c>
      <c r="R25" s="32" t="s">
        <v>106</v>
      </c>
      <c r="S25" s="1"/>
      <c r="T25" s="1"/>
      <c r="U25" s="1"/>
      <c r="V25" s="1"/>
      <c r="W25" s="1"/>
      <c r="X25" s="1"/>
      <c r="Y25" s="25" t="s">
        <v>110</v>
      </c>
      <c r="Z25" s="25" t="s">
        <v>110</v>
      </c>
      <c r="AA25" s="25" t="s">
        <v>110</v>
      </c>
      <c r="AB25" s="25" t="s">
        <v>110</v>
      </c>
      <c r="AC25" s="32" t="s">
        <v>110</v>
      </c>
      <c r="AD25" s="23" t="s">
        <v>106</v>
      </c>
      <c r="AE25" s="23" t="s">
        <v>106</v>
      </c>
      <c r="AF25" s="23" t="s">
        <v>106</v>
      </c>
      <c r="AG25" s="23" t="s">
        <v>106</v>
      </c>
      <c r="AH25" s="23" t="s">
        <v>106</v>
      </c>
      <c r="AK25" s="27" t="str">
        <f t="shared" si="0"/>
        <v>On Target</v>
      </c>
      <c r="AL25" s="27" t="str">
        <f t="shared" si="0"/>
        <v>On Target</v>
      </c>
      <c r="AM25" s="27" t="str">
        <f t="shared" si="0"/>
        <v/>
      </c>
      <c r="AN25" s="27" t="str">
        <f t="shared" si="0"/>
        <v/>
      </c>
      <c r="AO25" s="27" t="str">
        <f t="shared" si="0"/>
        <v/>
      </c>
      <c r="AP25" s="27" t="str">
        <f t="shared" si="0"/>
        <v/>
      </c>
      <c r="AQ25" s="27" t="str">
        <f t="shared" si="0"/>
        <v/>
      </c>
      <c r="AR25" s="27" t="str">
        <f t="shared" si="0"/>
        <v/>
      </c>
      <c r="AS25" s="27" t="str">
        <f t="shared" si="0"/>
        <v/>
      </c>
      <c r="AT25" s="27" t="str">
        <f t="shared" si="0"/>
        <v/>
      </c>
      <c r="AU25" s="1"/>
      <c r="AV25" s="28"/>
      <c r="AW25" s="29" t="s">
        <v>161</v>
      </c>
      <c r="AX25" s="30" t="str">
        <f t="shared" si="1"/>
        <v>≥80</v>
      </c>
      <c r="AY25" s="50">
        <f>VALUE(IF(AX25="---","",VLOOKUP(AX25,List1678345679[],2,FALSE)))</f>
        <v>1</v>
      </c>
      <c r="AZ25" s="1" t="str">
        <f t="shared" si="2"/>
        <v>≥80</v>
      </c>
      <c r="BA25" s="1">
        <f>VALUE(IF(AZ25="---","",VLOOKUP(AZ25,List1678345679[],2,FALSE)))</f>
        <v>1</v>
      </c>
      <c r="BB25" s="1" t="str">
        <f t="shared" si="3"/>
        <v>On Target</v>
      </c>
      <c r="BC25" s="1" t="str">
        <f t="shared" si="4"/>
        <v>Aktual Tahun 2</v>
      </c>
      <c r="BD25" s="1"/>
      <c r="BE25" s="1"/>
      <c r="BF25" s="1"/>
      <c r="BG25" s="1"/>
      <c r="BH25" s="1"/>
      <c r="BI25" s="29" t="s">
        <v>161</v>
      </c>
      <c r="BJ25" s="158">
        <f>IF(H25="---","",VLOOKUP(H25,List1678345679[],2,FALSE))</f>
        <v>1</v>
      </c>
      <c r="BK25" s="158">
        <f>IF(I25="---","",VLOOKUP(I25,List1678345679[],2,FALSE))</f>
        <v>1</v>
      </c>
      <c r="BL25" s="158">
        <f>IF(J25="---","",VLOOKUP(J25,List1678345679[],2,FALSE))</f>
        <v>1</v>
      </c>
      <c r="BM25" s="158" t="str">
        <f>IF(K25="---","",VLOOKUP(K25,List1678345679[],2,FALSE))</f>
        <v/>
      </c>
      <c r="BN25" s="158" t="str">
        <f>IF(L25="---","",VLOOKUP(L25,List1678345679[],2,FALSE))</f>
        <v/>
      </c>
      <c r="BO25" s="158" t="str">
        <f>IF(M25="---","",VLOOKUP(M25,List1678345679[],2,FALSE))</f>
        <v/>
      </c>
      <c r="BP25" s="158" t="str">
        <f>IF(N25="---","",VLOOKUP(N25,List1678345679[],2,FALSE))</f>
        <v/>
      </c>
      <c r="BQ25" s="158" t="str">
        <f>IF(O25="---","",VLOOKUP(O25,List1678345679[],2,FALSE))</f>
        <v/>
      </c>
      <c r="BR25" s="158" t="str">
        <f>IF(P25="---","",VLOOKUP(P25,List1678345679[],2,FALSE))</f>
        <v/>
      </c>
      <c r="BS25" s="158" t="str">
        <f>IF(Q25="---","",VLOOKUP(Q25,List1678345679[],2,FALSE))</f>
        <v/>
      </c>
      <c r="BT25" s="158" t="str">
        <f>IF(R25="---","",VLOOKUP(R25,List1678345679[],2,FALSE))</f>
        <v/>
      </c>
      <c r="BU25" s="29" t="s">
        <v>161</v>
      </c>
      <c r="BV25" s="158">
        <f>IF(Y25="---","",VLOOKUP(Y25,List1678345679[],2,FALSE))</f>
        <v>1</v>
      </c>
      <c r="BW25" s="158">
        <f>IF(Z25="---","",VLOOKUP(Z25,List1678345679[],2,FALSE))</f>
        <v>1</v>
      </c>
      <c r="BX25" s="158">
        <f>IF(AA25="---","",VLOOKUP(AA25,List1678345679[],2,FALSE))</f>
        <v>1</v>
      </c>
      <c r="BY25" s="158">
        <f>IF(AB25="---","",VLOOKUP(AB25,List1678345679[],2,FALSE))</f>
        <v>1</v>
      </c>
      <c r="BZ25" s="158">
        <f>IF(AC25="---","",VLOOKUP(AC25,List1678345679[],2,FALSE))</f>
        <v>1</v>
      </c>
      <c r="CA25" s="158" t="str">
        <f>IF(AD25="---","",VLOOKUP(AD25,List1678345679[],2,FALSE))</f>
        <v/>
      </c>
      <c r="CB25" s="158" t="str">
        <f>IF(AE25="---","",VLOOKUP(AE25,List1678345679[],2,FALSE))</f>
        <v/>
      </c>
      <c r="CC25" s="158" t="str">
        <f>IF(AF25="---","",VLOOKUP(AF25,List1678345679[],2,FALSE))</f>
        <v/>
      </c>
      <c r="CD25" s="158" t="str">
        <f>IF(AG25="---","",VLOOKUP(AG25,List1678345679[],2,FALSE))</f>
        <v/>
      </c>
      <c r="CE25" s="158" t="str">
        <f>IF(AH25="---","",VLOOKUP(AH25,List1678345679[],2,FALSE))</f>
        <v/>
      </c>
      <c r="CG25" s="1"/>
      <c r="CI25" s="1"/>
      <c r="CK25" s="1"/>
      <c r="CM25" s="1"/>
    </row>
    <row r="26" spans="2:91" s="8" customFormat="1" ht="13.5" customHeight="1" thickBot="1">
      <c r="B26" s="321"/>
      <c r="C26" s="329"/>
      <c r="D26" s="330"/>
      <c r="E26" s="20" t="s">
        <v>162</v>
      </c>
      <c r="F26" s="21"/>
      <c r="G26" s="22"/>
      <c r="H26" s="25" t="s">
        <v>110</v>
      </c>
      <c r="I26" s="25" t="s">
        <v>110</v>
      </c>
      <c r="J26" s="25" t="s">
        <v>110</v>
      </c>
      <c r="K26" s="25" t="s">
        <v>106</v>
      </c>
      <c r="L26" s="25" t="s">
        <v>106</v>
      </c>
      <c r="M26" s="25" t="s">
        <v>106</v>
      </c>
      <c r="N26" s="25" t="s">
        <v>106</v>
      </c>
      <c r="O26" s="25" t="s">
        <v>106</v>
      </c>
      <c r="P26" s="25" t="s">
        <v>106</v>
      </c>
      <c r="Q26" s="25" t="s">
        <v>106</v>
      </c>
      <c r="R26" s="32" t="s">
        <v>106</v>
      </c>
      <c r="S26" s="1"/>
      <c r="T26" s="1"/>
      <c r="U26" s="1"/>
      <c r="V26" s="1"/>
      <c r="W26" s="1"/>
      <c r="X26" s="1"/>
      <c r="Y26" s="25" t="s">
        <v>110</v>
      </c>
      <c r="Z26" s="25" t="s">
        <v>110</v>
      </c>
      <c r="AA26" s="25" t="s">
        <v>110</v>
      </c>
      <c r="AB26" s="25" t="s">
        <v>110</v>
      </c>
      <c r="AC26" s="32" t="s">
        <v>110</v>
      </c>
      <c r="AD26" s="23" t="s">
        <v>106</v>
      </c>
      <c r="AE26" s="23" t="s">
        <v>106</v>
      </c>
      <c r="AF26" s="23" t="s">
        <v>106</v>
      </c>
      <c r="AG26" s="23" t="s">
        <v>106</v>
      </c>
      <c r="AH26" s="23" t="s">
        <v>106</v>
      </c>
      <c r="AK26" s="27" t="str">
        <f t="shared" si="0"/>
        <v>On Target</v>
      </c>
      <c r="AL26" s="27" t="str">
        <f t="shared" si="0"/>
        <v>On Target</v>
      </c>
      <c r="AM26" s="27" t="str">
        <f t="shared" si="0"/>
        <v/>
      </c>
      <c r="AN26" s="27" t="str">
        <f t="shared" si="0"/>
        <v/>
      </c>
      <c r="AO26" s="27" t="str">
        <f t="shared" si="0"/>
        <v/>
      </c>
      <c r="AP26" s="27" t="str">
        <f t="shared" si="0"/>
        <v/>
      </c>
      <c r="AQ26" s="27" t="str">
        <f t="shared" si="0"/>
        <v/>
      </c>
      <c r="AR26" s="27" t="str">
        <f t="shared" si="0"/>
        <v/>
      </c>
      <c r="AS26" s="27" t="str">
        <f t="shared" si="0"/>
        <v/>
      </c>
      <c r="AT26" s="27" t="str">
        <f t="shared" si="0"/>
        <v/>
      </c>
      <c r="AU26" s="1"/>
      <c r="AV26" s="28"/>
      <c r="AW26" s="29" t="s">
        <v>163</v>
      </c>
      <c r="AX26" s="30" t="str">
        <f t="shared" si="1"/>
        <v>≥80</v>
      </c>
      <c r="AY26" s="50">
        <f>VALUE(IF(AX26="---","",VLOOKUP(AX26,List1678345679[],2,FALSE)))</f>
        <v>1</v>
      </c>
      <c r="AZ26" s="1" t="str">
        <f t="shared" si="2"/>
        <v>≥80</v>
      </c>
      <c r="BA26" s="1">
        <f>VALUE(IF(AZ26="---","",VLOOKUP(AZ26,List1678345679[],2,FALSE)))</f>
        <v>1</v>
      </c>
      <c r="BB26" s="1" t="str">
        <f t="shared" si="3"/>
        <v>On Target</v>
      </c>
      <c r="BC26" s="1" t="str">
        <f t="shared" si="4"/>
        <v>Aktual Tahun 2</v>
      </c>
      <c r="BD26" s="1"/>
      <c r="BE26" s="1"/>
      <c r="BF26" s="1"/>
      <c r="BG26" s="1"/>
      <c r="BH26" s="1"/>
      <c r="BI26" s="29" t="s">
        <v>163</v>
      </c>
      <c r="BJ26" s="158">
        <f>IF(H26="---","",VLOOKUP(H26,List1678345679[],2,FALSE))</f>
        <v>1</v>
      </c>
      <c r="BK26" s="158">
        <f>IF(I26="---","",VLOOKUP(I26,List1678345679[],2,FALSE))</f>
        <v>1</v>
      </c>
      <c r="BL26" s="158">
        <f>IF(J26="---","",VLOOKUP(J26,List1678345679[],2,FALSE))</f>
        <v>1</v>
      </c>
      <c r="BM26" s="158" t="str">
        <f>IF(K26="---","",VLOOKUP(K26,List1678345679[],2,FALSE))</f>
        <v/>
      </c>
      <c r="BN26" s="158" t="str">
        <f>IF(L26="---","",VLOOKUP(L26,List1678345679[],2,FALSE))</f>
        <v/>
      </c>
      <c r="BO26" s="158" t="str">
        <f>IF(M26="---","",VLOOKUP(M26,List1678345679[],2,FALSE))</f>
        <v/>
      </c>
      <c r="BP26" s="158" t="str">
        <f>IF(N26="---","",VLOOKUP(N26,List1678345679[],2,FALSE))</f>
        <v/>
      </c>
      <c r="BQ26" s="158" t="str">
        <f>IF(O26="---","",VLOOKUP(O26,List1678345679[],2,FALSE))</f>
        <v/>
      </c>
      <c r="BR26" s="158" t="str">
        <f>IF(P26="---","",VLOOKUP(P26,List1678345679[],2,FALSE))</f>
        <v/>
      </c>
      <c r="BS26" s="158" t="str">
        <f>IF(Q26="---","",VLOOKUP(Q26,List1678345679[],2,FALSE))</f>
        <v/>
      </c>
      <c r="BT26" s="158" t="str">
        <f>IF(R26="---","",VLOOKUP(R26,List1678345679[],2,FALSE))</f>
        <v/>
      </c>
      <c r="BU26" s="29" t="s">
        <v>163</v>
      </c>
      <c r="BV26" s="158">
        <f>IF(Y26="---","",VLOOKUP(Y26,List1678345679[],2,FALSE))</f>
        <v>1</v>
      </c>
      <c r="BW26" s="158">
        <f>IF(Z26="---","",VLOOKUP(Z26,List1678345679[],2,FALSE))</f>
        <v>1</v>
      </c>
      <c r="BX26" s="158">
        <f>IF(AA26="---","",VLOOKUP(AA26,List1678345679[],2,FALSE))</f>
        <v>1</v>
      </c>
      <c r="BY26" s="158">
        <f>IF(AB26="---","",VLOOKUP(AB26,List1678345679[],2,FALSE))</f>
        <v>1</v>
      </c>
      <c r="BZ26" s="158">
        <f>IF(AC26="---","",VLOOKUP(AC26,List1678345679[],2,FALSE))</f>
        <v>1</v>
      </c>
      <c r="CA26" s="158" t="str">
        <f>IF(AD26="---","",VLOOKUP(AD26,List1678345679[],2,FALSE))</f>
        <v/>
      </c>
      <c r="CB26" s="158" t="str">
        <f>IF(AE26="---","",VLOOKUP(AE26,List1678345679[],2,FALSE))</f>
        <v/>
      </c>
      <c r="CC26" s="158" t="str">
        <f>IF(AF26="---","",VLOOKUP(AF26,List1678345679[],2,FALSE))</f>
        <v/>
      </c>
      <c r="CD26" s="158" t="str">
        <f>IF(AG26="---","",VLOOKUP(AG26,List1678345679[],2,FALSE))</f>
        <v/>
      </c>
      <c r="CE26" s="158" t="str">
        <f>IF(AH26="---","",VLOOKUP(AH26,List1678345679[],2,FALSE))</f>
        <v/>
      </c>
      <c r="CG26" s="1"/>
      <c r="CI26" s="1"/>
      <c r="CK26" s="1"/>
      <c r="CM26" s="1"/>
    </row>
    <row r="27" spans="2:91" s="8" customFormat="1" ht="14.1" customHeight="1" thickBot="1">
      <c r="B27" s="321"/>
      <c r="C27" s="329" t="s">
        <v>164</v>
      </c>
      <c r="D27" s="330"/>
      <c r="E27" s="20" t="s">
        <v>165</v>
      </c>
      <c r="F27" s="21"/>
      <c r="G27" s="22"/>
      <c r="H27" s="25" t="s">
        <v>114</v>
      </c>
      <c r="I27" s="25" t="s">
        <v>114</v>
      </c>
      <c r="J27" s="25" t="s">
        <v>110</v>
      </c>
      <c r="K27" s="25" t="s">
        <v>106</v>
      </c>
      <c r="L27" s="25" t="s">
        <v>106</v>
      </c>
      <c r="M27" s="25" t="s">
        <v>106</v>
      </c>
      <c r="N27" s="25" t="s">
        <v>106</v>
      </c>
      <c r="O27" s="25" t="s">
        <v>106</v>
      </c>
      <c r="P27" s="25" t="s">
        <v>106</v>
      </c>
      <c r="Q27" s="25" t="s">
        <v>106</v>
      </c>
      <c r="R27" s="32" t="s">
        <v>106</v>
      </c>
      <c r="S27" s="1"/>
      <c r="T27" s="1"/>
      <c r="U27" s="1"/>
      <c r="V27" s="1"/>
      <c r="W27" s="1"/>
      <c r="X27" s="1"/>
      <c r="Y27" s="25" t="s">
        <v>114</v>
      </c>
      <c r="Z27" s="25" t="s">
        <v>114</v>
      </c>
      <c r="AA27" s="25" t="s">
        <v>114</v>
      </c>
      <c r="AB27" s="25" t="s">
        <v>114</v>
      </c>
      <c r="AC27" s="32" t="s">
        <v>114</v>
      </c>
      <c r="AD27" s="23" t="s">
        <v>106</v>
      </c>
      <c r="AE27" s="23" t="s">
        <v>106</v>
      </c>
      <c r="AF27" s="23" t="s">
        <v>106</v>
      </c>
      <c r="AG27" s="23" t="s">
        <v>106</v>
      </c>
      <c r="AH27" s="23" t="s">
        <v>106</v>
      </c>
      <c r="AK27" s="27" t="str">
        <f t="shared" si="0"/>
        <v>On Target</v>
      </c>
      <c r="AL27" s="27" t="str">
        <f t="shared" si="0"/>
        <v>Ahead</v>
      </c>
      <c r="AM27" s="27" t="str">
        <f t="shared" si="0"/>
        <v/>
      </c>
      <c r="AN27" s="27" t="str">
        <f t="shared" si="0"/>
        <v/>
      </c>
      <c r="AO27" s="27" t="str">
        <f t="shared" si="0"/>
        <v/>
      </c>
      <c r="AP27" s="27" t="str">
        <f t="shared" si="0"/>
        <v/>
      </c>
      <c r="AQ27" s="27" t="str">
        <f t="shared" si="0"/>
        <v/>
      </c>
      <c r="AR27" s="27" t="str">
        <f t="shared" si="0"/>
        <v/>
      </c>
      <c r="AS27" s="27" t="str">
        <f t="shared" si="0"/>
        <v/>
      </c>
      <c r="AT27" s="27" t="str">
        <f t="shared" si="0"/>
        <v/>
      </c>
      <c r="AU27" s="1"/>
      <c r="AV27" s="28"/>
      <c r="AW27" s="29" t="s">
        <v>166</v>
      </c>
      <c r="AX27" s="30" t="str">
        <f t="shared" si="1"/>
        <v>≥80</v>
      </c>
      <c r="AY27" s="50">
        <f>VALUE(IF(AX27="---","",VLOOKUP(AX27,List1678345679[],2,FALSE)))</f>
        <v>1</v>
      </c>
      <c r="AZ27" s="1" t="str">
        <f t="shared" si="2"/>
        <v>60-79</v>
      </c>
      <c r="BA27" s="1">
        <f>VALUE(IF(AZ27="---","",VLOOKUP(AZ27,List1678345679[],2,FALSE)))</f>
        <v>0.5</v>
      </c>
      <c r="BB27" s="1" t="str">
        <f t="shared" si="3"/>
        <v>Ahead</v>
      </c>
      <c r="BC27" s="1" t="str">
        <f t="shared" si="4"/>
        <v>Aktual Tahun 2</v>
      </c>
      <c r="BD27" s="1"/>
      <c r="BE27" s="1"/>
      <c r="BF27" s="1"/>
      <c r="BG27" s="1"/>
      <c r="BH27" s="1"/>
      <c r="BI27" s="29" t="s">
        <v>166</v>
      </c>
      <c r="BJ27" s="158">
        <f>IF(H27="---","",VLOOKUP(H27,List1678345679[],2,FALSE))</f>
        <v>0.5</v>
      </c>
      <c r="BK27" s="158">
        <f>IF(I27="---","",VLOOKUP(I27,List1678345679[],2,FALSE))</f>
        <v>0.5</v>
      </c>
      <c r="BL27" s="158">
        <f>IF(J27="---","",VLOOKUP(J27,List1678345679[],2,FALSE))</f>
        <v>1</v>
      </c>
      <c r="BM27" s="158" t="str">
        <f>IF(K27="---","",VLOOKUP(K27,List1678345679[],2,FALSE))</f>
        <v/>
      </c>
      <c r="BN27" s="158" t="str">
        <f>IF(L27="---","",VLOOKUP(L27,List1678345679[],2,FALSE))</f>
        <v/>
      </c>
      <c r="BO27" s="158" t="str">
        <f>IF(M27="---","",VLOOKUP(M27,List1678345679[],2,FALSE))</f>
        <v/>
      </c>
      <c r="BP27" s="158" t="str">
        <f>IF(N27="---","",VLOOKUP(N27,List1678345679[],2,FALSE))</f>
        <v/>
      </c>
      <c r="BQ27" s="158" t="str">
        <f>IF(O27="---","",VLOOKUP(O27,List1678345679[],2,FALSE))</f>
        <v/>
      </c>
      <c r="BR27" s="158" t="str">
        <f>IF(P27="---","",VLOOKUP(P27,List1678345679[],2,FALSE))</f>
        <v/>
      </c>
      <c r="BS27" s="158" t="str">
        <f>IF(Q27="---","",VLOOKUP(Q27,List1678345679[],2,FALSE))</f>
        <v/>
      </c>
      <c r="BT27" s="158" t="str">
        <f>IF(R27="---","",VLOOKUP(R27,List1678345679[],2,FALSE))</f>
        <v/>
      </c>
      <c r="BU27" s="29" t="s">
        <v>166</v>
      </c>
      <c r="BV27" s="158">
        <f>IF(Y27="---","",VLOOKUP(Y27,List1678345679[],2,FALSE))</f>
        <v>0.5</v>
      </c>
      <c r="BW27" s="158">
        <f>IF(Z27="---","",VLOOKUP(Z27,List1678345679[],2,FALSE))</f>
        <v>0.5</v>
      </c>
      <c r="BX27" s="158">
        <f>IF(AA27="---","",VLOOKUP(AA27,List1678345679[],2,FALSE))</f>
        <v>0.5</v>
      </c>
      <c r="BY27" s="158">
        <f>IF(AB27="---","",VLOOKUP(AB27,List1678345679[],2,FALSE))</f>
        <v>0.5</v>
      </c>
      <c r="BZ27" s="158">
        <f>IF(AC27="---","",VLOOKUP(AC27,List1678345679[],2,FALSE))</f>
        <v>0.5</v>
      </c>
      <c r="CA27" s="158" t="str">
        <f>IF(AD27="---","",VLOOKUP(AD27,List1678345679[],2,FALSE))</f>
        <v/>
      </c>
      <c r="CB27" s="158" t="str">
        <f>IF(AE27="---","",VLOOKUP(AE27,List1678345679[],2,FALSE))</f>
        <v/>
      </c>
      <c r="CC27" s="158" t="str">
        <f>IF(AF27="---","",VLOOKUP(AF27,List1678345679[],2,FALSE))</f>
        <v/>
      </c>
      <c r="CD27" s="158" t="str">
        <f>IF(AG27="---","",VLOOKUP(AG27,List1678345679[],2,FALSE))</f>
        <v/>
      </c>
      <c r="CE27" s="158" t="str">
        <f>IF(AH27="---","",VLOOKUP(AH27,List1678345679[],2,FALSE))</f>
        <v/>
      </c>
      <c r="CG27" s="1"/>
      <c r="CI27" s="1"/>
      <c r="CK27" s="1"/>
      <c r="CM27" s="1"/>
    </row>
    <row r="28" spans="2:91" s="8" customFormat="1" ht="13.5" customHeight="1" thickBot="1">
      <c r="B28" s="321"/>
      <c r="C28" s="329"/>
      <c r="D28" s="330"/>
      <c r="E28" s="20" t="s">
        <v>167</v>
      </c>
      <c r="F28" s="21"/>
      <c r="G28" s="22"/>
      <c r="H28" s="25" t="s">
        <v>114</v>
      </c>
      <c r="I28" s="25" t="s">
        <v>114</v>
      </c>
      <c r="J28" s="25" t="s">
        <v>114</v>
      </c>
      <c r="K28" s="25" t="s">
        <v>106</v>
      </c>
      <c r="L28" s="25" t="s">
        <v>106</v>
      </c>
      <c r="M28" s="25" t="s">
        <v>106</v>
      </c>
      <c r="N28" s="25" t="s">
        <v>106</v>
      </c>
      <c r="O28" s="25" t="s">
        <v>106</v>
      </c>
      <c r="P28" s="25" t="s">
        <v>106</v>
      </c>
      <c r="Q28" s="25" t="s">
        <v>106</v>
      </c>
      <c r="R28" s="32" t="s">
        <v>106</v>
      </c>
      <c r="S28" s="1"/>
      <c r="T28" s="1"/>
      <c r="U28" s="1"/>
      <c r="V28" s="1"/>
      <c r="W28" s="1"/>
      <c r="X28" s="1"/>
      <c r="Y28" s="25" t="s">
        <v>114</v>
      </c>
      <c r="Z28" s="25" t="s">
        <v>114</v>
      </c>
      <c r="AA28" s="25" t="s">
        <v>114</v>
      </c>
      <c r="AB28" s="25" t="s">
        <v>110</v>
      </c>
      <c r="AC28" s="32" t="s">
        <v>110</v>
      </c>
      <c r="AD28" s="23" t="s">
        <v>106</v>
      </c>
      <c r="AE28" s="23" t="s">
        <v>106</v>
      </c>
      <c r="AF28" s="23" t="s">
        <v>106</v>
      </c>
      <c r="AG28" s="23" t="s">
        <v>106</v>
      </c>
      <c r="AH28" s="23" t="s">
        <v>106</v>
      </c>
      <c r="AK28" s="27" t="str">
        <f t="shared" si="0"/>
        <v>On Target</v>
      </c>
      <c r="AL28" s="27" t="str">
        <f t="shared" si="0"/>
        <v>On Target</v>
      </c>
      <c r="AM28" s="27" t="str">
        <f t="shared" si="0"/>
        <v/>
      </c>
      <c r="AN28" s="27" t="str">
        <f t="shared" si="0"/>
        <v/>
      </c>
      <c r="AO28" s="27" t="str">
        <f t="shared" si="0"/>
        <v/>
      </c>
      <c r="AP28" s="27" t="str">
        <f t="shared" ref="AP28:AT30" si="5">IFERROR(IF(N28="---","",IF(AD28="---","No Target Set",IF(CA28=BP28,"On Target",IF(CA28&gt;BP28,"Behind",IF(CA28&lt;BP28,"Ahead"))))),"")</f>
        <v/>
      </c>
      <c r="AQ28" s="27" t="str">
        <f t="shared" si="5"/>
        <v/>
      </c>
      <c r="AR28" s="27" t="str">
        <f t="shared" si="5"/>
        <v/>
      </c>
      <c r="AS28" s="27" t="str">
        <f t="shared" si="5"/>
        <v/>
      </c>
      <c r="AT28" s="27" t="str">
        <f t="shared" si="5"/>
        <v/>
      </c>
      <c r="AU28" s="1"/>
      <c r="AV28" s="28"/>
      <c r="AW28" s="29" t="s">
        <v>168</v>
      </c>
      <c r="AX28" s="30" t="str">
        <f t="shared" si="1"/>
        <v>60-79</v>
      </c>
      <c r="AY28" s="50">
        <f>VALUE(IF(AX28="---","",VLOOKUP(AX28,List1678345679[],2,FALSE)))</f>
        <v>0.5</v>
      </c>
      <c r="AZ28" s="1" t="str">
        <f t="shared" si="2"/>
        <v>60-79</v>
      </c>
      <c r="BA28" s="1">
        <f>VALUE(IF(AZ28="---","",VLOOKUP(AZ28,List1678345679[],2,FALSE)))</f>
        <v>0.5</v>
      </c>
      <c r="BB28" s="1" t="str">
        <f t="shared" si="3"/>
        <v>On Target</v>
      </c>
      <c r="BC28" s="1" t="str">
        <f t="shared" si="4"/>
        <v>Aktual Tahun 2</v>
      </c>
      <c r="BD28" s="1"/>
      <c r="BE28" s="1"/>
      <c r="BF28" s="1"/>
      <c r="BG28" s="1"/>
      <c r="BH28" s="1"/>
      <c r="BI28" s="29" t="s">
        <v>168</v>
      </c>
      <c r="BJ28" s="158">
        <f>IF(H28="---","",VLOOKUP(H28,List1678345679[],2,FALSE))</f>
        <v>0.5</v>
      </c>
      <c r="BK28" s="158">
        <f>IF(I28="---","",VLOOKUP(I28,List1678345679[],2,FALSE))</f>
        <v>0.5</v>
      </c>
      <c r="BL28" s="158">
        <f>IF(J28="---","",VLOOKUP(J28,List1678345679[],2,FALSE))</f>
        <v>0.5</v>
      </c>
      <c r="BM28" s="158" t="str">
        <f>IF(K28="---","",VLOOKUP(K28,List1678345679[],2,FALSE))</f>
        <v/>
      </c>
      <c r="BN28" s="158" t="str">
        <f>IF(L28="---","",VLOOKUP(L28,List1678345679[],2,FALSE))</f>
        <v/>
      </c>
      <c r="BO28" s="158" t="str">
        <f>IF(M28="---","",VLOOKUP(M28,List1678345679[],2,FALSE))</f>
        <v/>
      </c>
      <c r="BP28" s="158" t="str">
        <f>IF(N28="---","",VLOOKUP(N28,List1678345679[],2,FALSE))</f>
        <v/>
      </c>
      <c r="BQ28" s="158" t="str">
        <f>IF(O28="---","",VLOOKUP(O28,List1678345679[],2,FALSE))</f>
        <v/>
      </c>
      <c r="BR28" s="158" t="str">
        <f>IF(P28="---","",VLOOKUP(P28,List1678345679[],2,FALSE))</f>
        <v/>
      </c>
      <c r="BS28" s="158" t="str">
        <f>IF(Q28="---","",VLOOKUP(Q28,List1678345679[],2,FALSE))</f>
        <v/>
      </c>
      <c r="BT28" s="158" t="str">
        <f>IF(R28="---","",VLOOKUP(R28,List1678345679[],2,FALSE))</f>
        <v/>
      </c>
      <c r="BU28" s="29" t="s">
        <v>168</v>
      </c>
      <c r="BV28" s="158">
        <f>IF(Y28="---","",VLOOKUP(Y28,List1678345679[],2,FALSE))</f>
        <v>0.5</v>
      </c>
      <c r="BW28" s="158">
        <f>IF(Z28="---","",VLOOKUP(Z28,List1678345679[],2,FALSE))</f>
        <v>0.5</v>
      </c>
      <c r="BX28" s="158">
        <f>IF(AA28="---","",VLOOKUP(AA28,List1678345679[],2,FALSE))</f>
        <v>0.5</v>
      </c>
      <c r="BY28" s="158">
        <f>IF(AB28="---","",VLOOKUP(AB28,List1678345679[],2,FALSE))</f>
        <v>1</v>
      </c>
      <c r="BZ28" s="158">
        <f>IF(AC28="---","",VLOOKUP(AC28,List1678345679[],2,FALSE))</f>
        <v>1</v>
      </c>
      <c r="CA28" s="158" t="str">
        <f>IF(AD28="---","",VLOOKUP(AD28,List1678345679[],2,FALSE))</f>
        <v/>
      </c>
      <c r="CB28" s="158" t="str">
        <f>IF(AE28="---","",VLOOKUP(AE28,List1678345679[],2,FALSE))</f>
        <v/>
      </c>
      <c r="CC28" s="158" t="str">
        <f>IF(AF28="---","",VLOOKUP(AF28,List1678345679[],2,FALSE))</f>
        <v/>
      </c>
      <c r="CD28" s="158" t="str">
        <f>IF(AG28="---","",VLOOKUP(AG28,List1678345679[],2,FALSE))</f>
        <v/>
      </c>
      <c r="CE28" s="158" t="str">
        <f>IF(AH28="---","",VLOOKUP(AH28,List1678345679[],2,FALSE))</f>
        <v/>
      </c>
      <c r="CG28" s="1"/>
      <c r="CI28" s="1"/>
      <c r="CK28" s="1"/>
      <c r="CM28" s="1"/>
    </row>
    <row r="29" spans="2:91" s="8" customFormat="1" ht="13.5" customHeight="1" thickBot="1">
      <c r="B29" s="321"/>
      <c r="C29" s="329"/>
      <c r="D29" s="330"/>
      <c r="E29" s="20" t="s">
        <v>169</v>
      </c>
      <c r="F29" s="21"/>
      <c r="G29" s="22"/>
      <c r="H29" s="25" t="s">
        <v>117</v>
      </c>
      <c r="I29" s="25" t="s">
        <v>117</v>
      </c>
      <c r="J29" s="25" t="s">
        <v>114</v>
      </c>
      <c r="K29" s="25" t="s">
        <v>106</v>
      </c>
      <c r="L29" s="25" t="s">
        <v>106</v>
      </c>
      <c r="M29" s="25" t="s">
        <v>106</v>
      </c>
      <c r="N29" s="25" t="s">
        <v>106</v>
      </c>
      <c r="O29" s="25" t="s">
        <v>106</v>
      </c>
      <c r="P29" s="25" t="s">
        <v>106</v>
      </c>
      <c r="Q29" s="25" t="s">
        <v>106</v>
      </c>
      <c r="R29" s="32" t="s">
        <v>106</v>
      </c>
      <c r="S29" s="1"/>
      <c r="T29" s="1"/>
      <c r="U29" s="1"/>
      <c r="V29" s="1"/>
      <c r="W29" s="1"/>
      <c r="X29" s="1"/>
      <c r="Y29" s="25" t="s">
        <v>117</v>
      </c>
      <c r="Z29" s="25" t="s">
        <v>117</v>
      </c>
      <c r="AA29" s="25" t="s">
        <v>117</v>
      </c>
      <c r="AB29" s="25" t="s">
        <v>114</v>
      </c>
      <c r="AC29" s="32" t="s">
        <v>110</v>
      </c>
      <c r="AD29" s="23" t="s">
        <v>106</v>
      </c>
      <c r="AE29" s="23" t="s">
        <v>106</v>
      </c>
      <c r="AF29" s="23" t="s">
        <v>106</v>
      </c>
      <c r="AG29" s="23" t="s">
        <v>106</v>
      </c>
      <c r="AH29" s="23" t="s">
        <v>106</v>
      </c>
      <c r="AK29" s="27" t="str">
        <f t="shared" ref="AK29:AO30" si="6">IFERROR(IF(I29="---","",IF(Y29="---","No Target Set",IF(BV29=BK29,"On Target",IF(BV29&gt;BK29,"Behind",IF(BV29&lt;BK29,"Ahead"))))),"")</f>
        <v>On Target</v>
      </c>
      <c r="AL29" s="27" t="str">
        <f t="shared" si="6"/>
        <v>Ahead</v>
      </c>
      <c r="AM29" s="27" t="str">
        <f t="shared" si="6"/>
        <v/>
      </c>
      <c r="AN29" s="27" t="str">
        <f t="shared" si="6"/>
        <v/>
      </c>
      <c r="AO29" s="27" t="str">
        <f t="shared" si="6"/>
        <v/>
      </c>
      <c r="AP29" s="27" t="str">
        <f t="shared" si="5"/>
        <v/>
      </c>
      <c r="AQ29" s="27" t="str">
        <f t="shared" si="5"/>
        <v/>
      </c>
      <c r="AR29" s="27" t="str">
        <f t="shared" si="5"/>
        <v/>
      </c>
      <c r="AS29" s="27" t="str">
        <f t="shared" si="5"/>
        <v/>
      </c>
      <c r="AT29" s="27" t="str">
        <f t="shared" si="5"/>
        <v/>
      </c>
      <c r="AU29" s="1"/>
      <c r="AV29" s="28"/>
      <c r="AW29" s="29" t="s">
        <v>170</v>
      </c>
      <c r="AX29" s="30" t="str">
        <f t="shared" si="1"/>
        <v>60-79</v>
      </c>
      <c r="AY29" s="50">
        <f>VALUE(IF(AX29="---","",VLOOKUP(AX29,List1678345679[],2,FALSE)))</f>
        <v>0.5</v>
      </c>
      <c r="AZ29" s="1" t="str">
        <f t="shared" si="2"/>
        <v>&lt;60</v>
      </c>
      <c r="BA29" s="1">
        <f>VALUE(IF(AZ29="---","",VLOOKUP(AZ29,List1678345679[],2,FALSE)))</f>
        <v>0</v>
      </c>
      <c r="BB29" s="1" t="str">
        <f t="shared" si="3"/>
        <v>Ahead</v>
      </c>
      <c r="BC29" s="1" t="str">
        <f t="shared" si="4"/>
        <v>Aktual Tahun 2</v>
      </c>
      <c r="BD29" s="1"/>
      <c r="BE29" s="1"/>
      <c r="BF29" s="1"/>
      <c r="BG29" s="1"/>
      <c r="BH29" s="1"/>
      <c r="BI29" s="29" t="s">
        <v>170</v>
      </c>
      <c r="BJ29" s="158">
        <f>IF(H29="---","",VLOOKUP(H29,List1678345679[],2,FALSE))</f>
        <v>0</v>
      </c>
      <c r="BK29" s="158">
        <f>IF(I29="---","",VLOOKUP(I29,List1678345679[],2,FALSE))</f>
        <v>0</v>
      </c>
      <c r="BL29" s="158">
        <f>IF(J29="---","",VLOOKUP(J29,List1678345679[],2,FALSE))</f>
        <v>0.5</v>
      </c>
      <c r="BM29" s="158" t="str">
        <f>IF(K29="---","",VLOOKUP(K29,List1678345679[],2,FALSE))</f>
        <v/>
      </c>
      <c r="BN29" s="158" t="str">
        <f>IF(L29="---","",VLOOKUP(L29,List1678345679[],2,FALSE))</f>
        <v/>
      </c>
      <c r="BO29" s="158" t="str">
        <f>IF(M29="---","",VLOOKUP(M29,List1678345679[],2,FALSE))</f>
        <v/>
      </c>
      <c r="BP29" s="158" t="str">
        <f>IF(N29="---","",VLOOKUP(N29,List1678345679[],2,FALSE))</f>
        <v/>
      </c>
      <c r="BQ29" s="158" t="str">
        <f>IF(O29="---","",VLOOKUP(O29,List1678345679[],2,FALSE))</f>
        <v/>
      </c>
      <c r="BR29" s="158" t="str">
        <f>IF(P29="---","",VLOOKUP(P29,List1678345679[],2,FALSE))</f>
        <v/>
      </c>
      <c r="BS29" s="158" t="str">
        <f>IF(Q29="---","",VLOOKUP(Q29,List1678345679[],2,FALSE))</f>
        <v/>
      </c>
      <c r="BT29" s="158" t="str">
        <f>IF(R29="---","",VLOOKUP(R29,List1678345679[],2,FALSE))</f>
        <v/>
      </c>
      <c r="BU29" s="29" t="s">
        <v>170</v>
      </c>
      <c r="BV29" s="158">
        <f>IF(Y29="---","",VLOOKUP(Y29,List1678345679[],2,FALSE))</f>
        <v>0</v>
      </c>
      <c r="BW29" s="158">
        <f>IF(Z29="---","",VLOOKUP(Z29,List1678345679[],2,FALSE))</f>
        <v>0</v>
      </c>
      <c r="BX29" s="158">
        <f>IF(AA29="---","",VLOOKUP(AA29,List1678345679[],2,FALSE))</f>
        <v>0</v>
      </c>
      <c r="BY29" s="158">
        <f>IF(AB29="---","",VLOOKUP(AB29,List1678345679[],2,FALSE))</f>
        <v>0.5</v>
      </c>
      <c r="BZ29" s="158">
        <f>IF(AC29="---","",VLOOKUP(AC29,List1678345679[],2,FALSE))</f>
        <v>1</v>
      </c>
      <c r="CA29" s="158" t="str">
        <f>IF(AD29="---","",VLOOKUP(AD29,List1678345679[],2,FALSE))</f>
        <v/>
      </c>
      <c r="CB29" s="158" t="str">
        <f>IF(AE29="---","",VLOOKUP(AE29,List1678345679[],2,FALSE))</f>
        <v/>
      </c>
      <c r="CC29" s="158" t="str">
        <f>IF(AF29="---","",VLOOKUP(AF29,List1678345679[],2,FALSE))</f>
        <v/>
      </c>
      <c r="CD29" s="158" t="str">
        <f>IF(AG29="---","",VLOOKUP(AG29,List1678345679[],2,FALSE))</f>
        <v/>
      </c>
      <c r="CE29" s="158" t="str">
        <f>IF(AH29="---","",VLOOKUP(AH29,List1678345679[],2,FALSE))</f>
        <v/>
      </c>
      <c r="CG29" s="1"/>
      <c r="CI29" s="1"/>
      <c r="CK29" s="1"/>
      <c r="CM29" s="1"/>
    </row>
    <row r="30" spans="2:91" s="8" customFormat="1" ht="14.45" thickBot="1">
      <c r="B30" s="322"/>
      <c r="C30" s="329"/>
      <c r="D30" s="330"/>
      <c r="E30" s="20" t="s">
        <v>171</v>
      </c>
      <c r="F30" s="21"/>
      <c r="G30" s="22"/>
      <c r="H30" s="36" t="s">
        <v>114</v>
      </c>
      <c r="I30" s="36" t="s">
        <v>114</v>
      </c>
      <c r="J30" s="36" t="s">
        <v>110</v>
      </c>
      <c r="K30" s="36" t="s">
        <v>106</v>
      </c>
      <c r="L30" s="36" t="s">
        <v>106</v>
      </c>
      <c r="M30" s="36" t="s">
        <v>106</v>
      </c>
      <c r="N30" s="36" t="s">
        <v>106</v>
      </c>
      <c r="O30" s="36" t="s">
        <v>106</v>
      </c>
      <c r="P30" s="36" t="s">
        <v>106</v>
      </c>
      <c r="Q30" s="36" t="s">
        <v>106</v>
      </c>
      <c r="R30" s="37" t="s">
        <v>106</v>
      </c>
      <c r="S30" s="1"/>
      <c r="T30" s="1"/>
      <c r="U30" s="1"/>
      <c r="V30" s="1"/>
      <c r="W30" s="1"/>
      <c r="X30" s="1"/>
      <c r="Y30" s="25" t="s">
        <v>114</v>
      </c>
      <c r="Z30" s="25" t="s">
        <v>110</v>
      </c>
      <c r="AA30" s="25" t="s">
        <v>110</v>
      </c>
      <c r="AB30" s="25" t="s">
        <v>110</v>
      </c>
      <c r="AC30" s="162" t="s">
        <v>110</v>
      </c>
      <c r="AD30" s="23" t="s">
        <v>106</v>
      </c>
      <c r="AE30" s="23" t="s">
        <v>106</v>
      </c>
      <c r="AF30" s="23" t="s">
        <v>106</v>
      </c>
      <c r="AG30" s="23" t="s">
        <v>106</v>
      </c>
      <c r="AH30" s="23" t="s">
        <v>106</v>
      </c>
      <c r="AK30" s="27" t="str">
        <f t="shared" si="6"/>
        <v>On Target</v>
      </c>
      <c r="AL30" s="27" t="str">
        <f t="shared" si="6"/>
        <v>On Target</v>
      </c>
      <c r="AM30" s="27" t="str">
        <f t="shared" si="6"/>
        <v/>
      </c>
      <c r="AN30" s="27" t="str">
        <f t="shared" si="6"/>
        <v/>
      </c>
      <c r="AO30" s="27" t="str">
        <f t="shared" si="6"/>
        <v/>
      </c>
      <c r="AP30" s="27" t="str">
        <f t="shared" si="5"/>
        <v/>
      </c>
      <c r="AQ30" s="27" t="str">
        <f t="shared" si="5"/>
        <v/>
      </c>
      <c r="AR30" s="27" t="str">
        <f t="shared" si="5"/>
        <v/>
      </c>
      <c r="AS30" s="27" t="str">
        <f t="shared" si="5"/>
        <v/>
      </c>
      <c r="AT30" s="27" t="str">
        <f t="shared" si="5"/>
        <v/>
      </c>
      <c r="AU30" s="1"/>
      <c r="AV30" s="28"/>
      <c r="AW30" s="29" t="s">
        <v>172</v>
      </c>
      <c r="AX30" s="30" t="str">
        <f t="shared" si="1"/>
        <v>≥80</v>
      </c>
      <c r="AY30" s="50">
        <f>VALUE(IF(AX30="---","",VLOOKUP(AX30,List1678345679[],2,FALSE)))</f>
        <v>1</v>
      </c>
      <c r="AZ30" s="1" t="str">
        <f t="shared" si="2"/>
        <v>≥80</v>
      </c>
      <c r="BA30" s="1">
        <f>VALUE(IF(AZ30="---","",VLOOKUP(AZ30,List1678345679[],2,FALSE)))</f>
        <v>1</v>
      </c>
      <c r="BB30" s="1" t="str">
        <f t="shared" si="3"/>
        <v>On Target</v>
      </c>
      <c r="BC30" s="1" t="str">
        <f t="shared" si="4"/>
        <v>Aktual Tahun 2</v>
      </c>
      <c r="BD30" s="1"/>
      <c r="BE30" s="1"/>
      <c r="BF30" s="1"/>
      <c r="BG30" s="1"/>
      <c r="BH30" s="1"/>
      <c r="BI30" s="29" t="s">
        <v>172</v>
      </c>
      <c r="BJ30" s="158">
        <f>IF(H30="---","",VLOOKUP(H30,List1678345679[],2,FALSE))</f>
        <v>0.5</v>
      </c>
      <c r="BK30" s="158">
        <f>IF(I30="---","",VLOOKUP(I30,List1678345679[],2,FALSE))</f>
        <v>0.5</v>
      </c>
      <c r="BL30" s="158">
        <f>IF(J30="---","",VLOOKUP(J30,List1678345679[],2,FALSE))</f>
        <v>1</v>
      </c>
      <c r="BM30" s="158" t="str">
        <f>IF(K30="---","",VLOOKUP(K30,List1678345679[],2,FALSE))</f>
        <v/>
      </c>
      <c r="BN30" s="158" t="str">
        <f>IF(L30="---","",VLOOKUP(L30,List1678345679[],2,FALSE))</f>
        <v/>
      </c>
      <c r="BO30" s="158" t="str">
        <f>IF(M30="---","",VLOOKUP(M30,List1678345679[],2,FALSE))</f>
        <v/>
      </c>
      <c r="BP30" s="158" t="str">
        <f>IF(N30="---","",VLOOKUP(N30,List1678345679[],2,FALSE))</f>
        <v/>
      </c>
      <c r="BQ30" s="158" t="str">
        <f>IF(O30="---","",VLOOKUP(O30,List1678345679[],2,FALSE))</f>
        <v/>
      </c>
      <c r="BR30" s="158" t="str">
        <f>IF(P30="---","",VLOOKUP(P30,List1678345679[],2,FALSE))</f>
        <v/>
      </c>
      <c r="BS30" s="158" t="str">
        <f>IF(Q30="---","",VLOOKUP(Q30,List1678345679[],2,FALSE))</f>
        <v/>
      </c>
      <c r="BT30" s="158" t="str">
        <f>IF(R30="---","",VLOOKUP(R30,List1678345679[],2,FALSE))</f>
        <v/>
      </c>
      <c r="BU30" s="29" t="s">
        <v>172</v>
      </c>
      <c r="BV30" s="158">
        <f>IF(Y30="---","",VLOOKUP(Y30,List1678345679[],2,FALSE))</f>
        <v>0.5</v>
      </c>
      <c r="BW30" s="158">
        <f>IF(Z30="---","",VLOOKUP(Z30,List1678345679[],2,FALSE))</f>
        <v>1</v>
      </c>
      <c r="BX30" s="158">
        <f>IF(AA30="---","",VLOOKUP(AA30,List1678345679[],2,FALSE))</f>
        <v>1</v>
      </c>
      <c r="BY30" s="158">
        <f>IF(AB30="---","",VLOOKUP(AB30,List1678345679[],2,FALSE))</f>
        <v>1</v>
      </c>
      <c r="BZ30" s="158">
        <f>IF(AC30="---","",VLOOKUP(AC30,List1678345679[],2,FALSE))</f>
        <v>1</v>
      </c>
      <c r="CA30" s="158" t="str">
        <f>IF(AD30="---","",VLOOKUP(AD30,List1678345679[],2,FALSE))</f>
        <v/>
      </c>
      <c r="CB30" s="158" t="str">
        <f>IF(AE30="---","",VLOOKUP(AE30,List1678345679[],2,FALSE))</f>
        <v/>
      </c>
      <c r="CC30" s="158" t="str">
        <f>IF(AF30="---","",VLOOKUP(AF30,List1678345679[],2,FALSE))</f>
        <v/>
      </c>
      <c r="CD30" s="158" t="str">
        <f>IF(AG30="---","",VLOOKUP(AG30,List1678345679[],2,FALSE))</f>
        <v/>
      </c>
      <c r="CE30" s="158" t="str">
        <f>IF(AH30="---","",VLOOKUP(AH30,List1678345679[],2,FALSE))</f>
        <v/>
      </c>
      <c r="CG30" s="1"/>
      <c r="CI30" s="1"/>
      <c r="CK30" s="1"/>
      <c r="CM30" s="1"/>
    </row>
    <row r="31" spans="2:91" s="8" customFormat="1" ht="13.5" customHeight="1" thickBot="1">
      <c r="B31" s="317" t="s">
        <v>173</v>
      </c>
      <c r="C31" s="318"/>
      <c r="D31" s="318"/>
      <c r="E31" s="318"/>
      <c r="F31" s="318"/>
      <c r="G31" s="319"/>
      <c r="H31" s="38">
        <f>COUNTIF(Year0Range,BE4)</f>
        <v>3</v>
      </c>
      <c r="I31" s="38">
        <f>IF(COUNTIF(Year1Range,BE4)=0,"",COUNTIF(Year1Range,BE4))</f>
        <v>6</v>
      </c>
      <c r="J31" s="38">
        <f>IF(COUNTIF(Year2Range,BE4)=0,"",COUNTIF(Year2Range,BE4))</f>
        <v>9</v>
      </c>
      <c r="K31" s="38" t="str">
        <f>IF(COUNTIF(Year3Range,BE4)=0,"",COUNTIF(Year3Range,BE4))</f>
        <v/>
      </c>
      <c r="L31" s="38" t="str">
        <f>IF(COUNTIF(Year4Range,BE4)=0,"",COUNTIF(Year4Range,BE4))</f>
        <v/>
      </c>
      <c r="M31" s="38" t="str">
        <f>IF(COUNTIF(Year5Range,BE4)=0,"",COUNTIF(Year5Range,BE4))</f>
        <v/>
      </c>
      <c r="N31" s="38" t="str">
        <f>IF(COUNTIF(Year6Range,BE4)=0,"",COUNTIF(Year6Range,BE4))</f>
        <v/>
      </c>
      <c r="O31" s="38" t="str">
        <f>IF(COUNTIF(Year7Range,BE4)=0,"",COUNTIF(Year7Range,BE4))</f>
        <v/>
      </c>
      <c r="P31" s="38" t="str">
        <f>IF(COUNTIF(Year8Range,BE4)=0,"",COUNTIF(Year8Range,BE4))</f>
        <v/>
      </c>
      <c r="Q31" s="38" t="str">
        <f>IF(COUNTIF(Year9Range,BE4)=0,"",COUNTIF(Year9Range,BE4))</f>
        <v/>
      </c>
      <c r="R31" s="38" t="str">
        <f>IF(COUNTIF(Year10Range,BE4)=0,"",COUNTIF(Year10Range,BE4))</f>
        <v/>
      </c>
      <c r="S31" s="1"/>
      <c r="T31" s="1"/>
      <c r="U31" s="1"/>
      <c r="V31" s="1"/>
      <c r="W31" s="1"/>
      <c r="X31" s="1"/>
      <c r="Y31" s="38">
        <f>COUNTIF(Year1Expected,$BE$4)</f>
        <v>7</v>
      </c>
      <c r="Z31" s="38">
        <f>IF(COUNTIF(Year2Expected,$BE$4)=0,"",COUNTIF(Year2Expected,$BE$4))</f>
        <v>9</v>
      </c>
      <c r="AA31" s="38">
        <f>IF(COUNTIF(Year3Expected,$BE$4)=0,"",COUNTIF(Year3Expected,$BE$4))</f>
        <v>12</v>
      </c>
      <c r="AB31" s="38">
        <f>IF(COUNTIF(Year4Expected,$BE$4)=0,"",COUNTIF(Year4Expected,$BE$4))</f>
        <v>18</v>
      </c>
      <c r="AC31" s="38">
        <f>IF(COUNTIF(Year5Expected,$BE$4)=0,"",COUNTIF(Year5Expected,$BE$4))</f>
        <v>25</v>
      </c>
      <c r="AD31" s="38" t="str">
        <f>IF(COUNTIF(Year6Expected,$BE$4)=0,"",COUNTIF(Year6Expected,$BE$4))</f>
        <v/>
      </c>
      <c r="AE31" s="38" t="str">
        <f>IF(COUNTIF(Year7Expected,$BE$4)=0,"",COUNTIF(Year7Expected,$BE$4))</f>
        <v/>
      </c>
      <c r="AF31" s="38" t="str">
        <f>IF(COUNTIF(Year8Expected,$BE$4)=0,"",COUNTIF(Year8Expected,$BE$4))</f>
        <v/>
      </c>
      <c r="AG31" s="38" t="str">
        <f>IF(COUNTIF(Year9Expected,$BE$4)=0,"",COUNTIF(Year9Expected,$BE$4))</f>
        <v/>
      </c>
      <c r="AH31" s="38" t="str">
        <f>IF(COUNTIF(Year10Expected,$BE$4)=0,"",COUNTIF(Year10Expected,$BE$4))</f>
        <v/>
      </c>
      <c r="AK31" s="1"/>
      <c r="AL31" s="1"/>
      <c r="AM31" s="1"/>
      <c r="AN31" s="1"/>
      <c r="AO31" s="1"/>
      <c r="AP31" s="1"/>
      <c r="AQ31" s="1"/>
      <c r="AR31" s="1"/>
      <c r="AS31" s="1"/>
      <c r="AT31" s="1"/>
      <c r="AU31" s="1"/>
      <c r="AV31" s="1"/>
      <c r="AW31" s="1"/>
      <c r="AX31" s="1" t="str">
        <f>LOOKUP(2,1/(H34:R34&lt;&gt;""),H$2:R$2)</f>
        <v>Aktual Tahun 2</v>
      </c>
      <c r="AY31" s="1"/>
      <c r="AZ31" s="1" t="str">
        <f>AX31</f>
        <v>Aktual Tahun 2</v>
      </c>
      <c r="BA31" s="1"/>
      <c r="BB31" s="1"/>
      <c r="BC31" s="1"/>
      <c r="BD31" s="1"/>
      <c r="BE31" s="1"/>
      <c r="BF31" s="1"/>
      <c r="BG31" s="1"/>
      <c r="BH31" s="1"/>
      <c r="BI31" s="29" t="s">
        <v>174</v>
      </c>
      <c r="BJ31" s="159">
        <f t="shared" ref="BJ31:BT31" si="7">COUNTIF(BJ3:BJ30,1)</f>
        <v>3</v>
      </c>
      <c r="BK31" s="159">
        <f t="shared" si="7"/>
        <v>6</v>
      </c>
      <c r="BL31" s="159">
        <f t="shared" si="7"/>
        <v>9</v>
      </c>
      <c r="BM31" s="159">
        <f t="shared" si="7"/>
        <v>0</v>
      </c>
      <c r="BN31" s="159">
        <f t="shared" si="7"/>
        <v>0</v>
      </c>
      <c r="BO31" s="159">
        <f t="shared" si="7"/>
        <v>0</v>
      </c>
      <c r="BP31" s="159">
        <f t="shared" si="7"/>
        <v>0</v>
      </c>
      <c r="BQ31" s="159">
        <f t="shared" si="7"/>
        <v>0</v>
      </c>
      <c r="BR31" s="159">
        <f t="shared" si="7"/>
        <v>0</v>
      </c>
      <c r="BS31" s="159">
        <f t="shared" si="7"/>
        <v>0</v>
      </c>
      <c r="BT31" s="159">
        <f t="shared" si="7"/>
        <v>0</v>
      </c>
      <c r="BU31" s="29" t="s">
        <v>174</v>
      </c>
      <c r="BV31" s="160">
        <f t="shared" ref="BV31:CE31" si="8">COUNTIF(BV3:BV30,1)</f>
        <v>7</v>
      </c>
      <c r="BW31" s="160">
        <f t="shared" si="8"/>
        <v>9</v>
      </c>
      <c r="BX31" s="160">
        <f t="shared" si="8"/>
        <v>12</v>
      </c>
      <c r="BY31" s="160">
        <f t="shared" si="8"/>
        <v>18</v>
      </c>
      <c r="BZ31" s="160">
        <f t="shared" si="8"/>
        <v>25</v>
      </c>
      <c r="CA31" s="160">
        <f t="shared" si="8"/>
        <v>0</v>
      </c>
      <c r="CB31" s="160">
        <f t="shared" si="8"/>
        <v>0</v>
      </c>
      <c r="CC31" s="160">
        <f t="shared" si="8"/>
        <v>0</v>
      </c>
      <c r="CD31" s="160">
        <f t="shared" si="8"/>
        <v>0</v>
      </c>
      <c r="CE31" s="160">
        <f t="shared" si="8"/>
        <v>0</v>
      </c>
      <c r="CG31" s="1"/>
      <c r="CI31" s="1"/>
      <c r="CK31" s="1"/>
      <c r="CM31" s="1"/>
    </row>
    <row r="32" spans="2:91" s="8" customFormat="1" ht="13.5" customHeight="1" thickBot="1">
      <c r="B32" s="317" t="s">
        <v>175</v>
      </c>
      <c r="C32" s="318"/>
      <c r="D32" s="318"/>
      <c r="E32" s="318"/>
      <c r="F32" s="318"/>
      <c r="G32" s="319"/>
      <c r="H32" s="38">
        <f>COUNTIF(Year0Range,BE5)</f>
        <v>19</v>
      </c>
      <c r="I32" s="39">
        <f>IF(COUNTIF(Year1Range,BE5)=0,"",COUNTIF(Year1Range,BE5))</f>
        <v>18</v>
      </c>
      <c r="J32" s="39">
        <f>IF(COUNTIF(Year2Range,BE5)=0,"",COUNTIF(Year2Range,BE5))</f>
        <v>18</v>
      </c>
      <c r="K32" s="39" t="str">
        <f>IF(COUNTIF(Year3Range,BE5)=0,"",COUNTIF(Year3Range,BE5))</f>
        <v/>
      </c>
      <c r="L32" s="39" t="str">
        <f>IF(COUNTIF(Year4Range,BE5)=0,"",COUNTIF(Year4Range,BE5))</f>
        <v/>
      </c>
      <c r="M32" s="39" t="str">
        <f>IF(COUNTIF(Year5Range,BE5)=0,"",COUNTIF(Year5Range,BE5))</f>
        <v/>
      </c>
      <c r="N32" s="39" t="str">
        <f>IF(COUNTIF(Year6Range,BE5)=0,"",COUNTIF(Year6Range,BE5))</f>
        <v/>
      </c>
      <c r="O32" s="39" t="str">
        <f>IF(COUNTIF(Year7Range,BE5)=0,"",COUNTIF(Year7Range,BE5))</f>
        <v/>
      </c>
      <c r="P32" s="39" t="str">
        <f>IF(COUNTIF(Year8Range,BE5)=0,"",COUNTIF(Year8Range,BE5))</f>
        <v/>
      </c>
      <c r="Q32" s="39" t="str">
        <f>IF(COUNTIF(Year9Range,BE5)=0,"",COUNTIF(Year9Range,BE5))</f>
        <v/>
      </c>
      <c r="R32" s="39" t="str">
        <f>IF(COUNTIF(Year10Range,BE5)=0,"",COUNTIF(Year10Range,BE5))</f>
        <v/>
      </c>
      <c r="S32" s="1"/>
      <c r="T32" s="1"/>
      <c r="U32" s="1"/>
      <c r="V32" s="1"/>
      <c r="W32" s="1"/>
      <c r="X32" s="1"/>
      <c r="Y32" s="38">
        <f>COUNTIF(Year1Expected,$BE$5)</f>
        <v>16</v>
      </c>
      <c r="Z32" s="38">
        <f>IF(COUNTIF(Year2Expected,$BE$5)=0,"",COUNTIF(Year2Expected,$BE$5))</f>
        <v>16</v>
      </c>
      <c r="AA32" s="38">
        <f>IF(COUNTIF(Year3Expected,$BE$5)=0,"",COUNTIF(Year3Expected,$BE$5))</f>
        <v>14</v>
      </c>
      <c r="AB32" s="38">
        <f>IF(COUNTIF(Year4Expected,$BE$5)=0,"",COUNTIF(Year4Expected,$BE$5))</f>
        <v>10</v>
      </c>
      <c r="AC32" s="38">
        <f>IF(COUNTIF(Year5Expected,$BE$5)=0,"",COUNTIF(Year5Expected,$BE$5))</f>
        <v>3</v>
      </c>
      <c r="AD32" s="38" t="str">
        <f>IF(COUNTIF(Year6Expected,$BE$5)=0,"",COUNTIF(Year6Expected,$BE$5))</f>
        <v/>
      </c>
      <c r="AE32" s="38" t="str">
        <f>IF(COUNTIF(Year7Expected,$BE$5)=0,"",COUNTIF(Year7Expected,$BE$5))</f>
        <v/>
      </c>
      <c r="AF32" s="38" t="str">
        <f>IF(COUNTIF(Year8Expected,$BE$5)=0,"",COUNTIF(Year8Expected,$BE$5))</f>
        <v/>
      </c>
      <c r="AG32" s="38" t="str">
        <f>IF(COUNTIF(Year9Expected,$BE$5)=0,"",COUNTIF(Year9Expected,$BE$5))</f>
        <v/>
      </c>
      <c r="AH32" s="38" t="str">
        <f>IF(COUNTIF(Year10Expected,$BE$5)=0,"",COUNTIF(Year10Expected,$BE$5))</f>
        <v/>
      </c>
      <c r="AK32" s="1"/>
      <c r="AL32" s="1"/>
      <c r="AM32" s="1"/>
      <c r="AN32" s="1"/>
      <c r="AO32" s="1"/>
      <c r="AP32" s="1"/>
      <c r="AQ32" s="1"/>
      <c r="AR32" s="1"/>
      <c r="AS32" s="1"/>
      <c r="AT32" s="1"/>
      <c r="AU32" s="1"/>
      <c r="AV32" s="1"/>
      <c r="AW32" s="1"/>
      <c r="AX32" s="1"/>
      <c r="AY32" s="1"/>
      <c r="AZ32" s="1"/>
      <c r="BA32" s="1"/>
      <c r="BB32" s="1"/>
      <c r="BC32" s="1"/>
      <c r="BD32" s="1"/>
      <c r="BE32" s="1"/>
      <c r="BF32" s="1"/>
      <c r="BG32" s="1"/>
      <c r="BH32" s="1"/>
      <c r="BI32" s="29" t="s">
        <v>176</v>
      </c>
      <c r="BJ32" s="159">
        <f t="shared" ref="BJ32:BT32" si="9">COUNTIF(BJ3:BJ30,0.5)</f>
        <v>19</v>
      </c>
      <c r="BK32" s="159">
        <f t="shared" si="9"/>
        <v>18</v>
      </c>
      <c r="BL32" s="159">
        <f t="shared" si="9"/>
        <v>18</v>
      </c>
      <c r="BM32" s="159">
        <f t="shared" si="9"/>
        <v>0</v>
      </c>
      <c r="BN32" s="159">
        <f t="shared" si="9"/>
        <v>0</v>
      </c>
      <c r="BO32" s="159">
        <f t="shared" si="9"/>
        <v>0</v>
      </c>
      <c r="BP32" s="159">
        <f t="shared" si="9"/>
        <v>0</v>
      </c>
      <c r="BQ32" s="159">
        <f t="shared" si="9"/>
        <v>0</v>
      </c>
      <c r="BR32" s="159">
        <f t="shared" si="9"/>
        <v>0</v>
      </c>
      <c r="BS32" s="159">
        <f t="shared" si="9"/>
        <v>0</v>
      </c>
      <c r="BT32" s="159">
        <f t="shared" si="9"/>
        <v>0</v>
      </c>
      <c r="BU32" s="29" t="s">
        <v>176</v>
      </c>
      <c r="BV32" s="160">
        <f t="shared" ref="BV32:CE32" si="10">COUNTIF(BV3:BV30,0.5)</f>
        <v>16</v>
      </c>
      <c r="BW32" s="160">
        <f t="shared" si="10"/>
        <v>16</v>
      </c>
      <c r="BX32" s="160">
        <f t="shared" si="10"/>
        <v>14</v>
      </c>
      <c r="BY32" s="160">
        <f t="shared" si="10"/>
        <v>10</v>
      </c>
      <c r="BZ32" s="160">
        <f t="shared" si="10"/>
        <v>3</v>
      </c>
      <c r="CA32" s="160">
        <f t="shared" si="10"/>
        <v>0</v>
      </c>
      <c r="CB32" s="160">
        <f t="shared" si="10"/>
        <v>0</v>
      </c>
      <c r="CC32" s="160">
        <f t="shared" si="10"/>
        <v>0</v>
      </c>
      <c r="CD32" s="160">
        <f t="shared" si="10"/>
        <v>0</v>
      </c>
      <c r="CE32" s="160">
        <f t="shared" si="10"/>
        <v>0</v>
      </c>
      <c r="CG32" s="1"/>
      <c r="CI32" s="1"/>
      <c r="CK32" s="1"/>
      <c r="CM32" s="1"/>
    </row>
    <row r="33" spans="1:92" ht="13.5" customHeight="1" thickBot="1">
      <c r="B33" s="317" t="s">
        <v>177</v>
      </c>
      <c r="C33" s="318"/>
      <c r="D33" s="318"/>
      <c r="E33" s="318"/>
      <c r="F33" s="318"/>
      <c r="G33" s="319"/>
      <c r="H33" s="38">
        <f>COUNTIF(Year0Range,"*60")</f>
        <v>6</v>
      </c>
      <c r="I33" s="39">
        <f>IF(COUNTIF(Year1Range,"*60")=0,"",COUNTIF(Year1Range,"*60"))</f>
        <v>4</v>
      </c>
      <c r="J33" s="39">
        <f>IF(COUNTIF(Year2Range,"*60")=0,"",COUNTIF(Year2Range,"*60"))</f>
        <v>1</v>
      </c>
      <c r="K33" s="39" t="str">
        <f>IF(COUNTIF(Year3Range,"*60")=0,"",COUNTIF(Year3Range,"*60"))</f>
        <v/>
      </c>
      <c r="L33" s="39" t="str">
        <f>IF(COUNTIF(Year4Range,"*60")=0,"",COUNTIF(Year4Range,"*60"))</f>
        <v/>
      </c>
      <c r="M33" s="39" t="str">
        <f>IF(COUNTIF(Year5Range,"*60")=0,"",COUNTIF(Year5Range,"*60"))</f>
        <v/>
      </c>
      <c r="N33" s="39" t="str">
        <f>IF(COUNTIF(Year6Range,"*60")=0,"",COUNTIF(Year6Range,"*60"))</f>
        <v/>
      </c>
      <c r="O33" s="39" t="str">
        <f>IF(COUNTIF(Year7Range,"*60")=0,"",COUNTIF(Year7Range,"*60"))</f>
        <v/>
      </c>
      <c r="P33" s="39" t="str">
        <f>IF(COUNTIF(Year8Range,"*60")=0,"",COUNTIF(Year8Range,"*60"))</f>
        <v/>
      </c>
      <c r="Q33" s="39" t="str">
        <f>IF(COUNTIF(Year9Range,"*60")=0,"",COUNTIF(Year9Range,"*60"))</f>
        <v/>
      </c>
      <c r="R33" s="39" t="str">
        <f>IF(COUNTIF(Year10Range,"*60")=0,"",COUNTIF(Year10Range,"*60"))</f>
        <v/>
      </c>
      <c r="Y33" s="38">
        <f>COUNTIF(Year1Expected,"*60")</f>
        <v>5</v>
      </c>
      <c r="Z33" s="38">
        <f>IF(COUNTIF(Year2Expected,"*60")=0,"",COUNTIF(Year2Expected,"*60"))</f>
        <v>3</v>
      </c>
      <c r="AA33" s="38">
        <f>IF(COUNTIF(Year3Expected,"*60")=0,"",COUNTIF(Year3Expected,"*60"))</f>
        <v>2</v>
      </c>
      <c r="AB33" s="38" t="str">
        <f>IF(COUNTIF(Year4Expected,"*60")=0,"",COUNTIF(Year4Expected,"*60"))</f>
        <v/>
      </c>
      <c r="AC33" s="38" t="str">
        <f>IF(COUNTIF(Year5Expected,"*60")=0,"",COUNTIF(Year5Expected,"*60"))</f>
        <v/>
      </c>
      <c r="AD33" s="38" t="str">
        <f>IF(COUNTIF(Year6Expected,"*60")=0,"",COUNTIF(Year6Expected,"*60"))</f>
        <v/>
      </c>
      <c r="AE33" s="38" t="str">
        <f>IF(COUNTIF(Year7Expected,"*60")=0,"",COUNTIF(Year7Expected,"*60"))</f>
        <v/>
      </c>
      <c r="AF33" s="38" t="str">
        <f>IF(COUNTIF(Year8Expected,"*60")=0,"",COUNTIF(Year8Expected,"*60"))</f>
        <v/>
      </c>
      <c r="AG33" s="38" t="str">
        <f>IF(COUNTIF(Year9Expected,"*60")=0,"",COUNTIF(Year9Expected,"*60"))</f>
        <v/>
      </c>
      <c r="AH33" s="38" t="str">
        <f>IF(COUNTIF(Year10Expected,"*60")=0,"",COUNTIF(Year10Expected,"*60"))</f>
        <v/>
      </c>
      <c r="BI33" s="29" t="s">
        <v>178</v>
      </c>
      <c r="BJ33" s="159">
        <f t="shared" ref="BJ33:BT33" si="11">COUNTIF(BJ3:BJ30,0)</f>
        <v>6</v>
      </c>
      <c r="BK33" s="159">
        <f t="shared" si="11"/>
        <v>4</v>
      </c>
      <c r="BL33" s="159">
        <f t="shared" si="11"/>
        <v>1</v>
      </c>
      <c r="BM33" s="159">
        <f t="shared" si="11"/>
        <v>0</v>
      </c>
      <c r="BN33" s="159">
        <f t="shared" si="11"/>
        <v>0</v>
      </c>
      <c r="BO33" s="159">
        <f t="shared" si="11"/>
        <v>0</v>
      </c>
      <c r="BP33" s="159">
        <f t="shared" si="11"/>
        <v>0</v>
      </c>
      <c r="BQ33" s="159">
        <f t="shared" si="11"/>
        <v>0</v>
      </c>
      <c r="BR33" s="159">
        <f t="shared" si="11"/>
        <v>0</v>
      </c>
      <c r="BS33" s="159">
        <f t="shared" si="11"/>
        <v>0</v>
      </c>
      <c r="BT33" s="159">
        <f t="shared" si="11"/>
        <v>0</v>
      </c>
      <c r="BU33" s="29" t="s">
        <v>178</v>
      </c>
      <c r="BV33" s="160">
        <f t="shared" ref="BV33:CE33" si="12">COUNTIF(BV3:BV30,0)</f>
        <v>5</v>
      </c>
      <c r="BW33" s="160">
        <f t="shared" si="12"/>
        <v>3</v>
      </c>
      <c r="BX33" s="160">
        <f t="shared" si="12"/>
        <v>2</v>
      </c>
      <c r="BY33" s="160">
        <f t="shared" si="12"/>
        <v>0</v>
      </c>
      <c r="BZ33" s="160">
        <f t="shared" si="12"/>
        <v>0</v>
      </c>
      <c r="CA33" s="160">
        <f t="shared" si="12"/>
        <v>0</v>
      </c>
      <c r="CB33" s="160">
        <f t="shared" si="12"/>
        <v>0</v>
      </c>
      <c r="CC33" s="160">
        <f t="shared" si="12"/>
        <v>0</v>
      </c>
      <c r="CD33" s="160">
        <f t="shared" si="12"/>
        <v>0</v>
      </c>
      <c r="CE33" s="160">
        <f t="shared" si="12"/>
        <v>0</v>
      </c>
    </row>
    <row r="34" spans="1:92" ht="13.5" customHeight="1" thickBot="1">
      <c r="B34" s="309" t="s">
        <v>179</v>
      </c>
      <c r="C34" s="310"/>
      <c r="D34" s="310"/>
      <c r="E34" s="310"/>
      <c r="F34" s="311"/>
      <c r="G34" s="193"/>
      <c r="H34" s="40">
        <f t="shared" ref="H34:R34" si="13">IF(ISERROR(AVERAGE(BJ24:BJ30,BJ9:BJ23, BJ3:BJ8)),"",AVERAGE(BJ24:BJ30,BJ9:BJ23, BJ3:BJ8))</f>
        <v>0.44642857142857145</v>
      </c>
      <c r="I34" s="40">
        <f t="shared" si="13"/>
        <v>0.5357142857142857</v>
      </c>
      <c r="J34" s="40">
        <f t="shared" si="13"/>
        <v>0.6428571428571429</v>
      </c>
      <c r="K34" s="40" t="str">
        <f>IF(ISERROR(AVERAGE(BM24:BM30,BM9:BM23, BM3:BM8)),"",AVERAGE(BM24:BM30,BM9:BM23, BM3:BM8))</f>
        <v/>
      </c>
      <c r="L34" s="40" t="str">
        <f t="shared" si="13"/>
        <v/>
      </c>
      <c r="M34" s="40" t="str">
        <f t="shared" si="13"/>
        <v/>
      </c>
      <c r="N34" s="40" t="str">
        <f t="shared" si="13"/>
        <v/>
      </c>
      <c r="O34" s="40" t="str">
        <f t="shared" si="13"/>
        <v/>
      </c>
      <c r="P34" s="40" t="str">
        <f t="shared" si="13"/>
        <v/>
      </c>
      <c r="Q34" s="40" t="str">
        <f t="shared" si="13"/>
        <v/>
      </c>
      <c r="R34" s="40" t="str">
        <f t="shared" si="13"/>
        <v/>
      </c>
      <c r="Y34" s="40">
        <f t="shared" ref="Y34:AH34" si="14">IF(ISERROR(AVERAGE(BV24:BV30,BV9:BV23, BV3:BV8)),"",AVERAGE(BV24:BV30,BV9:BV23, BV3:BV8))</f>
        <v>0.5357142857142857</v>
      </c>
      <c r="Z34" s="40">
        <f t="shared" si="14"/>
        <v>0.6071428571428571</v>
      </c>
      <c r="AA34" s="40">
        <f t="shared" si="14"/>
        <v>0.6785714285714286</v>
      </c>
      <c r="AB34" s="40">
        <f t="shared" si="14"/>
        <v>0.8214285714285714</v>
      </c>
      <c r="AC34" s="40">
        <f t="shared" si="14"/>
        <v>0.9464285714285714</v>
      </c>
      <c r="AD34" s="40" t="str">
        <f t="shared" si="14"/>
        <v/>
      </c>
      <c r="AE34" s="40" t="str">
        <f t="shared" si="14"/>
        <v/>
      </c>
      <c r="AF34" s="40" t="str">
        <f t="shared" si="14"/>
        <v/>
      </c>
      <c r="AG34" s="40" t="str">
        <f t="shared" si="14"/>
        <v/>
      </c>
      <c r="AH34" s="40" t="str">
        <f t="shared" si="14"/>
        <v/>
      </c>
      <c r="AI34" s="1"/>
      <c r="AJ34" s="1"/>
      <c r="BB34" s="41"/>
      <c r="BC34" s="41"/>
      <c r="BD34" s="41"/>
      <c r="BE34" s="41"/>
      <c r="BG34" s="8"/>
      <c r="BH34" s="8"/>
      <c r="BI34" s="29" t="s">
        <v>180</v>
      </c>
      <c r="BJ34" s="42">
        <f>IF(ISERROR(AVERAGE(BJ24:BJ30,BJ9:BJ23,BJ3:BJ8)),"",(AVERAGE(BJ24:BJ30,BJ9:BJ23,BJ3:BJ8)))</f>
        <v>0.44642857142857145</v>
      </c>
      <c r="BK34" s="42">
        <f t="shared" ref="BK34:BT34" si="15">IF(ISERROR(AVERAGE(BK24:BK30,BK9:BK23,BK3:BK8)),"",(AVERAGE(BK24:BK30,BK9:BK23,BK3:BK8)))</f>
        <v>0.5357142857142857</v>
      </c>
      <c r="BL34" s="42">
        <f t="shared" si="15"/>
        <v>0.6428571428571429</v>
      </c>
      <c r="BM34" s="42" t="str">
        <f t="shared" si="15"/>
        <v/>
      </c>
      <c r="BN34" s="42" t="str">
        <f t="shared" si="15"/>
        <v/>
      </c>
      <c r="BO34" s="42" t="str">
        <f t="shared" si="15"/>
        <v/>
      </c>
      <c r="BP34" s="42" t="str">
        <f t="shared" si="15"/>
        <v/>
      </c>
      <c r="BQ34" s="42" t="str">
        <f t="shared" si="15"/>
        <v/>
      </c>
      <c r="BR34" s="42" t="str">
        <f t="shared" si="15"/>
        <v/>
      </c>
      <c r="BS34" s="42" t="str">
        <f t="shared" si="15"/>
        <v/>
      </c>
      <c r="BT34" s="42" t="str">
        <f t="shared" si="15"/>
        <v/>
      </c>
      <c r="BU34" s="29" t="s">
        <v>180</v>
      </c>
      <c r="BV34" s="42">
        <f t="shared" ref="BV34:CE34" si="16">IF(ISERROR(AVERAGE(BV24:BV30,BV9:BV23,BV3:BV8)),"",(AVERAGE(BV24:BV30,BV9:BV23,BV3:BV8)))</f>
        <v>0.5357142857142857</v>
      </c>
      <c r="BW34" s="42">
        <f t="shared" si="16"/>
        <v>0.6071428571428571</v>
      </c>
      <c r="BX34" s="42">
        <f t="shared" si="16"/>
        <v>0.6785714285714286</v>
      </c>
      <c r="BY34" s="42">
        <f t="shared" si="16"/>
        <v>0.8214285714285714</v>
      </c>
      <c r="BZ34" s="42">
        <f t="shared" si="16"/>
        <v>0.9464285714285714</v>
      </c>
      <c r="CA34" s="42" t="str">
        <f t="shared" si="16"/>
        <v/>
      </c>
      <c r="CB34" s="42" t="str">
        <f t="shared" si="16"/>
        <v/>
      </c>
      <c r="CC34" s="42" t="str">
        <f t="shared" si="16"/>
        <v/>
      </c>
      <c r="CD34" s="42" t="str">
        <f t="shared" si="16"/>
        <v/>
      </c>
      <c r="CE34" s="42" t="str">
        <f t="shared" si="16"/>
        <v/>
      </c>
      <c r="CF34" s="1"/>
      <c r="CH34" s="1"/>
      <c r="CJ34" s="1"/>
      <c r="CL34" s="1"/>
      <c r="CN34" s="1"/>
    </row>
    <row r="35" spans="1:92" ht="13.5" customHeight="1" thickBot="1">
      <c r="B35" s="43"/>
      <c r="C35" s="43"/>
      <c r="D35" s="44"/>
      <c r="E35" s="44"/>
      <c r="F35" s="44"/>
      <c r="G35" s="44"/>
      <c r="H35" s="44"/>
      <c r="I35" s="44"/>
      <c r="J35" s="44"/>
      <c r="K35" s="44"/>
      <c r="L35" s="44"/>
      <c r="M35" s="44"/>
      <c r="N35" s="44"/>
      <c r="O35" s="44"/>
      <c r="P35" s="44"/>
      <c r="AA35" s="44"/>
      <c r="AD35" s="44"/>
      <c r="AE35" s="44"/>
      <c r="AF35" s="44"/>
      <c r="AG35" s="44"/>
      <c r="AH35" s="44"/>
      <c r="AI35" s="44"/>
      <c r="AJ35" s="44"/>
      <c r="AX35" s="45" t="s">
        <v>110</v>
      </c>
      <c r="AY35" s="46" t="s">
        <v>114</v>
      </c>
      <c r="AZ35" s="47" t="s">
        <v>117</v>
      </c>
      <c r="BA35" s="1" t="s">
        <v>181</v>
      </c>
      <c r="BI35" s="29" t="s">
        <v>182</v>
      </c>
      <c r="BJ35" s="48">
        <f>IF(ISERROR(AVERAGE(BJ3:BJ8)),"",(AVERAGE(BJ3:BJ8)))</f>
        <v>0.16666666666666666</v>
      </c>
      <c r="BK35" s="48">
        <f t="shared" ref="BK35:BT35" si="17">IF(ISERROR(AVERAGE(BK3:BK8)),"",(AVERAGE(BK3:BK8)))</f>
        <v>0.33333333333333331</v>
      </c>
      <c r="BL35" s="48">
        <f t="shared" si="17"/>
        <v>0.41666666666666669</v>
      </c>
      <c r="BM35" s="48" t="str">
        <f t="shared" si="17"/>
        <v/>
      </c>
      <c r="BN35" s="48" t="str">
        <f t="shared" si="17"/>
        <v/>
      </c>
      <c r="BO35" s="48" t="str">
        <f t="shared" si="17"/>
        <v/>
      </c>
      <c r="BP35" s="48" t="str">
        <f t="shared" si="17"/>
        <v/>
      </c>
      <c r="BQ35" s="48" t="str">
        <f t="shared" si="17"/>
        <v/>
      </c>
      <c r="BR35" s="48" t="str">
        <f t="shared" si="17"/>
        <v/>
      </c>
      <c r="BS35" s="48" t="str">
        <f t="shared" si="17"/>
        <v/>
      </c>
      <c r="BT35" s="48" t="str">
        <f t="shared" si="17"/>
        <v/>
      </c>
      <c r="BU35" s="29" t="s">
        <v>182</v>
      </c>
      <c r="BV35" s="48">
        <f t="shared" ref="BV35:CE35" si="18">IF(ISERROR(AVERAGE(BV3:BV8)),"",(AVERAGE(BV3:BV8)))</f>
        <v>0.16666666666666666</v>
      </c>
      <c r="BW35" s="48">
        <f t="shared" si="18"/>
        <v>0.41666666666666669</v>
      </c>
      <c r="BX35" s="48">
        <f t="shared" si="18"/>
        <v>0.66666666666666663</v>
      </c>
      <c r="BY35" s="48">
        <f t="shared" si="18"/>
        <v>0.75</v>
      </c>
      <c r="BZ35" s="48">
        <f t="shared" si="18"/>
        <v>0.91666666666666663</v>
      </c>
      <c r="CA35" s="48" t="str">
        <f t="shared" si="18"/>
        <v/>
      </c>
      <c r="CB35" s="48" t="str">
        <f t="shared" si="18"/>
        <v/>
      </c>
      <c r="CC35" s="48" t="str">
        <f t="shared" si="18"/>
        <v/>
      </c>
      <c r="CD35" s="48" t="str">
        <f t="shared" si="18"/>
        <v/>
      </c>
      <c r="CE35" s="48" t="str">
        <f t="shared" si="18"/>
        <v/>
      </c>
      <c r="CF35" s="44"/>
      <c r="CH35" s="44"/>
      <c r="CJ35" s="44"/>
      <c r="CL35" s="44"/>
      <c r="CN35" s="44"/>
    </row>
    <row r="36" spans="1:92" ht="15.75" customHeight="1" thickBot="1">
      <c r="B36" s="312" t="s">
        <v>183</v>
      </c>
      <c r="C36" s="312"/>
      <c r="M36" s="44"/>
      <c r="N36" s="44"/>
      <c r="O36" s="44"/>
      <c r="P36" s="44"/>
      <c r="AA36" s="44"/>
      <c r="AD36" s="44"/>
      <c r="AE36" s="44"/>
      <c r="AF36" s="44"/>
      <c r="AG36" s="44"/>
      <c r="AH36" s="44"/>
      <c r="AI36" s="44"/>
      <c r="AJ36" s="44"/>
      <c r="AW36" s="49" t="s">
        <v>184</v>
      </c>
      <c r="AX36" s="50">
        <f>COUNTIF(AY3:AY8,BF4)</f>
        <v>0</v>
      </c>
      <c r="AY36" s="50">
        <f>VALUE(COUNTIF(AY3:AY8,BF5))</f>
        <v>5</v>
      </c>
      <c r="AZ36" s="50">
        <f>VALUE(COUNTIF(AY3:AY8,0))</f>
        <v>1</v>
      </c>
      <c r="BA36" s="50">
        <f>AVERAGEIF(AY3:AY8,"&gt;=0")</f>
        <v>0.41666666666666669</v>
      </c>
      <c r="BI36" s="29" t="s">
        <v>185</v>
      </c>
      <c r="BJ36" s="51">
        <f>IF(ISERROR(AVERAGE(BJ9:BJ23)),"",(AVERAGE(BJ9:BJ23)))</f>
        <v>0.46666666666666667</v>
      </c>
      <c r="BK36" s="51">
        <f t="shared" ref="BK36:BT36" si="19">IF(ISERROR(AVERAGE(BK9:BK23)),"",(AVERAGE(BK9:BK23)))</f>
        <v>0.56666666666666665</v>
      </c>
      <c r="BL36" s="51">
        <f t="shared" si="19"/>
        <v>0.6333333333333333</v>
      </c>
      <c r="BM36" s="51" t="str">
        <f t="shared" si="19"/>
        <v/>
      </c>
      <c r="BN36" s="51" t="str">
        <f t="shared" si="19"/>
        <v/>
      </c>
      <c r="BO36" s="51" t="str">
        <f t="shared" si="19"/>
        <v/>
      </c>
      <c r="BP36" s="51" t="str">
        <f t="shared" si="19"/>
        <v/>
      </c>
      <c r="BQ36" s="51" t="str">
        <f t="shared" si="19"/>
        <v/>
      </c>
      <c r="BR36" s="51" t="str">
        <f t="shared" si="19"/>
        <v/>
      </c>
      <c r="BS36" s="51" t="str">
        <f t="shared" si="19"/>
        <v/>
      </c>
      <c r="BT36" s="51" t="str">
        <f t="shared" si="19"/>
        <v/>
      </c>
      <c r="BU36" s="29" t="s">
        <v>185</v>
      </c>
      <c r="BV36" s="51">
        <f>IF(ISERROR(AVERAGE(BV9:BV23)),"",(AVERAGE(BV9:BV23)))</f>
        <v>0.6333333333333333</v>
      </c>
      <c r="BW36" s="51">
        <f t="shared" ref="BW36:CE36" si="20">IF(ISERROR(AVERAGE(BW9:BW23)),"",(AVERAGE(BW9:BW23)))</f>
        <v>0.6333333333333333</v>
      </c>
      <c r="BX36" s="51">
        <f t="shared" si="20"/>
        <v>0.66666666666666663</v>
      </c>
      <c r="BY36" s="51">
        <f t="shared" si="20"/>
        <v>0.83333333333333337</v>
      </c>
      <c r="BZ36" s="51">
        <f t="shared" si="20"/>
        <v>0.96666666666666667</v>
      </c>
      <c r="CA36" s="51" t="str">
        <f t="shared" si="20"/>
        <v/>
      </c>
      <c r="CB36" s="51" t="str">
        <f t="shared" si="20"/>
        <v/>
      </c>
      <c r="CC36" s="51" t="str">
        <f t="shared" si="20"/>
        <v/>
      </c>
      <c r="CD36" s="51" t="str">
        <f t="shared" si="20"/>
        <v/>
      </c>
      <c r="CE36" s="51" t="str">
        <f t="shared" si="20"/>
        <v/>
      </c>
      <c r="CF36" s="44"/>
      <c r="CH36" s="44"/>
      <c r="CJ36" s="44"/>
      <c r="CL36" s="44"/>
      <c r="CN36" s="44"/>
    </row>
    <row r="37" spans="1:92" ht="13.5" customHeight="1" thickBot="1">
      <c r="B37" s="312"/>
      <c r="C37" s="312"/>
      <c r="D37" s="52"/>
      <c r="E37" s="52"/>
      <c r="F37" s="8"/>
      <c r="G37" s="8"/>
      <c r="AW37" s="49" t="s">
        <v>186</v>
      </c>
      <c r="AX37" s="50">
        <f>COUNTIF(AY9:AY23,BF4)</f>
        <v>4</v>
      </c>
      <c r="AY37" s="50">
        <f>VALUE(COUNTIF(AY9:AY23,BF5))</f>
        <v>11</v>
      </c>
      <c r="AZ37" s="50">
        <f>VALUE(COUNTIF(AY9:AY23,0))</f>
        <v>0</v>
      </c>
      <c r="BA37" s="50">
        <f>AVERAGEIF(AY9:AY23,"&gt;=0")</f>
        <v>0.6333333333333333</v>
      </c>
      <c r="BI37" s="29" t="s">
        <v>187</v>
      </c>
      <c r="BJ37" s="53">
        <f>IF(ISERROR(AVERAGE(BJ24:BJ30)),"",(AVERAGE(BJ24:BJ30)))</f>
        <v>0.6428571428571429</v>
      </c>
      <c r="BK37" s="53">
        <f t="shared" ref="BK37:BT37" si="21">IF(ISERROR(AVERAGE(BK24:BK30)),"",(AVERAGE(BK24:BK30)))</f>
        <v>0.6428571428571429</v>
      </c>
      <c r="BL37" s="53">
        <f t="shared" si="21"/>
        <v>0.8571428571428571</v>
      </c>
      <c r="BM37" s="53" t="str">
        <f t="shared" si="21"/>
        <v/>
      </c>
      <c r="BN37" s="53" t="str">
        <f t="shared" si="21"/>
        <v/>
      </c>
      <c r="BO37" s="53" t="str">
        <f t="shared" si="21"/>
        <v/>
      </c>
      <c r="BP37" s="53" t="str">
        <f t="shared" si="21"/>
        <v/>
      </c>
      <c r="BQ37" s="53" t="str">
        <f t="shared" si="21"/>
        <v/>
      </c>
      <c r="BR37" s="53" t="str">
        <f t="shared" si="21"/>
        <v/>
      </c>
      <c r="BS37" s="53" t="str">
        <f t="shared" si="21"/>
        <v/>
      </c>
      <c r="BT37" s="53" t="str">
        <f t="shared" si="21"/>
        <v/>
      </c>
      <c r="BU37" s="29" t="s">
        <v>187</v>
      </c>
      <c r="BV37" s="53">
        <f t="shared" ref="BV37:CE37" si="22">IF(ISERROR(AVERAGE(BV24:BV30)),"",(AVERAGE(BV24:BV30)))</f>
        <v>0.6428571428571429</v>
      </c>
      <c r="BW37" s="53">
        <f t="shared" si="22"/>
        <v>0.7142857142857143</v>
      </c>
      <c r="BX37" s="53">
        <f t="shared" si="22"/>
        <v>0.7142857142857143</v>
      </c>
      <c r="BY37" s="53">
        <f t="shared" si="22"/>
        <v>0.8571428571428571</v>
      </c>
      <c r="BZ37" s="53">
        <f t="shared" si="22"/>
        <v>0.9285714285714286</v>
      </c>
      <c r="CA37" s="53" t="str">
        <f t="shared" si="22"/>
        <v/>
      </c>
      <c r="CB37" s="53" t="str">
        <f t="shared" si="22"/>
        <v/>
      </c>
      <c r="CC37" s="53" t="str">
        <f t="shared" si="22"/>
        <v/>
      </c>
      <c r="CD37" s="53" t="str">
        <f t="shared" si="22"/>
        <v/>
      </c>
      <c r="CE37" s="53" t="str">
        <f t="shared" si="22"/>
        <v/>
      </c>
    </row>
    <row r="38" spans="1:92" ht="23.1" customHeight="1">
      <c r="B38" s="278" t="s">
        <v>188</v>
      </c>
      <c r="C38" s="279"/>
      <c r="D38" s="279"/>
      <c r="E38" s="279"/>
      <c r="F38" s="279"/>
      <c r="G38" s="279"/>
      <c r="H38" s="279"/>
      <c r="I38" s="279"/>
      <c r="J38" s="279"/>
      <c r="K38" s="280"/>
      <c r="AW38" s="49" t="s">
        <v>189</v>
      </c>
      <c r="AX38" s="50">
        <f>COUNTIF(AY24:AY30,BF4)</f>
        <v>5</v>
      </c>
      <c r="AY38" s="50">
        <f>COUNTIF(AY24:AY30,BF5)</f>
        <v>2</v>
      </c>
      <c r="AZ38" s="50">
        <f>VALUE(COUNTIF(AY24:AY30,0))</f>
        <v>0</v>
      </c>
      <c r="BA38" s="50">
        <f>AVERAGEIF(AY24:AY30,"&gt;=0")</f>
        <v>0.8571428571428571</v>
      </c>
      <c r="BG38" s="8"/>
      <c r="BH38" s="8"/>
      <c r="BI38" s="8"/>
      <c r="BJ38" s="8"/>
      <c r="BK38" s="8"/>
      <c r="BO38" s="1"/>
      <c r="BP38" s="1"/>
      <c r="BQ38" s="1"/>
      <c r="BR38" s="1"/>
      <c r="BS38" s="1"/>
      <c r="BT38" s="1"/>
      <c r="CB38" s="1"/>
    </row>
    <row r="39" spans="1:92" ht="21" customHeight="1">
      <c r="A39" s="8"/>
      <c r="B39" s="281" t="s">
        <v>9</v>
      </c>
      <c r="C39" s="282"/>
      <c r="D39" s="283"/>
      <c r="E39" s="284" t="s">
        <v>10</v>
      </c>
      <c r="F39" s="285"/>
      <c r="G39" s="285"/>
      <c r="H39" s="286"/>
      <c r="I39" s="284" t="s">
        <v>11</v>
      </c>
      <c r="J39" s="285"/>
      <c r="K39" s="286"/>
      <c r="AW39" s="1" t="s">
        <v>190</v>
      </c>
      <c r="AX39" s="50">
        <f>VALUE(SUM(AX36:AX38))</f>
        <v>9</v>
      </c>
      <c r="AY39" s="50">
        <f>VALUE(SUM(AY36:AY38))</f>
        <v>18</v>
      </c>
      <c r="AZ39" s="50">
        <f>VALUE(SUM(AZ36:AZ38))</f>
        <v>1</v>
      </c>
      <c r="BA39" s="50">
        <f>AVERAGEIF(AY3:AY30,"&gt;=0")</f>
        <v>0.6428571428571429</v>
      </c>
    </row>
    <row r="40" spans="1:92" ht="22.35" customHeight="1">
      <c r="A40" s="8"/>
      <c r="B40" s="287"/>
      <c r="C40" s="288"/>
      <c r="D40" s="289"/>
      <c r="E40" s="342"/>
      <c r="F40" s="343"/>
      <c r="G40" s="343"/>
      <c r="H40" s="344"/>
      <c r="I40" s="290"/>
      <c r="J40" s="343"/>
      <c r="K40" s="344"/>
      <c r="AW40" s="49" t="s">
        <v>191</v>
      </c>
      <c r="BA40" s="50">
        <f>IF(ISERROR(AVERAGE(AY24:AY30,AY9:AY23,AY3:AY8)),"",(AVERAGE(AY24:AY30,AY9:AY23,AY3:AY8)))</f>
        <v>0.6428571428571429</v>
      </c>
      <c r="BK40" s="8"/>
      <c r="CB40" s="1"/>
    </row>
    <row r="41" spans="1:92">
      <c r="A41" s="8"/>
      <c r="B41" s="8"/>
      <c r="C41" s="8"/>
      <c r="D41" s="8"/>
      <c r="E41" s="8"/>
      <c r="F41" s="8"/>
      <c r="G41" s="8"/>
      <c r="AK41" s="49"/>
      <c r="AX41" s="45" t="s">
        <v>110</v>
      </c>
      <c r="AY41" s="46" t="s">
        <v>114</v>
      </c>
      <c r="AZ41" s="47" t="s">
        <v>117</v>
      </c>
      <c r="BA41" s="1" t="s">
        <v>181</v>
      </c>
      <c r="BK41" s="8"/>
      <c r="CB41" s="1"/>
    </row>
    <row r="42" spans="1:92" ht="19.350000000000001" customHeight="1">
      <c r="B42" s="135" t="s">
        <v>192</v>
      </c>
      <c r="C42" s="54"/>
      <c r="D42" s="55"/>
      <c r="E42" s="55"/>
      <c r="F42" s="55"/>
      <c r="G42" s="55"/>
      <c r="H42" s="55"/>
      <c r="AW42" s="49" t="s">
        <v>193</v>
      </c>
      <c r="AX42" s="50">
        <f>COUNTIF(BA3:BA8,BF4)</f>
        <v>1</v>
      </c>
      <c r="AY42" s="50">
        <f>COUNTIF(BA3:BA8,BF5)</f>
        <v>3</v>
      </c>
      <c r="AZ42" s="50">
        <f>COUNTIF(BA3:BA8,0)</f>
        <v>2</v>
      </c>
      <c r="BA42" s="50">
        <f>AVERAGEIF(AY9:AY14,"&gt;=0")</f>
        <v>0.5</v>
      </c>
      <c r="BK42" s="8"/>
      <c r="CB42" s="1"/>
    </row>
    <row r="43" spans="1:92" ht="16.899999999999999" thickBot="1">
      <c r="B43" s="94" t="s">
        <v>194</v>
      </c>
      <c r="C43" s="94"/>
      <c r="D43" s="56" t="str">
        <f>_xlfn.IFNA(AX31,"")</f>
        <v>Aktual Tahun 2</v>
      </c>
      <c r="E43" s="56"/>
      <c r="F43" s="55"/>
      <c r="G43" s="57"/>
      <c r="H43" s="57"/>
      <c r="AW43" s="49" t="s">
        <v>195</v>
      </c>
      <c r="AX43" s="50">
        <f>COUNTIF(BA9:BA23,BF4)</f>
        <v>4</v>
      </c>
      <c r="AY43" s="50">
        <f>COUNTIF(BA9:BA23,BF5)</f>
        <v>11</v>
      </c>
      <c r="AZ43" s="50">
        <f>COUNTIF(BA9:BA23,0)</f>
        <v>0</v>
      </c>
      <c r="BA43" s="50">
        <f>AVERAGEIF(BA9:BA23,"&gt;=0")</f>
        <v>0.6333333333333333</v>
      </c>
      <c r="BK43" s="8"/>
      <c r="CB43" s="1"/>
    </row>
    <row r="44" spans="1:92" ht="16.149999999999999">
      <c r="B44" s="58"/>
      <c r="C44" s="59"/>
      <c r="D44" s="130" t="s">
        <v>196</v>
      </c>
      <c r="E44" s="131"/>
      <c r="F44" s="132" t="s">
        <v>197</v>
      </c>
      <c r="G44" s="133"/>
      <c r="H44" s="132" t="s">
        <v>198</v>
      </c>
      <c r="I44" s="133"/>
      <c r="J44" s="132" t="s">
        <v>199</v>
      </c>
      <c r="K44" s="134"/>
      <c r="AW44" s="49" t="s">
        <v>200</v>
      </c>
      <c r="AX44" s="50">
        <f>COUNTIF(BA24:BA30,BF4)</f>
        <v>4</v>
      </c>
      <c r="AY44" s="50">
        <f>COUNTIF(BA24:BA30,BF5)</f>
        <v>2</v>
      </c>
      <c r="AZ44" s="50">
        <f>COUNTIF(BA24:BA30,0)</f>
        <v>1</v>
      </c>
      <c r="BA44" s="50">
        <f>AVERAGEIF(BA24:BA30,"&gt;=0")</f>
        <v>0.7142857142857143</v>
      </c>
      <c r="BK44" s="8"/>
      <c r="CB44" s="1"/>
    </row>
    <row r="45" spans="1:92" ht="16.149999999999999">
      <c r="B45" s="92" t="s">
        <v>201</v>
      </c>
      <c r="C45" s="93"/>
      <c r="D45" s="105"/>
      <c r="E45" s="106"/>
      <c r="F45" s="109" t="s">
        <v>202</v>
      </c>
      <c r="G45" s="111"/>
      <c r="H45" s="109" t="s">
        <v>202</v>
      </c>
      <c r="I45" s="111"/>
      <c r="J45" s="109" t="s">
        <v>202</v>
      </c>
      <c r="K45" s="110"/>
      <c r="AW45" s="1" t="s">
        <v>203</v>
      </c>
      <c r="AX45" s="50">
        <f>SUM(AX42:AX44)</f>
        <v>9</v>
      </c>
      <c r="AY45" s="50">
        <f>SUM(AY42:AY44)</f>
        <v>16</v>
      </c>
      <c r="AZ45" s="50">
        <f>SUM(AZ42:AZ44)</f>
        <v>3</v>
      </c>
      <c r="BA45" s="50"/>
      <c r="BK45" s="8"/>
      <c r="CB45" s="1"/>
    </row>
    <row r="46" spans="1:92" ht="16.149999999999999">
      <c r="B46" s="103" t="str">
        <f>BE4</f>
        <v>≥80</v>
      </c>
      <c r="C46" s="104"/>
      <c r="D46" s="107">
        <f>IF(AX39=0,NA(),AX39)</f>
        <v>9</v>
      </c>
      <c r="E46" s="107"/>
      <c r="F46" s="107" t="e">
        <f>IF(AX36=0,NA(),AX36)</f>
        <v>#N/A</v>
      </c>
      <c r="G46" s="107"/>
      <c r="H46" s="107">
        <f>IF(AX37=0,NA(),AX37)</f>
        <v>4</v>
      </c>
      <c r="I46" s="107"/>
      <c r="J46" s="107">
        <f>IF(AX38=0,NA(),AX38)</f>
        <v>5</v>
      </c>
      <c r="K46" s="107"/>
      <c r="AW46" s="49" t="s">
        <v>204</v>
      </c>
      <c r="AX46" s="50"/>
      <c r="AY46" s="50"/>
      <c r="AZ46" s="50"/>
      <c r="BA46" s="50">
        <f>IF(ISERROR(AVERAGE(BA24:BA30,BA9:BA23,BA3:BA8)),"",(AVERAGE(BA24:BA30,BA9:BA23,BA3:BA8)))</f>
        <v>0.6071428571428571</v>
      </c>
      <c r="BK46" s="8"/>
      <c r="CB46" s="1"/>
    </row>
    <row r="47" spans="1:92" ht="16.149999999999999">
      <c r="B47" s="101" t="str">
        <f>BE5</f>
        <v>60-79</v>
      </c>
      <c r="C47" s="102"/>
      <c r="D47" s="107">
        <f>IF(AY39=0,NA(),AY39)</f>
        <v>18</v>
      </c>
      <c r="E47" s="107"/>
      <c r="F47" s="107">
        <f>IF(AY36=0,NA(),AY36)</f>
        <v>5</v>
      </c>
      <c r="G47" s="107"/>
      <c r="H47" s="107">
        <f>IF(AY37=0,NA(),AY37)</f>
        <v>11</v>
      </c>
      <c r="I47" s="107"/>
      <c r="J47" s="107">
        <f>IF(AY38=0,NA(),AY38)</f>
        <v>2</v>
      </c>
      <c r="K47" s="107"/>
      <c r="AQ47" s="8"/>
      <c r="BK47" s="8"/>
      <c r="CB47" s="1"/>
    </row>
    <row r="48" spans="1:92" ht="16.149999999999999">
      <c r="B48" s="99" t="str">
        <f>BE6</f>
        <v>&lt;60</v>
      </c>
      <c r="C48" s="100"/>
      <c r="D48" s="107">
        <f>IF(AZ39=0,NA(),AZ39)</f>
        <v>1</v>
      </c>
      <c r="E48" s="107"/>
      <c r="F48" s="107">
        <f>IF(AZ36=0,NA(),AZ36)</f>
        <v>1</v>
      </c>
      <c r="G48" s="107"/>
      <c r="H48" s="107" t="e">
        <f>IF(AZ37=0,NA(),AZ37)</f>
        <v>#N/A</v>
      </c>
      <c r="I48" s="107"/>
      <c r="J48" s="107" t="e">
        <f>IF(AZ38=0,NA(),AZ38)</f>
        <v>#N/A</v>
      </c>
      <c r="K48" s="107"/>
      <c r="AQ48" s="8"/>
      <c r="BK48" s="8"/>
      <c r="CB48" s="1"/>
    </row>
    <row r="49" spans="2:91" s="8" customFormat="1" ht="16.899999999999999" thickBot="1">
      <c r="B49" s="97" t="s">
        <v>205</v>
      </c>
      <c r="C49" s="98"/>
      <c r="D49" s="95">
        <f>IFERROR(BA39,"n/a")</f>
        <v>0.6428571428571429</v>
      </c>
      <c r="E49" s="96"/>
      <c r="F49" s="95">
        <f>IFERROR(BA36,"n/a")</f>
        <v>0.41666666666666669</v>
      </c>
      <c r="G49" s="96"/>
      <c r="H49" s="95">
        <f>IFERROR(BA37,"n/a")</f>
        <v>0.6333333333333333</v>
      </c>
      <c r="I49" s="96"/>
      <c r="J49" s="95">
        <f>IFERROR(BA38,"n/a")</f>
        <v>0.8571428571428571</v>
      </c>
      <c r="K49" s="108"/>
      <c r="Q49" s="1"/>
      <c r="R49" s="1"/>
      <c r="S49" s="1"/>
      <c r="T49" s="1"/>
      <c r="U49" s="1"/>
      <c r="V49" s="1"/>
      <c r="W49" s="1"/>
      <c r="X49" s="1"/>
      <c r="Y49" s="1"/>
      <c r="Z49" s="1"/>
      <c r="AB49" s="1"/>
      <c r="AC49" s="1"/>
      <c r="AK49" s="1"/>
      <c r="AL49" s="1"/>
      <c r="AM49" s="1"/>
      <c r="AN49" s="1"/>
      <c r="AO49" s="1"/>
      <c r="AP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44"/>
      <c r="C50" s="44"/>
      <c r="D50" s="1"/>
      <c r="E50" s="1"/>
      <c r="F50" s="1"/>
      <c r="G50" s="1"/>
      <c r="L50" s="44"/>
      <c r="Q50" s="1"/>
      <c r="R50" s="1"/>
      <c r="S50" s="1"/>
      <c r="T50" s="1"/>
      <c r="U50" s="1"/>
      <c r="V50" s="1"/>
      <c r="W50" s="1"/>
      <c r="X50" s="1"/>
      <c r="Y50" s="1"/>
      <c r="Z50" s="1"/>
      <c r="AB50" s="1"/>
      <c r="AC50" s="1"/>
      <c r="AK50" s="1"/>
      <c r="AL50" s="1"/>
      <c r="AM50" s="1"/>
      <c r="AN50" s="1"/>
      <c r="AO50" s="1"/>
      <c r="AP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1"/>
      <c r="Z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D55" s="1"/>
      <c r="E55" s="1"/>
      <c r="F55" s="1"/>
      <c r="G55" s="1"/>
      <c r="Q55" s="1"/>
      <c r="R55" s="1"/>
      <c r="S55" s="1"/>
      <c r="T55" s="1"/>
      <c r="U55" s="1"/>
      <c r="V55" s="1"/>
      <c r="W55" s="1"/>
      <c r="X55" s="1"/>
      <c r="Y55" s="49"/>
      <c r="Z55" s="1"/>
      <c r="AA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D56" s="1"/>
      <c r="E56" s="1"/>
      <c r="F56" s="1"/>
      <c r="G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D57" s="1"/>
      <c r="E57" s="1"/>
      <c r="F57" s="1"/>
      <c r="G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c r="B58" s="1"/>
      <c r="C58" s="1"/>
      <c r="F58" s="1"/>
      <c r="G58" s="1"/>
      <c r="H58" s="1"/>
      <c r="I58" s="1"/>
      <c r="J58" s="1"/>
      <c r="K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I59" s="1"/>
      <c r="J59" s="1"/>
      <c r="K59" s="1"/>
      <c r="L59" s="1"/>
      <c r="M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I60" s="1"/>
      <c r="J60" s="1"/>
      <c r="K60" s="1"/>
      <c r="L60" s="1"/>
      <c r="M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ht="18.600000000000001">
      <c r="B61" s="1"/>
      <c r="C61" s="1"/>
      <c r="F61" s="60"/>
      <c r="G61" s="60"/>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B64" s="1"/>
      <c r="CG64" s="1"/>
      <c r="CI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B65" s="1"/>
      <c r="CG65" s="1"/>
      <c r="CI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CB66" s="1"/>
      <c r="CG66" s="1"/>
      <c r="CI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49"/>
      <c r="AV70" s="49"/>
      <c r="AW70" s="49"/>
      <c r="AX70" s="1"/>
      <c r="AY70" s="1"/>
      <c r="AZ70" s="1"/>
      <c r="BA70" s="1"/>
      <c r="BB70" s="1"/>
      <c r="BC70" s="1"/>
      <c r="BD70" s="61"/>
      <c r="BE70" s="1"/>
      <c r="BF70" s="1"/>
      <c r="BG70" s="1"/>
      <c r="BH70" s="1"/>
      <c r="BI70" s="1"/>
      <c r="BJ70" s="1"/>
      <c r="BK70" s="1"/>
      <c r="CK70" s="1"/>
      <c r="CM70" s="1"/>
    </row>
    <row r="71" spans="2:91" s="8" customFormat="1">
      <c r="B71" s="1"/>
      <c r="C71" s="1"/>
      <c r="F71" s="1"/>
      <c r="G71" s="1"/>
      <c r="H71" s="1"/>
      <c r="Q71" s="1"/>
      <c r="R71" s="1"/>
      <c r="S71" s="1"/>
      <c r="T71" s="1"/>
      <c r="U71" s="1"/>
      <c r="V71" s="1"/>
      <c r="W71" s="1"/>
      <c r="X71" s="1"/>
      <c r="Y71" s="1"/>
      <c r="Z71" s="1"/>
      <c r="AB71" s="1"/>
      <c r="AC71" s="1"/>
      <c r="AK71" s="1"/>
      <c r="AL71" s="1"/>
      <c r="AM71" s="1"/>
      <c r="AN71" s="1"/>
      <c r="AO71" s="1"/>
      <c r="AP71" s="1"/>
      <c r="AR71" s="1"/>
      <c r="AS71" s="1"/>
      <c r="AT71" s="1"/>
      <c r="AU71" s="50"/>
      <c r="AV71" s="1"/>
      <c r="AW71" s="1"/>
      <c r="AX71" s="1"/>
      <c r="AY71" s="1"/>
      <c r="AZ71" s="61"/>
      <c r="BA71" s="61"/>
      <c r="BB71" s="61"/>
      <c r="BC71" s="61"/>
      <c r="BD71" s="61"/>
      <c r="BE71" s="1"/>
      <c r="BF71" s="1"/>
      <c r="BG71" s="1"/>
      <c r="BH71" s="1"/>
      <c r="BI71" s="1"/>
      <c r="BJ71" s="1"/>
      <c r="BK71" s="1"/>
      <c r="CK71" s="1"/>
      <c r="CM71" s="1"/>
    </row>
    <row r="72" spans="2:91" s="8" customFormat="1">
      <c r="B72" s="1"/>
      <c r="C72" s="1"/>
      <c r="F72" s="1"/>
      <c r="G72" s="1"/>
      <c r="H72" s="1"/>
      <c r="Q72" s="1"/>
      <c r="R72" s="1"/>
      <c r="S72" s="1"/>
      <c r="T72" s="1"/>
      <c r="U72" s="1"/>
      <c r="V72" s="1"/>
      <c r="W72" s="1"/>
      <c r="X72" s="1"/>
      <c r="Y72" s="1"/>
      <c r="Z72" s="1"/>
      <c r="AB72" s="1"/>
      <c r="AC72" s="1"/>
      <c r="AK72" s="1"/>
      <c r="AL72" s="1"/>
      <c r="AM72" s="1"/>
      <c r="AN72" s="1"/>
      <c r="AO72" s="1"/>
      <c r="AP72" s="1"/>
      <c r="AR72" s="1"/>
      <c r="AS72" s="1"/>
      <c r="AT72" s="1"/>
      <c r="AU72" s="50"/>
      <c r="AV72" s="1"/>
      <c r="AW72" s="1"/>
      <c r="AX72" s="1"/>
      <c r="AY72" s="1"/>
      <c r="AZ72" s="1"/>
      <c r="BA72" s="1"/>
      <c r="BB72" s="1"/>
      <c r="BC72" s="1"/>
      <c r="BD72" s="1"/>
      <c r="BE72" s="1"/>
      <c r="BF72" s="1"/>
      <c r="BG72" s="1"/>
      <c r="BH72" s="1"/>
      <c r="BI72" s="1"/>
      <c r="BJ72" s="1"/>
      <c r="BK72" s="1"/>
      <c r="CK72" s="1"/>
      <c r="CM72" s="1"/>
    </row>
    <row r="73" spans="2:91" s="8" customFormat="1">
      <c r="B73" s="1"/>
      <c r="C73" s="1"/>
      <c r="F73" s="1"/>
      <c r="G73" s="1"/>
      <c r="H73" s="1"/>
      <c r="Q73" s="1"/>
      <c r="R73" s="1"/>
      <c r="S73" s="1"/>
      <c r="T73" s="1"/>
      <c r="U73" s="1"/>
      <c r="V73" s="1"/>
      <c r="W73" s="1"/>
      <c r="X73" s="1"/>
      <c r="Y73" s="1"/>
      <c r="Z73" s="1"/>
      <c r="AB73" s="1"/>
      <c r="AC73" s="1"/>
      <c r="AK73" s="1"/>
      <c r="AL73" s="1"/>
      <c r="AM73" s="1"/>
      <c r="AN73" s="1"/>
      <c r="AO73" s="1"/>
      <c r="AP73" s="1"/>
      <c r="AR73" s="1"/>
      <c r="AS73" s="1"/>
      <c r="AT73" s="1"/>
      <c r="AU73" s="50"/>
      <c r="AV73" s="1"/>
      <c r="AW73" s="1"/>
      <c r="AX73" s="1"/>
      <c r="AY73" s="1"/>
      <c r="AZ73" s="1"/>
      <c r="BA73" s="1"/>
      <c r="BB73" s="1"/>
      <c r="BC73" s="1"/>
      <c r="BD73" s="1"/>
      <c r="BE73" s="1"/>
      <c r="BF73" s="1"/>
      <c r="BG73" s="1"/>
      <c r="BH73" s="1"/>
      <c r="BI73" s="1"/>
      <c r="BJ73" s="1"/>
      <c r="BK73" s="1"/>
      <c r="CK73" s="1"/>
      <c r="CM73" s="1"/>
    </row>
    <row r="74" spans="2:91" s="8" customFormat="1" ht="19.149999999999999" thickBot="1">
      <c r="B74" s="135" t="s">
        <v>206</v>
      </c>
      <c r="C74" s="54"/>
      <c r="D74" s="55"/>
      <c r="E74" s="55"/>
      <c r="F74" s="55"/>
      <c r="G74" s="55"/>
      <c r="H74" s="55"/>
      <c r="I74" s="55"/>
      <c r="J74" s="55"/>
      <c r="Q74" s="1"/>
      <c r="R74" s="1"/>
      <c r="S74" s="1"/>
      <c r="T74" s="1"/>
      <c r="U74" s="1"/>
      <c r="V74" s="1"/>
      <c r="W74" s="1"/>
      <c r="X74" s="1"/>
      <c r="Y74" s="1"/>
      <c r="Z74" s="1"/>
      <c r="AA74" s="1"/>
      <c r="AB74" s="1"/>
      <c r="AC74" s="1"/>
      <c r="AK74" s="1"/>
      <c r="AL74" s="1"/>
      <c r="AM74" s="1"/>
      <c r="AN74" s="1"/>
      <c r="AO74" s="1"/>
      <c r="AP74" s="1"/>
      <c r="AR74" s="1"/>
      <c r="AS74" s="1"/>
      <c r="AT74" s="1"/>
      <c r="AU74" s="50"/>
      <c r="AV74" s="1"/>
      <c r="AW74" s="1"/>
      <c r="AX74" s="1"/>
      <c r="AY74" s="1"/>
      <c r="AZ74" s="1"/>
      <c r="BA74" s="1"/>
      <c r="BB74" s="1"/>
      <c r="BC74" s="1"/>
      <c r="BD74" s="1"/>
      <c r="BE74" s="1"/>
      <c r="BF74" s="1"/>
      <c r="BG74" s="1"/>
      <c r="BH74" s="1"/>
      <c r="BI74" s="1"/>
      <c r="BJ74" s="1"/>
      <c r="BK74" s="1"/>
      <c r="CG74" s="1"/>
      <c r="CI74" s="1"/>
      <c r="CK74" s="1"/>
      <c r="CM74" s="1"/>
    </row>
    <row r="75" spans="2:91" s="8" customFormat="1" ht="16.149999999999999">
      <c r="B75" s="62"/>
      <c r="C75" s="63"/>
      <c r="D75" s="63"/>
      <c r="E75" s="114" t="s">
        <v>207</v>
      </c>
      <c r="F75" s="63"/>
      <c r="G75" s="64" t="s">
        <v>205</v>
      </c>
      <c r="H75" s="64"/>
      <c r="I75" s="64"/>
      <c r="J75" s="64"/>
      <c r="K75" s="65"/>
      <c r="Q75" s="1"/>
      <c r="R75" s="1"/>
      <c r="S75" s="1"/>
      <c r="T75" s="1"/>
      <c r="U75" s="1"/>
      <c r="V75" s="1"/>
      <c r="W75" s="1"/>
      <c r="X75" s="1"/>
      <c r="Y75" s="1"/>
      <c r="Z75" s="1"/>
      <c r="AA75" s="1"/>
      <c r="AB75" s="1"/>
      <c r="AC75" s="1"/>
      <c r="AK75" s="1"/>
      <c r="AL75" s="1"/>
      <c r="AM75" s="1"/>
      <c r="AN75" s="1"/>
      <c r="AO75" s="1"/>
      <c r="AP75" s="1"/>
      <c r="AR75" s="1"/>
      <c r="AS75" s="1"/>
      <c r="AT75" s="1"/>
      <c r="AU75" s="50"/>
      <c r="AV75" s="1"/>
      <c r="AW75" s="1"/>
      <c r="AX75" s="1"/>
      <c r="AY75" s="1"/>
      <c r="AZ75" s="1"/>
      <c r="BA75" s="1"/>
      <c r="BB75" s="1"/>
      <c r="BC75" s="1"/>
      <c r="BD75" s="1"/>
      <c r="CG75" s="1"/>
      <c r="CI75" s="1"/>
      <c r="CK75" s="1"/>
      <c r="CM75" s="1"/>
    </row>
    <row r="76" spans="2:91" s="8" customFormat="1" ht="16.149999999999999">
      <c r="B76" s="66"/>
      <c r="C76" s="125"/>
      <c r="D76" s="67"/>
      <c r="E76" s="68"/>
      <c r="F76" s="68" t="s">
        <v>208</v>
      </c>
      <c r="G76" s="68" t="s">
        <v>209</v>
      </c>
      <c r="H76" s="68" t="s">
        <v>210</v>
      </c>
      <c r="I76" s="68" t="s">
        <v>211</v>
      </c>
      <c r="J76" s="68" t="s">
        <v>212</v>
      </c>
      <c r="K76" s="69" t="s">
        <v>213</v>
      </c>
      <c r="Q76" s="1"/>
      <c r="R76" s="1"/>
      <c r="S76" s="1"/>
      <c r="T76" s="1"/>
      <c r="U76" s="1"/>
      <c r="V76" s="1"/>
      <c r="W76" s="1"/>
      <c r="X76" s="1"/>
      <c r="Y76" s="1"/>
      <c r="Z76" s="1"/>
      <c r="AA76" s="1"/>
      <c r="AB76" s="1"/>
      <c r="AC76" s="1"/>
      <c r="AK76" s="1"/>
      <c r="AL76" s="1"/>
      <c r="AM76" s="1"/>
      <c r="AN76" s="1"/>
      <c r="AO76" s="1"/>
      <c r="AP76" s="1"/>
      <c r="AR76" s="1"/>
      <c r="AS76" s="1"/>
      <c r="AT76" s="1"/>
      <c r="AU76" s="50"/>
      <c r="AV76" s="1"/>
      <c r="AW76" s="1"/>
      <c r="AX76" s="1"/>
      <c r="AY76" s="1"/>
      <c r="AZ76" s="1"/>
      <c r="BA76" s="1"/>
      <c r="BB76" s="1"/>
      <c r="BC76" s="1"/>
      <c r="BD76" s="1"/>
      <c r="CG76" s="1"/>
      <c r="CI76" s="1"/>
      <c r="CK76" s="1"/>
      <c r="CM76" s="1"/>
    </row>
    <row r="77" spans="2:91" s="8" customFormat="1" ht="17.649999999999999" customHeight="1">
      <c r="B77" s="115" t="s">
        <v>214</v>
      </c>
      <c r="C77" s="124"/>
      <c r="D77" s="116"/>
      <c r="E77" s="70" t="s">
        <v>215</v>
      </c>
      <c r="F77" s="70">
        <f>_xlfn.IFNA(S89,"")</f>
        <v>0.16666666666666666</v>
      </c>
      <c r="G77" s="70">
        <f>_xlfn.IFNA(S90,"")</f>
        <v>0.33333333333333331</v>
      </c>
      <c r="H77" s="70">
        <f>_xlfn.IFNA(S91,"")</f>
        <v>0.41666666666666669</v>
      </c>
      <c r="I77" s="70" t="str">
        <f>_xlfn.IFNA(S92,"")</f>
        <v/>
      </c>
      <c r="J77" s="70" t="str">
        <f>_xlfn.IFNA(S93,"")</f>
        <v/>
      </c>
      <c r="K77" s="70" t="str">
        <f>_xlfn.IFNA(S94,"")</f>
        <v/>
      </c>
      <c r="Q77" s="1"/>
      <c r="R77" s="1"/>
      <c r="S77" s="1"/>
      <c r="T77" s="1"/>
      <c r="U77" s="1"/>
      <c r="V77" s="1"/>
      <c r="W77" s="1"/>
      <c r="X77" s="1"/>
      <c r="Y77" s="1"/>
      <c r="Z77" s="1"/>
      <c r="AA77" s="1"/>
      <c r="AB77" s="1"/>
      <c r="AC77" s="1"/>
      <c r="AK77" s="1"/>
      <c r="AL77" s="1"/>
      <c r="AM77" s="1"/>
      <c r="AN77" s="1"/>
      <c r="AO77" s="1"/>
      <c r="AP77" s="1"/>
      <c r="AQ77" s="1"/>
      <c r="AR77" s="1"/>
      <c r="AT77" s="1"/>
      <c r="CG77" s="1"/>
      <c r="CI77" s="1"/>
      <c r="CK77" s="1"/>
      <c r="CM77" s="1"/>
    </row>
    <row r="78" spans="2:91" s="8" customFormat="1" ht="17.649999999999999" customHeight="1">
      <c r="B78" s="117"/>
      <c r="C78" s="126"/>
      <c r="D78" s="118"/>
      <c r="E78" s="71" t="s">
        <v>216</v>
      </c>
      <c r="F78" s="71"/>
      <c r="G78" s="72">
        <f>_xlfn.IFNA(R90,"")</f>
        <v>0.16666666666666666</v>
      </c>
      <c r="H78" s="72">
        <f>_xlfn.IFNA(R91,"")</f>
        <v>0.41666666666666669</v>
      </c>
      <c r="I78" s="72">
        <f>_xlfn.IFNA(R92,"")</f>
        <v>0.66666666666666663</v>
      </c>
      <c r="J78" s="72">
        <f>_xlfn.IFNA(R93,"")</f>
        <v>0.75</v>
      </c>
      <c r="K78" s="72">
        <f>_xlfn.IFNA(R94,"")</f>
        <v>0.91666666666666663</v>
      </c>
      <c r="Q78" s="1"/>
      <c r="R78" s="1"/>
      <c r="S78" s="1"/>
      <c r="T78" s="1"/>
      <c r="U78" s="1"/>
      <c r="V78" s="1"/>
      <c r="W78" s="1"/>
      <c r="X78" s="1"/>
      <c r="Y78" s="1"/>
      <c r="Z78" s="1"/>
      <c r="AA78" s="1"/>
      <c r="AB78" s="1"/>
      <c r="AC78" s="1"/>
      <c r="AK78" s="1"/>
      <c r="AL78" s="1"/>
      <c r="AO78" s="1"/>
      <c r="AP78" s="1"/>
      <c r="AQ78" s="1"/>
      <c r="AR78" s="1"/>
      <c r="AS78" s="1"/>
      <c r="AT78" s="1"/>
      <c r="CG78" s="1"/>
      <c r="CI78" s="1"/>
      <c r="CK78" s="1"/>
      <c r="CM78" s="1"/>
    </row>
    <row r="79" spans="2:91" s="8" customFormat="1" ht="17.649999999999999" customHeight="1">
      <c r="B79" s="115" t="s">
        <v>217</v>
      </c>
      <c r="C79" s="124"/>
      <c r="D79" s="116"/>
      <c r="E79" s="70" t="s">
        <v>215</v>
      </c>
      <c r="F79" s="70">
        <f>_xlfn.IFNA(U89,"")</f>
        <v>0.46666666666666667</v>
      </c>
      <c r="G79" s="70">
        <f>_xlfn.IFNA(U90,"")</f>
        <v>0.56666666666666665</v>
      </c>
      <c r="H79" s="70">
        <f>_xlfn.IFNA(U91,"")</f>
        <v>0.6333333333333333</v>
      </c>
      <c r="I79" s="70" t="str">
        <f>_xlfn.IFNA(U92,"")</f>
        <v/>
      </c>
      <c r="J79" s="70" t="str">
        <f>_xlfn.IFNA(U93,"")</f>
        <v/>
      </c>
      <c r="K79" s="70" t="str">
        <f>_xlfn.IFNA(U94,"")</f>
        <v/>
      </c>
      <c r="Q79" s="1"/>
      <c r="R79" s="1"/>
      <c r="S79" s="1"/>
      <c r="T79" s="1"/>
      <c r="U79" s="1"/>
      <c r="V79" s="1"/>
      <c r="W79" s="1"/>
      <c r="X79" s="1"/>
      <c r="Y79" s="1"/>
      <c r="Z79" s="1"/>
      <c r="AA79" s="1"/>
      <c r="AB79" s="1"/>
      <c r="AC79" s="1"/>
      <c r="AK79" s="1"/>
      <c r="AL79" s="1"/>
      <c r="AO79" s="1"/>
      <c r="AP79" s="1"/>
      <c r="AQ79" s="1"/>
      <c r="AR79" s="1"/>
      <c r="AS79" s="1"/>
      <c r="AT79" s="1"/>
      <c r="CG79" s="1"/>
      <c r="CI79" s="1"/>
      <c r="CK79" s="1"/>
      <c r="CM79" s="1"/>
    </row>
    <row r="80" spans="2:91" s="8" customFormat="1" ht="17.649999999999999" customHeight="1">
      <c r="B80" s="117"/>
      <c r="C80" s="126"/>
      <c r="D80" s="118"/>
      <c r="E80" s="71" t="s">
        <v>216</v>
      </c>
      <c r="F80" s="71"/>
      <c r="G80" s="72">
        <f>_xlfn.IFNA(T90,"")</f>
        <v>0.6333333333333333</v>
      </c>
      <c r="H80" s="72">
        <f>_xlfn.IFNA(T91,"")</f>
        <v>0.6333333333333333</v>
      </c>
      <c r="I80" s="72">
        <f>_xlfn.IFNA(T92,"")</f>
        <v>0.66666666666666663</v>
      </c>
      <c r="J80" s="72">
        <f>_xlfn.IFNA(T93,"")</f>
        <v>0.83333333333333337</v>
      </c>
      <c r="K80" s="72">
        <f>_xlfn.IFNA(T94,"")</f>
        <v>0.96666666666666667</v>
      </c>
      <c r="Q80" s="1"/>
      <c r="R80" s="1"/>
      <c r="S80" s="1"/>
      <c r="T80" s="1"/>
      <c r="U80" s="1"/>
      <c r="V80" s="1"/>
      <c r="W80" s="1"/>
      <c r="X80" s="1"/>
      <c r="Y80" s="1"/>
      <c r="Z80" s="1"/>
      <c r="AA80" s="1"/>
      <c r="AB80" s="1"/>
      <c r="AC80" s="1"/>
      <c r="AK80" s="1"/>
      <c r="AL80" s="1"/>
      <c r="AO80" s="1"/>
      <c r="AP80" s="1"/>
      <c r="AQ80" s="1"/>
      <c r="AR80" s="1"/>
      <c r="AS80" s="1"/>
      <c r="AT80" s="1"/>
      <c r="AU80" s="1"/>
      <c r="AV80" s="1"/>
      <c r="AW80" s="1"/>
      <c r="AX80" s="1"/>
      <c r="AY80" s="1"/>
      <c r="AZ80" s="1"/>
      <c r="BA80" s="1"/>
      <c r="BB80" s="1"/>
      <c r="BC80" s="1"/>
      <c r="BD80" s="1"/>
      <c r="BE80" s="1"/>
      <c r="BF80" s="1"/>
      <c r="BG80" s="1"/>
      <c r="BH80" s="1"/>
      <c r="BI80" s="1"/>
      <c r="BJ80" s="1"/>
      <c r="BK80" s="1"/>
      <c r="CG80" s="1"/>
      <c r="CI80" s="1"/>
      <c r="CK80" s="1"/>
      <c r="CM80" s="1"/>
    </row>
    <row r="81" spans="2:43" ht="17.649999999999999" customHeight="1">
      <c r="B81" s="115" t="s">
        <v>218</v>
      </c>
      <c r="C81" s="124"/>
      <c r="D81" s="116"/>
      <c r="E81" s="70" t="s">
        <v>215</v>
      </c>
      <c r="F81" s="70">
        <f>_xlfn.IFNA(W89,"")</f>
        <v>0.6428571428571429</v>
      </c>
      <c r="G81" s="70">
        <f>_xlfn.IFNA(W90,"")</f>
        <v>0.6428571428571429</v>
      </c>
      <c r="H81" s="70">
        <f>_xlfn.IFNA(W91,"")</f>
        <v>0.8571428571428571</v>
      </c>
      <c r="I81" s="70" t="str">
        <f>_xlfn.IFNA(W92,"")</f>
        <v/>
      </c>
      <c r="J81" s="70" t="str">
        <f>_xlfn.IFNA(W93,"")</f>
        <v/>
      </c>
      <c r="K81" s="70" t="str">
        <f>_xlfn.IFNA(W94,"")</f>
        <v/>
      </c>
      <c r="AA81" s="1"/>
      <c r="AM81" s="8"/>
      <c r="AN81" s="8"/>
    </row>
    <row r="82" spans="2:43" ht="17.649999999999999" customHeight="1">
      <c r="B82" s="117"/>
      <c r="C82" s="124"/>
      <c r="D82" s="123"/>
      <c r="E82" s="71" t="s">
        <v>216</v>
      </c>
      <c r="F82" s="71"/>
      <c r="G82" s="72">
        <f>_xlfn.IFNA(V90,"")</f>
        <v>0.6428571428571429</v>
      </c>
      <c r="H82" s="72">
        <f>_xlfn.IFNA(V91,"")</f>
        <v>0.7142857142857143</v>
      </c>
      <c r="I82" s="72">
        <f>_xlfn.IFNA(V92,"")</f>
        <v>0.7142857142857143</v>
      </c>
      <c r="J82" s="72">
        <f>_xlfn.IFNA(V93,"")</f>
        <v>0.8571428571428571</v>
      </c>
      <c r="K82" s="72">
        <f>_xlfn.IFNA(V94,"")</f>
        <v>0.9285714285714286</v>
      </c>
      <c r="AA82" s="1"/>
      <c r="AM82" s="8"/>
      <c r="AN82" s="8"/>
    </row>
    <row r="83" spans="2:43" ht="17.649999999999999" customHeight="1">
      <c r="B83" s="112" t="s">
        <v>219</v>
      </c>
      <c r="C83" s="127"/>
      <c r="D83" s="129"/>
      <c r="E83" s="70" t="s">
        <v>215</v>
      </c>
      <c r="F83" s="70">
        <f>_xlfn.IFNA(Q89,"")</f>
        <v>0.44642857142857145</v>
      </c>
      <c r="G83" s="70">
        <f>_xlfn.IFNA(Q90,"")</f>
        <v>0.5357142857142857</v>
      </c>
      <c r="H83" s="70">
        <f>_xlfn.IFNA(Q91,"")</f>
        <v>0.6428571428571429</v>
      </c>
      <c r="I83" s="70" t="str">
        <f>_xlfn.IFNA(Q92,"")</f>
        <v/>
      </c>
      <c r="J83" s="70" t="str">
        <f>_xlfn.IFNA(Q93,"")</f>
        <v/>
      </c>
      <c r="K83" s="70" t="str">
        <f>_xlfn.IFNA(Q94,"")</f>
        <v/>
      </c>
      <c r="AA83" s="1"/>
      <c r="AM83" s="8"/>
      <c r="AN83" s="8"/>
    </row>
    <row r="84" spans="2:43" ht="17.649999999999999" customHeight="1">
      <c r="B84" s="113"/>
      <c r="C84" s="128"/>
      <c r="D84" s="127"/>
      <c r="E84" s="71" t="s">
        <v>216</v>
      </c>
      <c r="F84" s="71"/>
      <c r="G84" s="73">
        <f>_xlfn.IFNA(P90,"")</f>
        <v>0.5357142857142857</v>
      </c>
      <c r="H84" s="73">
        <f>_xlfn.IFNA(P91,"")</f>
        <v>0.6071428571428571</v>
      </c>
      <c r="I84" s="73">
        <f>_xlfn.IFNA(P92,"")</f>
        <v>0.6785714285714286</v>
      </c>
      <c r="J84" s="73">
        <f>_xlfn.IFNA(P93,"")</f>
        <v>0.8214285714285714</v>
      </c>
      <c r="K84" s="73">
        <f>_xlfn.IFNA(P94,"")</f>
        <v>0.9464285714285714</v>
      </c>
      <c r="AA84" s="1"/>
      <c r="AM84" s="8"/>
      <c r="AN84" s="8"/>
      <c r="AO84" s="8"/>
      <c r="AP84" s="8"/>
      <c r="AQ84" s="8"/>
    </row>
    <row r="85" spans="2:43">
      <c r="AA85" s="1"/>
      <c r="AM85" s="8"/>
      <c r="AN85" s="8"/>
      <c r="AO85" s="8"/>
      <c r="AP85" s="8"/>
      <c r="AQ85" s="8"/>
    </row>
    <row r="86" spans="2:43">
      <c r="AA86" s="1"/>
      <c r="AM86" s="8"/>
      <c r="AN86" s="8"/>
      <c r="AO86" s="8"/>
      <c r="AP86" s="8"/>
      <c r="AQ86" s="8"/>
    </row>
    <row r="87" spans="2:43">
      <c r="O87" s="74" t="s">
        <v>220</v>
      </c>
      <c r="P87" s="5"/>
      <c r="Q87" s="5"/>
      <c r="R87" s="5"/>
      <c r="S87" s="5"/>
      <c r="T87" s="5"/>
      <c r="U87" s="6"/>
      <c r="V87" s="5"/>
      <c r="W87" s="5"/>
      <c r="AA87" s="1"/>
    </row>
    <row r="88" spans="2:43">
      <c r="O88" s="75" t="s">
        <v>80</v>
      </c>
      <c r="P88" s="75" t="s">
        <v>221</v>
      </c>
      <c r="Q88" s="75" t="s">
        <v>222</v>
      </c>
      <c r="R88" s="75" t="s">
        <v>223</v>
      </c>
      <c r="S88" s="75" t="s">
        <v>224</v>
      </c>
      <c r="T88" s="75" t="s">
        <v>225</v>
      </c>
      <c r="U88" s="76" t="s">
        <v>226</v>
      </c>
      <c r="V88" s="75" t="s">
        <v>227</v>
      </c>
      <c r="W88" s="75" t="s">
        <v>228</v>
      </c>
    </row>
    <row r="89" spans="2:43">
      <c r="O89" s="75" t="s">
        <v>83</v>
      </c>
      <c r="P89" s="77"/>
      <c r="Q89" s="78">
        <f>IF(BJ34="",NA(),BJ34)</f>
        <v>0.44642857142857145</v>
      </c>
      <c r="R89" s="79"/>
      <c r="S89" s="78">
        <f>IF(BJ35="",NA(),BJ35)</f>
        <v>0.16666666666666666</v>
      </c>
      <c r="T89" s="79"/>
      <c r="U89" s="78">
        <f>IF(BJ36="",NA(),BJ36)</f>
        <v>0.46666666666666667</v>
      </c>
      <c r="V89" s="79"/>
      <c r="W89" s="78">
        <f>IF(BJ37="",NA(),BJ37)</f>
        <v>0.6428571428571429</v>
      </c>
    </row>
    <row r="90" spans="2:43">
      <c r="O90" s="75" t="s">
        <v>84</v>
      </c>
      <c r="P90" s="80">
        <f>IF(BV34="",NA(),BV34)</f>
        <v>0.5357142857142857</v>
      </c>
      <c r="Q90" s="78">
        <f>IF(BK34="",NA(),BK34)</f>
        <v>0.5357142857142857</v>
      </c>
      <c r="R90" s="80">
        <f>IF(BV35="",NA(),BV35)</f>
        <v>0.16666666666666666</v>
      </c>
      <c r="S90" s="78">
        <f>IF(BK35="",NA(),BK35)</f>
        <v>0.33333333333333331</v>
      </c>
      <c r="T90" s="80">
        <f>IF(BV36="",NA(),BV36)</f>
        <v>0.6333333333333333</v>
      </c>
      <c r="U90" s="78">
        <f>IF(BK36="",NA(),BK36)</f>
        <v>0.56666666666666665</v>
      </c>
      <c r="V90" s="80">
        <f>IF(BV37="",NA(),BV37)</f>
        <v>0.6428571428571429</v>
      </c>
      <c r="W90" s="78">
        <f>IF(BK37="",NA(),BK37)</f>
        <v>0.6428571428571429</v>
      </c>
    </row>
    <row r="91" spans="2:43">
      <c r="O91" s="75" t="s">
        <v>85</v>
      </c>
      <c r="P91" s="80">
        <f>IF(BW34="",NA(),BW34)</f>
        <v>0.6071428571428571</v>
      </c>
      <c r="Q91" s="78">
        <f>IF(BL34="",NA(),BL34)</f>
        <v>0.6428571428571429</v>
      </c>
      <c r="R91" s="80">
        <f>IF(BW35="",NA(),BW35)</f>
        <v>0.41666666666666669</v>
      </c>
      <c r="S91" s="78">
        <f>IF(BL35="",NA(),BL35)</f>
        <v>0.41666666666666669</v>
      </c>
      <c r="T91" s="80">
        <f>IF(BW36="",NA(),BW36)</f>
        <v>0.6333333333333333</v>
      </c>
      <c r="U91" s="78">
        <f>IF(BL36="",NA(),BL36)</f>
        <v>0.6333333333333333</v>
      </c>
      <c r="V91" s="80">
        <f>IF(BW37="",NA(),BW37)</f>
        <v>0.7142857142857143</v>
      </c>
      <c r="W91" s="78">
        <f>IF(BL37="",NA(),BL37)</f>
        <v>0.8571428571428571</v>
      </c>
    </row>
    <row r="92" spans="2:43">
      <c r="O92" s="75" t="s">
        <v>86</v>
      </c>
      <c r="P92" s="80">
        <f>IF(BX34="",NA(),BX34)</f>
        <v>0.6785714285714286</v>
      </c>
      <c r="Q92" s="78" t="e">
        <f>IF(BM34="",NA(),BM34)</f>
        <v>#N/A</v>
      </c>
      <c r="R92" s="81">
        <f>IF(BX35="",NA(),BX35)</f>
        <v>0.66666666666666663</v>
      </c>
      <c r="S92" s="78" t="e">
        <f>IF(BM35="",NA(),BM35)</f>
        <v>#N/A</v>
      </c>
      <c r="T92" s="81">
        <f>IF(BX36="",NA(),BX36)</f>
        <v>0.66666666666666663</v>
      </c>
      <c r="U92" s="78" t="e">
        <f>IF(BM36="",NA(),BM36)</f>
        <v>#N/A</v>
      </c>
      <c r="V92" s="81">
        <f>IF(BX37="",NA(),BX37)</f>
        <v>0.7142857142857143</v>
      </c>
      <c r="W92" s="78" t="e">
        <f>IF(BM37="",NA(),BM37)</f>
        <v>#N/A</v>
      </c>
    </row>
    <row r="93" spans="2:43">
      <c r="O93" s="75" t="s">
        <v>87</v>
      </c>
      <c r="P93" s="80">
        <f>IF(BY34="",NA(),BY34)</f>
        <v>0.8214285714285714</v>
      </c>
      <c r="Q93" s="78" t="e">
        <f>IF(BN34="",NA(),BN34)</f>
        <v>#N/A</v>
      </c>
      <c r="R93" s="81">
        <f>IF(BY35="",NA(),BY35)</f>
        <v>0.75</v>
      </c>
      <c r="S93" s="78" t="e">
        <f>IF(BN35="",NA(),BN35)</f>
        <v>#N/A</v>
      </c>
      <c r="T93" s="81">
        <f>IF(BY36="",NA(),BY36)</f>
        <v>0.83333333333333337</v>
      </c>
      <c r="U93" s="78" t="e">
        <f>IF(BN36="",NA(),BN36)</f>
        <v>#N/A</v>
      </c>
      <c r="V93" s="81">
        <f>IF(BY37="",NA(),BY37)</f>
        <v>0.8571428571428571</v>
      </c>
      <c r="W93" s="78" t="e">
        <f>IF(BN37="",NA(),BN37)</f>
        <v>#N/A</v>
      </c>
    </row>
    <row r="94" spans="2:43">
      <c r="O94" s="75" t="s">
        <v>88</v>
      </c>
      <c r="P94" s="80">
        <f>IF(BZ34="",NA(),BZ34)</f>
        <v>0.9464285714285714</v>
      </c>
      <c r="Q94" s="78" t="e">
        <f>IF(BO34="",NA(),BO34)</f>
        <v>#N/A</v>
      </c>
      <c r="R94" s="81">
        <f>IF(BZ35="",NA(),BZ35)</f>
        <v>0.91666666666666663</v>
      </c>
      <c r="S94" s="78" t="e">
        <f>IF(BO35="",NA(),BO35)</f>
        <v>#N/A</v>
      </c>
      <c r="T94" s="81">
        <f>IF(BZ36="",NA(),BZ36)</f>
        <v>0.96666666666666667</v>
      </c>
      <c r="U94" s="78" t="e">
        <f>IF(BO36="",NA(),BO36)</f>
        <v>#N/A</v>
      </c>
      <c r="V94" s="81">
        <f>IF(BZ37="",NA(),BZ37)</f>
        <v>0.9285714285714286</v>
      </c>
      <c r="W94" s="78" t="e">
        <f>IF(BO37="",NA(),BO37)</f>
        <v>#N/A</v>
      </c>
    </row>
    <row r="95" spans="2:43">
      <c r="O95" s="75" t="s">
        <v>89</v>
      </c>
      <c r="P95" s="80" t="e">
        <f>IF(CA34="",NA(),CA34)</f>
        <v>#N/A</v>
      </c>
      <c r="Q95" s="78" t="e">
        <f>IF(BP34="",NA(),BP34)</f>
        <v>#N/A</v>
      </c>
      <c r="R95" s="81" t="e">
        <f>IF(CA35="",NA(),CA35)</f>
        <v>#N/A</v>
      </c>
      <c r="S95" s="78" t="e">
        <f>IF(BP35="",NA(),BP35)</f>
        <v>#N/A</v>
      </c>
      <c r="T95" s="81" t="e">
        <f>IF(CA36="",NA(),CA36)</f>
        <v>#N/A</v>
      </c>
      <c r="U95" s="78" t="e">
        <f>IF(BP36="",NA(),BP36)</f>
        <v>#N/A</v>
      </c>
      <c r="V95" s="81" t="e">
        <f>IF(CA37="",NA(),CA37)</f>
        <v>#N/A</v>
      </c>
      <c r="W95" s="78" t="e">
        <f>IF(BP37="",NA(),BP37)</f>
        <v>#N/A</v>
      </c>
    </row>
    <row r="96" spans="2:43">
      <c r="O96" s="75" t="s">
        <v>90</v>
      </c>
      <c r="P96" s="80" t="e">
        <f>IF(CB34="",NA(),CB34)</f>
        <v>#N/A</v>
      </c>
      <c r="Q96" s="78" t="e">
        <f>IF(BQ34="",NA(),BQ34)</f>
        <v>#N/A</v>
      </c>
      <c r="R96" s="81" t="e">
        <f>IF(CB35="",NA(),CB35)</f>
        <v>#N/A</v>
      </c>
      <c r="S96" s="78" t="e">
        <f>IF(BQ35="",NA(),BQ35)</f>
        <v>#N/A</v>
      </c>
      <c r="T96" s="81" t="e">
        <f>IF(CB36="",NA(),CB36)</f>
        <v>#N/A</v>
      </c>
      <c r="U96" s="78" t="e">
        <f>IF(BQ36="",NA(),BQ36)</f>
        <v>#N/A</v>
      </c>
      <c r="V96" s="81" t="e">
        <f>IF(CB37="",NA(),CB37)</f>
        <v>#N/A</v>
      </c>
      <c r="W96" s="78" t="e">
        <f>IF(BQ37="",NA(),BQ37)</f>
        <v>#N/A</v>
      </c>
    </row>
    <row r="97" spans="2:91" s="8" customFormat="1">
      <c r="B97" s="1"/>
      <c r="C97" s="1"/>
      <c r="D97" s="1"/>
      <c r="E97" s="1"/>
      <c r="F97" s="1"/>
      <c r="G97" s="1"/>
      <c r="O97" s="75" t="s">
        <v>91</v>
      </c>
      <c r="P97" s="80" t="e">
        <f>IF(CC34="",NA(),CC34)</f>
        <v>#N/A</v>
      </c>
      <c r="Q97" s="78" t="e">
        <f>IF(BR34="",NA(),BR34)</f>
        <v>#N/A</v>
      </c>
      <c r="R97" s="81" t="e">
        <f>IF(CC35="",NA(),CC35)</f>
        <v>#N/A</v>
      </c>
      <c r="S97" s="78" t="e">
        <f>IF(BR35="",NA(),BR35)</f>
        <v>#N/A</v>
      </c>
      <c r="T97" s="81" t="e">
        <f>IF(CC36="",NA(),CC36)</f>
        <v>#N/A</v>
      </c>
      <c r="U97" s="78" t="e">
        <f>IF(BR36="",NA(),BR36)</f>
        <v>#N/A</v>
      </c>
      <c r="V97" s="81" t="e">
        <f>IF(CC37="",NA(),CC37)</f>
        <v>#N/A</v>
      </c>
      <c r="W97" s="78" t="e">
        <f>IF(BR37="",NA(),BR37)</f>
        <v>#N/A</v>
      </c>
      <c r="X97" s="1"/>
      <c r="Y97" s="1"/>
      <c r="Z97" s="1"/>
      <c r="AB97" s="1"/>
      <c r="AC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CG97" s="1"/>
      <c r="CI97" s="1"/>
      <c r="CK97" s="1"/>
      <c r="CM97" s="1"/>
    </row>
    <row r="98" spans="2:91" s="8" customFormat="1">
      <c r="B98" s="1"/>
      <c r="C98" s="1"/>
      <c r="D98" s="1"/>
      <c r="E98" s="1"/>
      <c r="F98" s="1"/>
      <c r="G98" s="1"/>
      <c r="O98" s="75" t="s">
        <v>92</v>
      </c>
      <c r="P98" s="80" t="e">
        <f>IF(CD34="",NA(),CD34)</f>
        <v>#N/A</v>
      </c>
      <c r="Q98" s="78" t="e">
        <f>IF(BS34="",NA(),BS34)</f>
        <v>#N/A</v>
      </c>
      <c r="R98" s="81" t="e">
        <f>IF(CD35="",NA(),CD35)</f>
        <v>#N/A</v>
      </c>
      <c r="S98" s="78" t="e">
        <f>IF(BS35="",NA(),BS35)</f>
        <v>#N/A</v>
      </c>
      <c r="T98" s="81" t="e">
        <f>IF(CD36="",NA(),CD36)</f>
        <v>#N/A</v>
      </c>
      <c r="U98" s="78" t="e">
        <f>IF(BS36="",NA(),BS36)</f>
        <v>#N/A</v>
      </c>
      <c r="V98" s="81" t="e">
        <f>IF(CD37="",NA(),CD37)</f>
        <v>#N/A</v>
      </c>
      <c r="W98" s="78" t="e">
        <f>IF(BS37="",NA(),BS37)</f>
        <v>#N/A</v>
      </c>
      <c r="X98" s="1"/>
      <c r="Y98" s="1"/>
      <c r="Z98" s="1"/>
      <c r="AB98" s="1"/>
      <c r="AC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CG98" s="1"/>
      <c r="CI98" s="1"/>
      <c r="CK98" s="1"/>
      <c r="CM98" s="1"/>
    </row>
    <row r="99" spans="2:91" s="8" customFormat="1">
      <c r="B99" s="1"/>
      <c r="C99" s="1"/>
      <c r="D99" s="1"/>
      <c r="E99" s="1"/>
      <c r="F99" s="1"/>
      <c r="G99" s="1"/>
      <c r="O99" s="75" t="s">
        <v>93</v>
      </c>
      <c r="P99" s="80" t="e">
        <f>IF(CE34="",NA(),BWK34)</f>
        <v>#N/A</v>
      </c>
      <c r="Q99" s="78" t="e">
        <f>IF(BT34="",NA(),BT34)</f>
        <v>#N/A</v>
      </c>
      <c r="R99" s="81" t="e">
        <f>IF(CE35="",NA(),CE35)</f>
        <v>#N/A</v>
      </c>
      <c r="S99" s="78" t="e">
        <f>IF(BT35="",NA(),BT35)</f>
        <v>#N/A</v>
      </c>
      <c r="T99" s="81" t="e">
        <f>IF(CE36="",NA(),CE36)</f>
        <v>#N/A</v>
      </c>
      <c r="U99" s="78" t="e">
        <f>IF(BT36="",NA(),BT36)</f>
        <v>#N/A</v>
      </c>
      <c r="V99" s="81" t="e">
        <f>IF(CE37="",NA(),CE37)</f>
        <v>#N/A</v>
      </c>
      <c r="W99" s="78" t="e">
        <f>IF(BT37="",NA(),BT37)</f>
        <v>#N/A</v>
      </c>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s="8" customFormat="1" ht="15" customHeight="1">
      <c r="B107" s="1"/>
      <c r="C107" s="1"/>
      <c r="D107" s="1"/>
      <c r="E107" s="1"/>
      <c r="F107" s="1"/>
      <c r="G107" s="1"/>
      <c r="Q107" s="1"/>
      <c r="R107" s="1"/>
      <c r="S107" s="1"/>
      <c r="T107" s="1"/>
      <c r="U107" s="1"/>
      <c r="V107" s="1"/>
      <c r="W107" s="1"/>
      <c r="X107" s="1"/>
      <c r="Y107" s="1"/>
      <c r="Z107" s="1"/>
      <c r="AB107" s="1"/>
      <c r="AC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CG107" s="1"/>
      <c r="CI107" s="1"/>
      <c r="CK107" s="1"/>
      <c r="CM107" s="1"/>
    </row>
    <row r="108" spans="2:91" s="8" customFormat="1" ht="15.6" customHeigh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CG108" s="1"/>
      <c r="CI108" s="1"/>
      <c r="CK108" s="1"/>
      <c r="CM108" s="1"/>
    </row>
    <row r="109" spans="2:91" s="8" customFormat="1" ht="15.6" customHeight="1">
      <c r="B109" s="1"/>
      <c r="C109" s="1"/>
      <c r="D109" s="1"/>
      <c r="E109" s="1"/>
      <c r="F109" s="1"/>
      <c r="G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CG109" s="1"/>
      <c r="CI109" s="1"/>
      <c r="CK109" s="1"/>
      <c r="CM109" s="1"/>
    </row>
    <row r="111" spans="2:91" s="8" customFormat="1">
      <c r="B111" s="1"/>
      <c r="C111" s="1"/>
      <c r="D111" s="1"/>
      <c r="E111" s="1"/>
      <c r="F111" s="1"/>
      <c r="G111" s="1"/>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9.149999999999999" thickBot="1">
      <c r="B112" s="60" t="s">
        <v>231</v>
      </c>
      <c r="C112" s="60"/>
      <c r="D112" s="1"/>
      <c r="E112" s="1"/>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62.85" customHeight="1" thickBot="1">
      <c r="B113" s="82" t="s">
        <v>40</v>
      </c>
      <c r="C113" s="274" t="s">
        <v>41</v>
      </c>
      <c r="D113" s="275"/>
      <c r="E113" s="276" t="s">
        <v>42</v>
      </c>
      <c r="F113" s="277"/>
      <c r="G113" s="275"/>
      <c r="H113" s="82" t="s">
        <v>232</v>
      </c>
      <c r="I113" s="82" t="s">
        <v>233</v>
      </c>
      <c r="J113" s="82" t="s">
        <v>79</v>
      </c>
      <c r="K113" s="82" t="s">
        <v>234</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6.899999999999999" thickBot="1">
      <c r="B114" s="302">
        <v>1</v>
      </c>
      <c r="C114" s="305" t="s">
        <v>104</v>
      </c>
      <c r="D114" s="306"/>
      <c r="E114" s="200" t="s">
        <v>105</v>
      </c>
      <c r="F114" s="83"/>
      <c r="G114" s="119"/>
      <c r="H114" s="85" t="str">
        <f t="shared" ref="H114:H141" si="23">AZ3</f>
        <v>60-79</v>
      </c>
      <c r="I114" s="85" t="str">
        <f t="shared" ref="I114:I141" si="24">AX3</f>
        <v>60-79</v>
      </c>
      <c r="J114" s="85" t="str">
        <f t="shared" ref="J114:J141" si="25">BB3</f>
        <v>On Target</v>
      </c>
      <c r="K114" s="204" t="str">
        <f>RIGHT(BC3,7)</f>
        <v>Tahun 2</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303"/>
      <c r="C115" s="305"/>
      <c r="D115" s="306"/>
      <c r="E115" s="201" t="s">
        <v>108</v>
      </c>
      <c r="F115" s="83"/>
      <c r="G115" s="84"/>
      <c r="H115" s="85" t="str">
        <f t="shared" si="23"/>
        <v>60-79</v>
      </c>
      <c r="I115" s="85" t="str">
        <f t="shared" si="24"/>
        <v>60-79</v>
      </c>
      <c r="J115" s="85" t="str">
        <f t="shared" si="25"/>
        <v>On Target</v>
      </c>
      <c r="K115" s="204" t="str">
        <f>RIGHT(BC4,7)</f>
        <v>Tahun 2</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303"/>
      <c r="C116" s="305" t="s">
        <v>111</v>
      </c>
      <c r="D116" s="306"/>
      <c r="E116" s="200" t="s">
        <v>112</v>
      </c>
      <c r="F116" s="83"/>
      <c r="G116" s="84"/>
      <c r="H116" s="85" t="str">
        <f t="shared" si="23"/>
        <v>60-79</v>
      </c>
      <c r="I116" s="85" t="str">
        <f t="shared" si="24"/>
        <v>60-79</v>
      </c>
      <c r="J116" s="85" t="str">
        <f t="shared" si="25"/>
        <v>On Target</v>
      </c>
      <c r="K116" s="204" t="str">
        <f t="shared" ref="K116:K140" si="26">RIGHT(BC5,7)</f>
        <v>Tahun 2</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303"/>
      <c r="C117" s="305"/>
      <c r="D117" s="306"/>
      <c r="E117" s="200" t="s">
        <v>115</v>
      </c>
      <c r="F117" s="83"/>
      <c r="G117" s="84"/>
      <c r="H117" s="85" t="str">
        <f t="shared" si="23"/>
        <v>&lt;60</v>
      </c>
      <c r="I117" s="85" t="str">
        <f t="shared" si="24"/>
        <v>60-79</v>
      </c>
      <c r="J117" s="85" t="str">
        <f t="shared" si="25"/>
        <v>Ahead</v>
      </c>
      <c r="K117" s="204" t="str">
        <f t="shared" si="26"/>
        <v>Tahun 2</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303"/>
      <c r="C118" s="305"/>
      <c r="D118" s="306"/>
      <c r="E118" s="200" t="s">
        <v>118</v>
      </c>
      <c r="F118" s="83"/>
      <c r="G118" s="84"/>
      <c r="H118" s="85" t="str">
        <f t="shared" si="23"/>
        <v>≥80</v>
      </c>
      <c r="I118" s="85" t="str">
        <f t="shared" si="24"/>
        <v>60-79</v>
      </c>
      <c r="J118" s="85" t="str">
        <f t="shared" si="25"/>
        <v>Behind</v>
      </c>
      <c r="K118" s="204" t="str">
        <f t="shared" si="26"/>
        <v>Tahun 2</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304"/>
      <c r="C119" s="305"/>
      <c r="D119" s="306"/>
      <c r="E119" s="200" t="s">
        <v>120</v>
      </c>
      <c r="F119" s="83"/>
      <c r="G119" s="84"/>
      <c r="H119" s="85" t="str">
        <f t="shared" si="23"/>
        <v>&lt;60</v>
      </c>
      <c r="I119" s="85" t="str">
        <f t="shared" si="24"/>
        <v>&lt;60</v>
      </c>
      <c r="J119" s="85" t="str">
        <f t="shared" si="25"/>
        <v>On Target</v>
      </c>
      <c r="K119" s="204" t="str">
        <f t="shared" si="26"/>
        <v>Tahun 2</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302">
        <v>2</v>
      </c>
      <c r="C120" s="305" t="s">
        <v>122</v>
      </c>
      <c r="D120" s="306"/>
      <c r="E120" s="200" t="s">
        <v>123</v>
      </c>
      <c r="F120" s="83"/>
      <c r="G120" s="84"/>
      <c r="H120" s="85" t="str">
        <f t="shared" si="23"/>
        <v>60-79</v>
      </c>
      <c r="I120" s="85" t="str">
        <f t="shared" si="24"/>
        <v>60-79</v>
      </c>
      <c r="J120" s="85" t="str">
        <f t="shared" si="25"/>
        <v>On Target</v>
      </c>
      <c r="K120" s="204" t="str">
        <f t="shared" si="26"/>
        <v>Tahun 2</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5.6" customHeight="1" thickBot="1">
      <c r="B121" s="303"/>
      <c r="C121" s="305"/>
      <c r="D121" s="306"/>
      <c r="E121" s="200" t="s">
        <v>125</v>
      </c>
      <c r="F121" s="83"/>
      <c r="G121" s="84"/>
      <c r="H121" s="85" t="str">
        <f t="shared" si="23"/>
        <v>60-79</v>
      </c>
      <c r="I121" s="85" t="str">
        <f t="shared" si="24"/>
        <v>60-79</v>
      </c>
      <c r="J121" s="85" t="str">
        <f t="shared" si="25"/>
        <v>On Target</v>
      </c>
      <c r="K121" s="204" t="str">
        <f t="shared" si="26"/>
        <v>Tahun 2</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303"/>
      <c r="C122" s="305"/>
      <c r="D122" s="306"/>
      <c r="E122" s="200" t="s">
        <v>127</v>
      </c>
      <c r="F122" s="83"/>
      <c r="G122" s="84"/>
      <c r="H122" s="85" t="str">
        <f t="shared" si="23"/>
        <v>60-79</v>
      </c>
      <c r="I122" s="85" t="str">
        <f t="shared" si="24"/>
        <v>60-79</v>
      </c>
      <c r="J122" s="85" t="str">
        <f t="shared" si="25"/>
        <v>On Target</v>
      </c>
      <c r="K122" s="204" t="str">
        <f t="shared" si="26"/>
        <v>Tahun 2</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303"/>
      <c r="C123" s="305" t="s">
        <v>129</v>
      </c>
      <c r="D123" s="306"/>
      <c r="E123" s="200" t="s">
        <v>130</v>
      </c>
      <c r="F123" s="83"/>
      <c r="G123" s="84"/>
      <c r="H123" s="85" t="str">
        <f t="shared" si="23"/>
        <v>60-79</v>
      </c>
      <c r="I123" s="85" t="str">
        <f t="shared" si="24"/>
        <v>60-79</v>
      </c>
      <c r="J123" s="85" t="str">
        <f t="shared" si="25"/>
        <v>On Target</v>
      </c>
      <c r="K123" s="204" t="str">
        <f t="shared" si="26"/>
        <v>Tahun 2</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303"/>
      <c r="C124" s="305"/>
      <c r="D124" s="306"/>
      <c r="E124" s="200" t="s">
        <v>132</v>
      </c>
      <c r="F124" s="83"/>
      <c r="G124" s="84"/>
      <c r="H124" s="85" t="str">
        <f t="shared" si="23"/>
        <v>60-79</v>
      </c>
      <c r="I124" s="85" t="str">
        <f t="shared" si="24"/>
        <v>60-79</v>
      </c>
      <c r="J124" s="85" t="str">
        <f t="shared" si="25"/>
        <v>On Target</v>
      </c>
      <c r="K124" s="204" t="str">
        <f t="shared" si="26"/>
        <v>Tahun 2</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303"/>
      <c r="C125" s="305"/>
      <c r="D125" s="306"/>
      <c r="E125" s="200" t="s">
        <v>134</v>
      </c>
      <c r="F125" s="83"/>
      <c r="G125" s="84"/>
      <c r="H125" s="85" t="str">
        <f t="shared" si="23"/>
        <v>60-79</v>
      </c>
      <c r="I125" s="85" t="str">
        <f t="shared" si="24"/>
        <v>60-79</v>
      </c>
      <c r="J125" s="85" t="str">
        <f t="shared" si="25"/>
        <v>On Target</v>
      </c>
      <c r="K125" s="204" t="str">
        <f t="shared" si="26"/>
        <v>Tahun 2</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303"/>
      <c r="C126" s="305" t="s">
        <v>235</v>
      </c>
      <c r="D126" s="306"/>
      <c r="E126" s="200" t="s">
        <v>137</v>
      </c>
      <c r="F126" s="83"/>
      <c r="G126" s="84"/>
      <c r="H126" s="85" t="str">
        <f t="shared" si="23"/>
        <v>60-79</v>
      </c>
      <c r="I126" s="85" t="str">
        <f t="shared" si="24"/>
        <v>60-79</v>
      </c>
      <c r="J126" s="85" t="str">
        <f t="shared" si="25"/>
        <v>On Target</v>
      </c>
      <c r="K126" s="204" t="str">
        <f t="shared" si="26"/>
        <v>Tahun 2</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6.899999999999999" thickBot="1">
      <c r="B127" s="303"/>
      <c r="C127" s="305"/>
      <c r="D127" s="306"/>
      <c r="E127" s="200" t="s">
        <v>139</v>
      </c>
      <c r="F127" s="83"/>
      <c r="G127" s="84"/>
      <c r="H127" s="85" t="str">
        <f t="shared" si="23"/>
        <v>≥80</v>
      </c>
      <c r="I127" s="85" t="str">
        <f t="shared" si="24"/>
        <v>≥80</v>
      </c>
      <c r="J127" s="85" t="str">
        <f t="shared" si="25"/>
        <v>On Target</v>
      </c>
      <c r="K127" s="204" t="str">
        <f t="shared" si="26"/>
        <v>Tahun 2</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303"/>
      <c r="C128" s="305"/>
      <c r="D128" s="306"/>
      <c r="E128" s="200" t="s">
        <v>141</v>
      </c>
      <c r="F128" s="83"/>
      <c r="G128" s="84"/>
      <c r="H128" s="85" t="str">
        <f t="shared" si="23"/>
        <v>≥80</v>
      </c>
      <c r="I128" s="85" t="str">
        <f t="shared" si="24"/>
        <v>≥80</v>
      </c>
      <c r="J128" s="85" t="str">
        <f t="shared" si="25"/>
        <v>On Target</v>
      </c>
      <c r="K128" s="204" t="str">
        <f t="shared" si="26"/>
        <v>Tahun 2</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303"/>
      <c r="C129" s="305" t="s">
        <v>143</v>
      </c>
      <c r="D129" s="306"/>
      <c r="E129" s="200" t="s">
        <v>144</v>
      </c>
      <c r="F129" s="83"/>
      <c r="G129" s="84"/>
      <c r="H129" s="85" t="str">
        <f t="shared" si="23"/>
        <v>60-79</v>
      </c>
      <c r="I129" s="85" t="str">
        <f t="shared" si="24"/>
        <v>≥80</v>
      </c>
      <c r="J129" s="85" t="str">
        <f t="shared" si="25"/>
        <v>Ahead</v>
      </c>
      <c r="K129" s="204" t="str">
        <f t="shared" si="26"/>
        <v>Tahun 2</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303"/>
      <c r="C130" s="305"/>
      <c r="D130" s="306"/>
      <c r="E130" s="200" t="s">
        <v>146</v>
      </c>
      <c r="F130" s="83"/>
      <c r="G130" s="84"/>
      <c r="H130" s="85" t="str">
        <f t="shared" si="23"/>
        <v>≥80</v>
      </c>
      <c r="I130" s="85" t="str">
        <f t="shared" si="24"/>
        <v>≥80</v>
      </c>
      <c r="J130" s="85" t="str">
        <f t="shared" si="25"/>
        <v>On Target</v>
      </c>
      <c r="K130" s="204" t="str">
        <f t="shared" si="26"/>
        <v>Tahun 2</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303"/>
      <c r="C131" s="305"/>
      <c r="D131" s="306"/>
      <c r="E131" s="200" t="s">
        <v>148</v>
      </c>
      <c r="F131" s="83"/>
      <c r="G131" s="84"/>
      <c r="H131" s="85" t="str">
        <f t="shared" si="23"/>
        <v>≥80</v>
      </c>
      <c r="I131" s="85" t="str">
        <f t="shared" si="24"/>
        <v>60-79</v>
      </c>
      <c r="J131" s="85" t="str">
        <f t="shared" si="25"/>
        <v>Behind</v>
      </c>
      <c r="K131" s="204" t="str">
        <f t="shared" si="26"/>
        <v>Tahun 2</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303"/>
      <c r="C132" s="305" t="s">
        <v>150</v>
      </c>
      <c r="D132" s="306"/>
      <c r="E132" s="200" t="s">
        <v>151</v>
      </c>
      <c r="F132" s="83"/>
      <c r="G132" s="84"/>
      <c r="H132" s="85" t="str">
        <f t="shared" si="23"/>
        <v>60-79</v>
      </c>
      <c r="I132" s="85" t="str">
        <f t="shared" si="24"/>
        <v>60-79</v>
      </c>
      <c r="J132" s="85" t="str">
        <f t="shared" si="25"/>
        <v>On Target</v>
      </c>
      <c r="K132" s="204" t="str">
        <f t="shared" si="26"/>
        <v>Tahun 2</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303"/>
      <c r="C133" s="305"/>
      <c r="D133" s="306"/>
      <c r="E133" s="200" t="s">
        <v>153</v>
      </c>
      <c r="F133" s="83"/>
      <c r="G133" s="84"/>
      <c r="H133" s="85" t="str">
        <f t="shared" si="23"/>
        <v>60-79</v>
      </c>
      <c r="I133" s="85" t="str">
        <f t="shared" si="24"/>
        <v>60-79</v>
      </c>
      <c r="J133" s="85" t="str">
        <f t="shared" si="25"/>
        <v>On Target</v>
      </c>
      <c r="K133" s="204" t="str">
        <f t="shared" si="26"/>
        <v>Tahun 2</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304"/>
      <c r="C134" s="305"/>
      <c r="D134" s="306"/>
      <c r="E134" s="200" t="s">
        <v>155</v>
      </c>
      <c r="F134" s="83"/>
      <c r="G134" s="84"/>
      <c r="H134" s="85" t="str">
        <f t="shared" si="23"/>
        <v>60-79</v>
      </c>
      <c r="I134" s="85" t="str">
        <f t="shared" si="24"/>
        <v>60-79</v>
      </c>
      <c r="J134" s="85" t="str">
        <f t="shared" si="25"/>
        <v>On Target</v>
      </c>
      <c r="K134" s="204" t="str">
        <f t="shared" si="26"/>
        <v>Tahun 2</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302">
        <v>3</v>
      </c>
      <c r="C135" s="307" t="s">
        <v>157</v>
      </c>
      <c r="D135" s="308"/>
      <c r="E135" s="200" t="s">
        <v>158</v>
      </c>
      <c r="F135" s="83"/>
      <c r="G135" s="84"/>
      <c r="H135" s="85" t="str">
        <f t="shared" si="23"/>
        <v>≥80</v>
      </c>
      <c r="I135" s="85" t="str">
        <f t="shared" si="24"/>
        <v>≥80</v>
      </c>
      <c r="J135" s="85" t="str">
        <f t="shared" si="25"/>
        <v>On Target</v>
      </c>
      <c r="K135" s="204" t="str">
        <f t="shared" si="26"/>
        <v>Tahun 2</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5.6" customHeight="1" thickBot="1">
      <c r="B136" s="303"/>
      <c r="C136" s="307"/>
      <c r="D136" s="308"/>
      <c r="E136" s="200" t="s">
        <v>160</v>
      </c>
      <c r="F136" s="83"/>
      <c r="G136" s="84"/>
      <c r="H136" s="85" t="str">
        <f t="shared" si="23"/>
        <v>≥80</v>
      </c>
      <c r="I136" s="85" t="str">
        <f t="shared" si="24"/>
        <v>≥80</v>
      </c>
      <c r="J136" s="85" t="str">
        <f t="shared" si="25"/>
        <v>On Target</v>
      </c>
      <c r="K136" s="204" t="str">
        <f t="shared" si="26"/>
        <v>Tahun 2</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5.6" customHeight="1" thickBot="1">
      <c r="B137" s="303"/>
      <c r="C137" s="307"/>
      <c r="D137" s="308"/>
      <c r="E137" s="200" t="s">
        <v>162</v>
      </c>
      <c r="F137" s="83"/>
      <c r="G137" s="84"/>
      <c r="H137" s="85" t="str">
        <f t="shared" si="23"/>
        <v>≥80</v>
      </c>
      <c r="I137" s="85" t="str">
        <f t="shared" si="24"/>
        <v>≥80</v>
      </c>
      <c r="J137" s="85" t="str">
        <f t="shared" si="25"/>
        <v>On Target</v>
      </c>
      <c r="K137" s="204" t="str">
        <f t="shared" si="26"/>
        <v>Tahun 2</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5.6" customHeight="1" thickBot="1">
      <c r="B138" s="303"/>
      <c r="C138" s="307" t="s">
        <v>164</v>
      </c>
      <c r="D138" s="308"/>
      <c r="E138" s="200" t="s">
        <v>165</v>
      </c>
      <c r="F138" s="83"/>
      <c r="G138" s="84"/>
      <c r="H138" s="85" t="str">
        <f t="shared" si="23"/>
        <v>60-79</v>
      </c>
      <c r="I138" s="85" t="str">
        <f t="shared" si="24"/>
        <v>≥80</v>
      </c>
      <c r="J138" s="85" t="str">
        <f t="shared" si="25"/>
        <v>Ahead</v>
      </c>
      <c r="K138" s="204" t="str">
        <f t="shared" si="26"/>
        <v>Tahun 2</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5.6" customHeight="1" thickBot="1">
      <c r="B139" s="303"/>
      <c r="C139" s="307"/>
      <c r="D139" s="308"/>
      <c r="E139" s="200" t="s">
        <v>167</v>
      </c>
      <c r="F139" s="83"/>
      <c r="G139" s="84"/>
      <c r="H139" s="85" t="str">
        <f t="shared" si="23"/>
        <v>60-79</v>
      </c>
      <c r="I139" s="85" t="str">
        <f t="shared" si="24"/>
        <v>60-79</v>
      </c>
      <c r="J139" s="85" t="str">
        <f t="shared" si="25"/>
        <v>On Target</v>
      </c>
      <c r="K139" s="204" t="str">
        <f t="shared" si="26"/>
        <v>Tahun 2</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ht="15.6" customHeight="1" thickBot="1">
      <c r="B140" s="303"/>
      <c r="C140" s="307"/>
      <c r="D140" s="308"/>
      <c r="E140" s="200" t="s">
        <v>169</v>
      </c>
      <c r="F140" s="83"/>
      <c r="G140" s="84"/>
      <c r="H140" s="85" t="str">
        <f t="shared" si="23"/>
        <v>&lt;60</v>
      </c>
      <c r="I140" s="85" t="str">
        <f t="shared" si="24"/>
        <v>60-79</v>
      </c>
      <c r="J140" s="85" t="str">
        <f t="shared" si="25"/>
        <v>Ahead</v>
      </c>
      <c r="K140" s="204" t="str">
        <f t="shared" si="26"/>
        <v>Tahun 2</v>
      </c>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5.6" customHeight="1" thickBot="1">
      <c r="B141" s="304"/>
      <c r="C141" s="307"/>
      <c r="D141" s="308"/>
      <c r="E141" s="200" t="s">
        <v>171</v>
      </c>
      <c r="F141" s="83"/>
      <c r="G141" s="86"/>
      <c r="H141" s="85" t="str">
        <f t="shared" si="23"/>
        <v>≥80</v>
      </c>
      <c r="I141" s="85" t="str">
        <f t="shared" si="24"/>
        <v>≥80</v>
      </c>
      <c r="J141" s="85" t="str">
        <f t="shared" si="25"/>
        <v>On Target</v>
      </c>
      <c r="K141" s="204" t="str">
        <f>RIGHT(BC30,7)</f>
        <v>Tahun 2</v>
      </c>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ht="16.149999999999999" customHeight="1" thickBot="1">
      <c r="B142" s="271" t="s">
        <v>173</v>
      </c>
      <c r="C142" s="272"/>
      <c r="D142" s="272"/>
      <c r="E142" s="272"/>
      <c r="F142" s="272"/>
      <c r="G142" s="273"/>
      <c r="H142" s="87">
        <f>AX45</f>
        <v>9</v>
      </c>
      <c r="I142" s="87">
        <f>AX39</f>
        <v>9</v>
      </c>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ht="16.149999999999999" customHeight="1" thickBot="1">
      <c r="B143" s="271" t="s">
        <v>236</v>
      </c>
      <c r="C143" s="272"/>
      <c r="D143" s="272"/>
      <c r="E143" s="272"/>
      <c r="F143" s="272"/>
      <c r="G143" s="273"/>
      <c r="H143" s="87">
        <f>AY45</f>
        <v>16</v>
      </c>
      <c r="I143" s="87">
        <f>AY39</f>
        <v>18</v>
      </c>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ht="16.149999999999999" customHeight="1" thickBot="1">
      <c r="B144" s="271" t="s">
        <v>237</v>
      </c>
      <c r="C144" s="272"/>
      <c r="D144" s="272"/>
      <c r="E144" s="272"/>
      <c r="F144" s="272"/>
      <c r="G144" s="273"/>
      <c r="H144" s="87">
        <f>AZ45</f>
        <v>3</v>
      </c>
      <c r="I144" s="87">
        <f>AZ39</f>
        <v>1</v>
      </c>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ht="16.899999999999999" thickBot="1">
      <c r="B145" s="88"/>
      <c r="C145" s="120"/>
      <c r="D145" s="121" t="s">
        <v>238</v>
      </c>
      <c r="E145" s="122"/>
      <c r="F145" s="89"/>
      <c r="G145" s="90"/>
      <c r="H145" s="91">
        <f>BA46</f>
        <v>0.6071428571428571</v>
      </c>
      <c r="I145" s="91">
        <f>BA40</f>
        <v>0.6428571428571429</v>
      </c>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1"/>
      <c r="C146" s="1"/>
      <c r="D146" s="1"/>
      <c r="E146" s="1"/>
      <c r="F146" s="1"/>
      <c r="G146" s="1"/>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ht="13.35" customHeight="1">
      <c r="B147" s="293" t="s">
        <v>239</v>
      </c>
      <c r="C147" s="294"/>
      <c r="D147" s="294"/>
      <c r="E147" s="294"/>
      <c r="F147" s="294"/>
      <c r="G147" s="294"/>
      <c r="H147" s="294"/>
      <c r="I147" s="294"/>
      <c r="J147" s="294"/>
      <c r="K147" s="295"/>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296"/>
      <c r="C148" s="297"/>
      <c r="D148" s="297"/>
      <c r="E148" s="297"/>
      <c r="F148" s="297"/>
      <c r="G148" s="297"/>
      <c r="H148" s="297"/>
      <c r="I148" s="297"/>
      <c r="J148" s="297"/>
      <c r="K148" s="298"/>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296"/>
      <c r="C149" s="297"/>
      <c r="D149" s="297"/>
      <c r="E149" s="297"/>
      <c r="F149" s="297"/>
      <c r="G149" s="297"/>
      <c r="H149" s="297"/>
      <c r="I149" s="297"/>
      <c r="J149" s="297"/>
      <c r="K149" s="298"/>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296"/>
      <c r="C150" s="297"/>
      <c r="D150" s="297"/>
      <c r="E150" s="297"/>
      <c r="F150" s="297"/>
      <c r="G150" s="297"/>
      <c r="H150" s="297"/>
      <c r="I150" s="297"/>
      <c r="J150" s="297"/>
      <c r="K150" s="298"/>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296"/>
      <c r="C151" s="297"/>
      <c r="D151" s="297"/>
      <c r="E151" s="297"/>
      <c r="F151" s="297"/>
      <c r="G151" s="297"/>
      <c r="H151" s="297"/>
      <c r="I151" s="297"/>
      <c r="J151" s="297"/>
      <c r="K151" s="298"/>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296"/>
      <c r="C152" s="297"/>
      <c r="D152" s="297"/>
      <c r="E152" s="297"/>
      <c r="F152" s="297"/>
      <c r="G152" s="297"/>
      <c r="H152" s="297"/>
      <c r="I152" s="297"/>
      <c r="J152" s="297"/>
      <c r="K152" s="298"/>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296"/>
      <c r="C153" s="297"/>
      <c r="D153" s="297"/>
      <c r="E153" s="297"/>
      <c r="F153" s="297"/>
      <c r="G153" s="297"/>
      <c r="H153" s="297"/>
      <c r="I153" s="297"/>
      <c r="J153" s="297"/>
      <c r="K153" s="298"/>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296"/>
      <c r="C154" s="297"/>
      <c r="D154" s="297"/>
      <c r="E154" s="297"/>
      <c r="F154" s="297"/>
      <c r="G154" s="297"/>
      <c r="H154" s="297"/>
      <c r="I154" s="297"/>
      <c r="J154" s="297"/>
      <c r="K154" s="298"/>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296"/>
      <c r="C155" s="297"/>
      <c r="D155" s="297"/>
      <c r="E155" s="297"/>
      <c r="F155" s="297"/>
      <c r="G155" s="297"/>
      <c r="H155" s="297"/>
      <c r="I155" s="297"/>
      <c r="J155" s="297"/>
      <c r="K155" s="298"/>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296"/>
      <c r="C156" s="297"/>
      <c r="D156" s="297"/>
      <c r="E156" s="297"/>
      <c r="F156" s="297"/>
      <c r="G156" s="297"/>
      <c r="H156" s="297"/>
      <c r="I156" s="297"/>
      <c r="J156" s="297"/>
      <c r="K156" s="298"/>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296"/>
      <c r="C157" s="297"/>
      <c r="D157" s="297"/>
      <c r="E157" s="297"/>
      <c r="F157" s="297"/>
      <c r="G157" s="297"/>
      <c r="H157" s="297"/>
      <c r="I157" s="297"/>
      <c r="J157" s="297"/>
      <c r="K157" s="298"/>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296"/>
      <c r="C158" s="297"/>
      <c r="D158" s="297"/>
      <c r="E158" s="297"/>
      <c r="F158" s="297"/>
      <c r="G158" s="297"/>
      <c r="H158" s="297"/>
      <c r="I158" s="297"/>
      <c r="J158" s="297"/>
      <c r="K158" s="298"/>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296"/>
      <c r="C159" s="297"/>
      <c r="D159" s="297"/>
      <c r="E159" s="297"/>
      <c r="F159" s="297"/>
      <c r="G159" s="297"/>
      <c r="H159" s="297"/>
      <c r="I159" s="297"/>
      <c r="J159" s="297"/>
      <c r="K159" s="298"/>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296"/>
      <c r="C160" s="297"/>
      <c r="D160" s="297"/>
      <c r="E160" s="297"/>
      <c r="F160" s="297"/>
      <c r="G160" s="297"/>
      <c r="H160" s="297"/>
      <c r="I160" s="297"/>
      <c r="J160" s="297"/>
      <c r="K160" s="298"/>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c r="B161" s="299"/>
      <c r="C161" s="300"/>
      <c r="D161" s="300"/>
      <c r="E161" s="300"/>
      <c r="F161" s="300"/>
      <c r="G161" s="300"/>
      <c r="H161" s="300"/>
      <c r="I161" s="300"/>
      <c r="J161" s="300"/>
      <c r="K161" s="301"/>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B171" s="1"/>
      <c r="C171" s="1"/>
      <c r="D171" s="1"/>
      <c r="E171" s="1"/>
      <c r="F171" s="1"/>
      <c r="G171" s="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B172" s="1"/>
      <c r="C172" s="1"/>
      <c r="D172" s="1"/>
      <c r="E172" s="1"/>
      <c r="F172" s="1"/>
      <c r="G172" s="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B173" s="1"/>
      <c r="C173" s="1"/>
      <c r="D173" s="1"/>
      <c r="E173" s="1"/>
      <c r="F173" s="1"/>
      <c r="G173" s="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row r="174" spans="2:91" s="8" customFormat="1">
      <c r="B174" s="1"/>
      <c r="C174" s="1"/>
      <c r="D174" s="1"/>
      <c r="E174" s="1"/>
      <c r="F174" s="1"/>
      <c r="G174" s="1"/>
      <c r="Q174" s="1"/>
      <c r="R174" s="1"/>
      <c r="S174" s="1"/>
      <c r="T174" s="1"/>
      <c r="U174" s="1"/>
      <c r="V174" s="1"/>
      <c r="W174" s="1"/>
      <c r="X174" s="1"/>
      <c r="Y174" s="1"/>
      <c r="Z174" s="1"/>
      <c r="AB174" s="1"/>
      <c r="AC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G174" s="1"/>
      <c r="CI174" s="1"/>
      <c r="CK174" s="1"/>
      <c r="CM174" s="1"/>
    </row>
    <row r="175" spans="2:91" s="8" customFormat="1">
      <c r="B175" s="1"/>
      <c r="C175" s="1"/>
      <c r="D175" s="1"/>
      <c r="E175" s="1"/>
      <c r="F175" s="1"/>
      <c r="G175" s="1"/>
      <c r="Q175" s="1"/>
      <c r="R175" s="1"/>
      <c r="S175" s="1"/>
      <c r="T175" s="1"/>
      <c r="U175" s="1"/>
      <c r="V175" s="1"/>
      <c r="W175" s="1"/>
      <c r="X175" s="1"/>
      <c r="Y175" s="1"/>
      <c r="Z175" s="1"/>
      <c r="AB175" s="1"/>
      <c r="AC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G175" s="1"/>
      <c r="CI175" s="1"/>
      <c r="CK175" s="1"/>
      <c r="CM175" s="1"/>
    </row>
    <row r="176" spans="2:91" s="8" customFormat="1">
      <c r="B176" s="1"/>
      <c r="C176" s="1"/>
      <c r="D176" s="1"/>
      <c r="E176" s="1"/>
      <c r="F176" s="1"/>
      <c r="G176" s="1"/>
      <c r="Q176" s="1"/>
      <c r="R176" s="1"/>
      <c r="S176" s="1"/>
      <c r="T176" s="1"/>
      <c r="U176" s="1"/>
      <c r="V176" s="1"/>
      <c r="W176" s="1"/>
      <c r="X176" s="1"/>
      <c r="Y176" s="1"/>
      <c r="Z176" s="1"/>
      <c r="AB176" s="1"/>
      <c r="AC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G176" s="1"/>
      <c r="CI176" s="1"/>
      <c r="CK176" s="1"/>
      <c r="CM176" s="1"/>
    </row>
    <row r="177" spans="17:91" s="8" customFormat="1">
      <c r="Q177" s="1"/>
      <c r="R177" s="1"/>
      <c r="S177" s="1"/>
      <c r="T177" s="1"/>
      <c r="U177" s="1"/>
      <c r="V177" s="1"/>
      <c r="W177" s="1"/>
      <c r="X177" s="1"/>
      <c r="Y177" s="1"/>
      <c r="Z177" s="1"/>
      <c r="AB177" s="1"/>
      <c r="AC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G177" s="1"/>
      <c r="CI177" s="1"/>
      <c r="CK177" s="1"/>
      <c r="CM177" s="1"/>
    </row>
    <row r="178" spans="17:91" s="8" customFormat="1">
      <c r="Q178" s="1"/>
      <c r="R178" s="1"/>
      <c r="S178" s="1"/>
      <c r="T178" s="1"/>
      <c r="U178" s="1"/>
      <c r="V178" s="1"/>
      <c r="W178" s="1"/>
      <c r="X178" s="1"/>
      <c r="Y178" s="1"/>
      <c r="Z178" s="1"/>
      <c r="AB178" s="1"/>
      <c r="AC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G178" s="1"/>
      <c r="CI178" s="1"/>
      <c r="CK178" s="1"/>
      <c r="CM178" s="1"/>
    </row>
    <row r="179" spans="17:91" s="8" customFormat="1">
      <c r="Q179" s="1"/>
      <c r="R179" s="1"/>
      <c r="S179" s="1"/>
      <c r="T179" s="1"/>
      <c r="U179" s="1"/>
      <c r="V179" s="1"/>
      <c r="W179" s="1"/>
      <c r="X179" s="1"/>
      <c r="Y179" s="1"/>
      <c r="Z179" s="1"/>
      <c r="AB179" s="1"/>
      <c r="AC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G179" s="1"/>
      <c r="CI179" s="1"/>
      <c r="CK179" s="1"/>
      <c r="CM179" s="1"/>
    </row>
  </sheetData>
  <protectedRanges>
    <protectedRange sqref="AR116:AT143 BV3:CE30 BL40:BV61 BR81:BR110 Y3:AH30" name="Expected"/>
    <protectedRange sqref="H3:K30" name="Year4Range"/>
    <protectedRange sqref="L3:R30 X3:X30" name="Year5Range"/>
  </protectedRanges>
  <mergeCells count="44">
    <mergeCell ref="B32:G32"/>
    <mergeCell ref="C2:D2"/>
    <mergeCell ref="E2:G2"/>
    <mergeCell ref="B3:B8"/>
    <mergeCell ref="C3:D4"/>
    <mergeCell ref="C5:D8"/>
    <mergeCell ref="B9:B23"/>
    <mergeCell ref="C9:D11"/>
    <mergeCell ref="C12:D14"/>
    <mergeCell ref="C15:D17"/>
    <mergeCell ref="C18:D20"/>
    <mergeCell ref="C21:D23"/>
    <mergeCell ref="B24:B30"/>
    <mergeCell ref="C24:D26"/>
    <mergeCell ref="C27:D30"/>
    <mergeCell ref="B31:G31"/>
    <mergeCell ref="B114:B119"/>
    <mergeCell ref="C114:D115"/>
    <mergeCell ref="C116:D119"/>
    <mergeCell ref="B33:G33"/>
    <mergeCell ref="B34:F34"/>
    <mergeCell ref="B36:C37"/>
    <mergeCell ref="B38:K38"/>
    <mergeCell ref="B39:D39"/>
    <mergeCell ref="E39:H39"/>
    <mergeCell ref="I39:K39"/>
    <mergeCell ref="B40:D40"/>
    <mergeCell ref="E40:H40"/>
    <mergeCell ref="I40:K40"/>
    <mergeCell ref="C113:D113"/>
    <mergeCell ref="E113:G113"/>
    <mergeCell ref="B135:B141"/>
    <mergeCell ref="C135:D137"/>
    <mergeCell ref="C138:D141"/>
    <mergeCell ref="B147:K161"/>
    <mergeCell ref="B120:B134"/>
    <mergeCell ref="C120:D122"/>
    <mergeCell ref="C123:D125"/>
    <mergeCell ref="C126:D128"/>
    <mergeCell ref="C129:D131"/>
    <mergeCell ref="C132:D134"/>
    <mergeCell ref="B142:G142"/>
    <mergeCell ref="B143:G143"/>
    <mergeCell ref="B144:G144"/>
  </mergeCells>
  <conditionalFormatting sqref="BJ3:BT30 BV3:CE30 AK3:AT30 AV3:AV30 L4:L24 H25:L30 H3:K24">
    <cfRule type="containsText" dxfId="39" priority="34" operator="containsText" text="*80">
      <formula>NOT(ISERROR(SEARCH("*80",H3)))</formula>
    </cfRule>
    <cfRule type="containsText" dxfId="38" priority="35" operator="containsText" text="60-79">
      <formula>NOT(ISERROR(SEARCH("60-79",H3)))</formula>
    </cfRule>
    <cfRule type="containsText" dxfId="37" priority="36" operator="containsText" text="&lt;60">
      <formula>NOT(ISERROR(SEARCH("&lt;60",H3)))</formula>
    </cfRule>
  </conditionalFormatting>
  <conditionalFormatting sqref="M4:M30">
    <cfRule type="containsText" dxfId="36" priority="31" operator="containsText" text="*80">
      <formula>NOT(ISERROR(SEARCH("*80",M4)))</formula>
    </cfRule>
    <cfRule type="containsText" dxfId="35" priority="32" operator="containsText" text="60-79">
      <formula>NOT(ISERROR(SEARCH("60-79",M4)))</formula>
    </cfRule>
    <cfRule type="containsText" dxfId="34" priority="33" operator="containsText" text="&lt;60">
      <formula>NOT(ISERROR(SEARCH("&lt;60",M4)))</formula>
    </cfRule>
  </conditionalFormatting>
  <conditionalFormatting sqref="N4:N30">
    <cfRule type="containsText" dxfId="33" priority="28" operator="containsText" text="*80">
      <formula>NOT(ISERROR(SEARCH("*80",N4)))</formula>
    </cfRule>
    <cfRule type="containsText" dxfId="32" priority="29" operator="containsText" text="60-79">
      <formula>NOT(ISERROR(SEARCH("60-79",N4)))</formula>
    </cfRule>
    <cfRule type="containsText" dxfId="31" priority="30" operator="containsText" text="&lt;60">
      <formula>NOT(ISERROR(SEARCH("&lt;60",N4)))</formula>
    </cfRule>
  </conditionalFormatting>
  <conditionalFormatting sqref="O4:O30">
    <cfRule type="containsText" dxfId="30" priority="25" operator="containsText" text="*80">
      <formula>NOT(ISERROR(SEARCH("*80",O4)))</formula>
    </cfRule>
    <cfRule type="containsText" dxfId="29" priority="26" operator="containsText" text="60-79">
      <formula>NOT(ISERROR(SEARCH("60-79",O4)))</formula>
    </cfRule>
    <cfRule type="containsText" dxfId="28" priority="27" operator="containsText" text="&lt;60">
      <formula>NOT(ISERROR(SEARCH("&lt;60",O4)))</formula>
    </cfRule>
  </conditionalFormatting>
  <conditionalFormatting sqref="P4:P30">
    <cfRule type="containsText" dxfId="27" priority="22" operator="containsText" text="*80">
      <formula>NOT(ISERROR(SEARCH("*80",P4)))</formula>
    </cfRule>
    <cfRule type="containsText" dxfId="26" priority="23" operator="containsText" text="60-79">
      <formula>NOT(ISERROR(SEARCH("60-79",P4)))</formula>
    </cfRule>
    <cfRule type="containsText" dxfId="25" priority="24" operator="containsText" text="&lt;60">
      <formula>NOT(ISERROR(SEARCH("&lt;60",P4)))</formula>
    </cfRule>
  </conditionalFormatting>
  <conditionalFormatting sqref="Q4:Q30">
    <cfRule type="containsText" dxfId="24" priority="19" operator="containsText" text="*80">
      <formula>NOT(ISERROR(SEARCH("*80",Q4)))</formula>
    </cfRule>
    <cfRule type="containsText" dxfId="23" priority="20" operator="containsText" text="60-79">
      <formula>NOT(ISERROR(SEARCH("60-79",Q4)))</formula>
    </cfRule>
    <cfRule type="containsText" dxfId="22" priority="21" operator="containsText" text="&lt;60">
      <formula>NOT(ISERROR(SEARCH("&lt;60",Q4)))</formula>
    </cfRule>
  </conditionalFormatting>
  <conditionalFormatting sqref="L3:Q3 R3:R30">
    <cfRule type="containsText" dxfId="21" priority="16" operator="containsText" text="*80">
      <formula>NOT(ISERROR(SEARCH("*80",L3)))</formula>
    </cfRule>
    <cfRule type="containsText" dxfId="20" priority="17" operator="containsText" text="60-79">
      <formula>NOT(ISERROR(SEARCH("60-79",L3)))</formula>
    </cfRule>
    <cfRule type="containsText" dxfId="19" priority="18" operator="containsText" text="&lt;60">
      <formula>NOT(ISERROR(SEARCH("&lt;60",L3)))</formula>
    </cfRule>
  </conditionalFormatting>
  <conditionalFormatting sqref="AD3:AH30">
    <cfRule type="containsText" dxfId="18" priority="13" operator="containsText" text="*80">
      <formula>NOT(ISERROR(SEARCH("*80",AD3)))</formula>
    </cfRule>
    <cfRule type="containsText" dxfId="17" priority="14" operator="containsText" text="60-79">
      <formula>NOT(ISERROR(SEARCH("60-79",AD3)))</formula>
    </cfRule>
    <cfRule type="containsText" dxfId="16" priority="15" operator="containsText" text="&lt;60">
      <formula>NOT(ISERROR(SEARCH("&lt;60",AD3)))</formula>
    </cfRule>
  </conditionalFormatting>
  <conditionalFormatting sqref="H142:H145 I114:K141">
    <cfRule type="containsText" dxfId="15" priority="10" operator="containsText" text="80">
      <formula>NOT(ISERROR(SEARCH("80",H114)))</formula>
    </cfRule>
    <cfRule type="containsText" dxfId="14" priority="11" operator="containsText" text="60-79">
      <formula>NOT(ISERROR(SEARCH("60-79",H114)))</formula>
    </cfRule>
    <cfRule type="containsText" dxfId="13" priority="12" operator="containsText" text="&lt;60">
      <formula>NOT(ISERROR(SEARCH("&lt;60",H114)))</formula>
    </cfRule>
  </conditionalFormatting>
  <conditionalFormatting sqref="I114:I141">
    <cfRule type="containsText" dxfId="12" priority="9" operator="containsText" text="error">
      <formula>NOT(ISERROR(SEARCH("error",I114)))</formula>
    </cfRule>
  </conditionalFormatting>
  <conditionalFormatting sqref="H114:H141">
    <cfRule type="containsText" dxfId="11" priority="6" operator="containsText" text="80">
      <formula>NOT(ISERROR(SEARCH("80",H114)))</formula>
    </cfRule>
    <cfRule type="containsText" dxfId="10" priority="7" operator="containsText" text="60-79">
      <formula>NOT(ISERROR(SEARCH("60-79",H114)))</formula>
    </cfRule>
    <cfRule type="containsText" dxfId="9" priority="8" operator="containsText" text="&lt;60">
      <formula>NOT(ISERROR(SEARCH("&lt;60",H114)))</formula>
    </cfRule>
  </conditionalFormatting>
  <conditionalFormatting sqref="H114:H141">
    <cfRule type="containsText" dxfId="8" priority="5" operator="containsText" text="error">
      <formula>NOT(ISERROR(SEARCH("error",H114)))</formula>
    </cfRule>
  </conditionalFormatting>
  <conditionalFormatting sqref="Y3:AC30">
    <cfRule type="containsText" dxfId="7" priority="2" operator="containsText" text="*80">
      <formula>NOT(ISERROR(SEARCH("*80",Y3)))</formula>
    </cfRule>
    <cfRule type="containsText" dxfId="6" priority="3" operator="containsText" text="60-79">
      <formula>NOT(ISERROR(SEARCH("60-79",Y3)))</formula>
    </cfRule>
    <cfRule type="containsText" dxfId="5" priority="4" operator="containsText" text="&lt;60">
      <formula>NOT(ISERROR(SEARCH("&lt;60",Y3)))</formula>
    </cfRule>
  </conditionalFormatting>
  <conditionalFormatting sqref="H46:H48 J46:J48 D46:D48 F46:F48">
    <cfRule type="containsErrors" dxfId="4" priority="1">
      <formula>ISERROR(D46)</formula>
    </cfRule>
  </conditionalFormatting>
  <dataValidations count="2">
    <dataValidation allowBlank="1" showInputMessage="1" showErrorMessage="1" errorTitle="Error in entry" error="Please use list items only." sqref="AU116:BE143 AK3:AT33 BL40:BV61 BJ38:BT38 BJ31:BT34 BV31:CE34" xr:uid="{67708C23-F3F9-46D5-BA32-85AE3F3C34D7}"/>
    <dataValidation type="list" allowBlank="1" showInputMessage="1" showErrorMessage="1" errorTitle="Error in entry" error="Please use list items only." sqref="Y3:AH30 H3:R30" xr:uid="{6A348940-8165-4554-A600-01B1AC00460A}">
      <formula1>ValidDepts</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11" max="12" man="1"/>
  </rowBreaks>
  <drawing r:id="rId2"/>
  <legacyDrawing r:id="rId3"/>
  <tableParts count="1">
    <tablePart r:id="rId4"/>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60419-B29A-40E5-9117-6FE293A3528B}">
  <dimension ref="A1:C9"/>
  <sheetViews>
    <sheetView topLeftCell="A4" workbookViewId="0">
      <selection activeCell="A7" sqref="A7"/>
    </sheetView>
  </sheetViews>
  <sheetFormatPr defaultColWidth="9.28515625" defaultRowHeight="13.15"/>
  <cols>
    <col min="1" max="1" width="33.42578125" customWidth="1"/>
    <col min="2" max="2" width="59.42578125" bestFit="1" customWidth="1"/>
  </cols>
  <sheetData>
    <row r="1" spans="1:3">
      <c r="A1" s="156" t="s">
        <v>246</v>
      </c>
      <c r="B1" s="157" t="s">
        <v>247</v>
      </c>
    </row>
    <row r="2" spans="1:3" ht="39.6">
      <c r="A2" s="149" t="s">
        <v>248</v>
      </c>
      <c r="B2" s="151" t="s">
        <v>249</v>
      </c>
    </row>
    <row r="3" spans="1:3" ht="33" customHeight="1">
      <c r="A3" s="150"/>
      <c r="B3" s="155" t="s">
        <v>250</v>
      </c>
    </row>
    <row r="4" spans="1:3" ht="26.45">
      <c r="A4" s="150" t="s">
        <v>208</v>
      </c>
      <c r="B4" s="153" t="s">
        <v>251</v>
      </c>
    </row>
    <row r="5" spans="1:3" ht="52.9">
      <c r="A5" s="150" t="s">
        <v>252</v>
      </c>
      <c r="B5" s="153" t="s">
        <v>253</v>
      </c>
    </row>
    <row r="6" spans="1:3" ht="79.150000000000006">
      <c r="A6" s="150" t="s">
        <v>254</v>
      </c>
      <c r="B6" s="153" t="s">
        <v>255</v>
      </c>
    </row>
    <row r="7" spans="1:3" ht="66">
      <c r="A7" s="149" t="s">
        <v>256</v>
      </c>
      <c r="B7" s="152" t="s">
        <v>257</v>
      </c>
    </row>
    <row r="8" spans="1:3" ht="26.45">
      <c r="A8" s="154"/>
      <c r="B8" s="155" t="s">
        <v>258</v>
      </c>
    </row>
    <row r="9" spans="1:3" ht="26.45">
      <c r="A9" s="150" t="s">
        <v>259</v>
      </c>
      <c r="B9" s="153" t="s">
        <v>260</v>
      </c>
    </row>
  </sheetData>
  <hyperlinks>
    <hyperlink ref="B8" r:id="rId1" location="top" xr:uid="{71EA599F-9271-4EE2-B8B9-1A2DCE52AD01}"/>
    <hyperlink ref="B3" r:id="rId2" display="Should you feel you require changes to the BMT Tool please contact fisheries@msc.org to discuss the options" xr:uid="{0AB2D18C-DF0E-478D-9646-36F96E64E0DD}"/>
  </hyperlinks>
  <pageMargins left="0.7" right="0.7" top="0.75" bottom="0.75" header="0.3" footer="0.3"/>
  <pageSetup paperSize="9" orientation="portrait" horizontalDpi="90" verticalDpi="90"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roject Doc" ma:contentTypeID="0x0101000ABD0346977A1C4DA3191955390F333D006D271916216ECE45BCDE610FC578EC82" ma:contentTypeVersion="250" ma:contentTypeDescription="" ma:contentTypeScope="" ma:versionID="577fd1222ece48c25f245a63432198f0">
  <xsd:schema xmlns:xsd="http://www.w3.org/2001/XMLSchema" xmlns:xs="http://www.w3.org/2001/XMLSchema" xmlns:p="http://schemas.microsoft.com/office/2006/metadata/properties" xmlns:ns2="DF4B8A4B-0CFC-4C20-846F-EA898DEF5F03" xmlns:ns3="df4b8a4b-0cfc-4c20-846f-ea898def5f03" xmlns:ns5="bb889019-1946-44fa-a42b-5854401c62f1" targetNamespace="http://schemas.microsoft.com/office/2006/metadata/properties" ma:root="true" ma:fieldsID="f982d4a6bd5abfef1a0898a9b92ed53f" ns2:_="" ns3:_="" ns5:_="">
    <xsd:import namespace="DF4B8A4B-0CFC-4C20-846F-EA898DEF5F03"/>
    <xsd:import namespace="df4b8a4b-0cfc-4c20-846f-ea898def5f03"/>
    <xsd:import namespace="bb889019-1946-44fa-a42b-5854401c62f1"/>
    <xsd:element name="properties">
      <xsd:complexType>
        <xsd:sequence>
          <xsd:element name="documentManagement">
            <xsd:complexType>
              <xsd:all>
                <xsd:element ref="ns2:Meeting_x0020_Date" minOccurs="0"/>
                <xsd:element ref="ns2:Policy_x0020_Status" minOccurs="0"/>
                <xsd:element ref="ns2:Q_x0020_Month" minOccurs="0"/>
                <xsd:element ref="ns2:Year" minOccurs="0"/>
                <xsd:element ref="ns2:Internal" minOccurs="0"/>
                <xsd:element ref="ns2:Project_x0020_Lead" minOccurs="0"/>
                <xsd:element ref="ns2:Governance_x0020_Body" minOccurs="0"/>
                <xsd:element ref="ns2:Agenda_x0020_Item" minOccurs="0"/>
                <xsd:element ref="ns3:TaxCatchAll" minOccurs="0"/>
                <xsd:element ref="ns3:d272b355dc074d35ab4accda223657ae" minOccurs="0"/>
                <xsd:element ref="ns3:gd34c2accb944e67adccaba771898deb" minOccurs="0"/>
                <xsd:element ref="ns5:o3e83e91b9094e2e8ea77eb266b75400" minOccurs="0"/>
                <xsd:element ref="ns3:SharedWithUsers" minOccurs="0"/>
                <xsd:element ref="ns3:SharedWithDetails" minOccurs="0"/>
                <xsd:element ref="ns3:e169fb8ca9304a9c8e798ec8ba71f891" minOccurs="0"/>
                <xsd:element ref="ns2:MSC_x0020_Version_x0020_No" minOccurs="0"/>
                <xsd:element ref="ns5:MediaServiceMetadata" minOccurs="0"/>
                <xsd:element ref="ns5:MediaServiceFastMetadata" minOccurs="0"/>
                <xsd:element ref="ns5:Engagement_x0020_status" minOccurs="0"/>
                <xsd:element ref="ns3:_dlc_DocId" minOccurs="0"/>
                <xsd:element ref="ns3:_dlc_DocIdUrl" minOccurs="0"/>
                <xsd:element ref="ns3:_dlc_DocIdPersistId" minOccurs="0"/>
                <xsd:element ref="ns5:Research_x0020_Working_x0020_Group" minOccurs="0"/>
                <xsd:element ref="ns5:MediaServiceDateTaken" minOccurs="0"/>
                <xsd:element ref="ns5:MediaServiceAutoTags" minOccurs="0"/>
                <xsd:element ref="ns5:MediaServiceOCR" minOccurs="0"/>
                <xsd:element ref="ns3:n868ae9c8ed94dbf87763905ae0ec752" minOccurs="0"/>
                <xsd:element ref="ns3:TaxCatchAllLabel" minOccurs="0"/>
                <xsd:element ref="ns5:MediaServiceAutoKeyPoints" minOccurs="0"/>
                <xsd:element ref="ns5:MediaServiceKeyPoints" minOccurs="0"/>
                <xsd:element ref="ns5:MediaServiceGenerationTime" minOccurs="0"/>
                <xsd:element ref="ns5: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Meeting_x0020_Date" ma:index="6" nillable="true" ma:displayName="Meeting Date" ma:format="DateOnly" ma:internalName="Meeting_x0020_Date" ma:readOnly="false">
      <xsd:simpleType>
        <xsd:restriction base="dms:DateTime"/>
      </xsd:simpleType>
    </xsd:element>
    <xsd:element name="Policy_x0020_Status" ma:index="7" nillable="true" ma:displayName="Policy Status" ma:default="N/A" ma:format="Dropdown" ma:internalName="Policy_x0020_Status" ma:readOnly="false">
      <xsd:simpleType>
        <xsd:restriction base="dms:Choice">
          <xsd:enumeration value="N/A"/>
          <xsd:enumeration value="Draft"/>
          <xsd:enumeration value="For Peer-Review"/>
          <xsd:enumeration value="Peer-Reviewed"/>
          <xsd:enumeration value="For Sign-Off"/>
          <xsd:enumeration value="Signed-Off"/>
          <xsd:enumeration value="Published"/>
          <xsd:enumeration value="Superseded"/>
          <xsd:enumeration value="Completed"/>
        </xsd:restriction>
      </xsd:simpleType>
    </xsd:element>
    <xsd:element name="Q_x0020_Month" ma:index="8" nillable="true" ma:displayName="Q Month" ma:default="N/A" ma:format="Dropdown" ma:internalName="Q_x0020_Month" ma:readOnly="false">
      <xsd:simpleType>
        <xsd:restriction base="dms:Choice">
          <xsd:enumeration value="N/A"/>
          <xsd:enumeration value="Q1"/>
          <xsd:enumeration value="01. April"/>
          <xsd:enumeration value="02. May"/>
          <xsd:enumeration value="03. June"/>
          <xsd:enumeration value="Q2"/>
          <xsd:enumeration value="04. July"/>
          <xsd:enumeration value="05. August"/>
          <xsd:enumeration value="06. September"/>
          <xsd:enumeration value="Q3"/>
          <xsd:enumeration value="07. October"/>
          <xsd:enumeration value="08. November"/>
          <xsd:enumeration value="09. December"/>
          <xsd:enumeration value="Q4"/>
          <xsd:enumeration value="10. January"/>
          <xsd:enumeration value="11. February"/>
          <xsd:enumeration value="12. March"/>
        </xsd:restriction>
      </xsd:simpleType>
    </xsd:element>
    <xsd:element name="Year" ma:index="9" nillable="true" ma:displayName="Year" ma:default="2019" ma:format="Dropdown" ma:internalName="Year">
      <xsd:simpleType>
        <xsd:restriction base="dms:Choice">
          <xsd:enumeration value="N/A"/>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1-2012"/>
          <xsd:enumeration value="2012"/>
          <xsd:enumeration value="2012-2013"/>
          <xsd:enumeration value="2013"/>
          <xsd:enumeration value="2013-2014"/>
          <xsd:enumeration value="2014"/>
          <xsd:enumeration value="2014-2015"/>
          <xsd:enumeration value="2015"/>
          <xsd:enumeration value="2015-2016"/>
          <xsd:enumeration value="2016"/>
          <xsd:enumeration value="2016-2017"/>
          <xsd:enumeration value="2017"/>
          <xsd:enumeration value="2017-2018"/>
          <xsd:enumeration value="2018"/>
          <xsd:enumeration value="2018-2019"/>
          <xsd:enumeration value="2019"/>
          <xsd:enumeration value="2019-2020"/>
          <xsd:enumeration value="2020"/>
          <xsd:enumeration value="2020-2021"/>
          <xsd:enumeration value="2021"/>
          <xsd:enumeration value="2021-2022"/>
          <xsd:enumeration value="2022"/>
          <xsd:enumeration value="2022-2023"/>
          <xsd:enumeration value="2023"/>
          <xsd:enumeration value="2023-2024"/>
          <xsd:enumeration value="2024"/>
        </xsd:restriction>
      </xsd:simpleType>
    </xsd:element>
    <xsd:element name="Internal" ma:index="10" nillable="true" ma:displayName="Public Facing" ma:default="0" ma:internalName="Internal">
      <xsd:simpleType>
        <xsd:restriction base="dms:Boolean"/>
      </xsd:simpleType>
    </xsd:element>
    <xsd:element name="Project_x0020_Lead" ma:index="11" nillable="true" ma:displayName="Project Lead" ma:list="UserInfo" ma:SharePointGroup="0" ma:internalName="Project_x0020_Lead"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overnance_x0020_Body" ma:index="12" nillable="true" ma:displayName="Governance Body" ma:default="N/A" ma:format="Dropdown" ma:internalName="Governance_x0020_Body">
      <xsd:simpleType>
        <xsd:restriction base="dms:Choice">
          <xsd:enumeration value="N/A"/>
          <xsd:enumeration value="Board of Trustees"/>
          <xsd:enumeration value="Exco"/>
          <xsd:enumeration value="MSCI Board"/>
          <xsd:enumeration value="SMT"/>
          <xsd:enumeration value="Stakeholder Council"/>
          <xsd:enumeration value="Standards Management"/>
          <xsd:enumeration value="Technical Advisory Board"/>
          <xsd:enumeration value="Seaweed Standards Committee"/>
        </xsd:restriction>
      </xsd:simpleType>
    </xsd:element>
    <xsd:element name="Agenda_x0020_Item" ma:index="13" nillable="true" ma:displayName="Agenda Item" ma:internalName="Agenda_x0020_Item" ma:readOnly="false">
      <xsd:simpleType>
        <xsd:restriction base="dms:Text"/>
      </xsd:simpleType>
    </xsd:element>
    <xsd:element name="MSC_x0020_Version_x0020_No" ma:index="28" nillable="true" ma:displayName="MSC Version No" ma:decimals="1" ma:internalName="MSC_x0020_Version_x0020_No"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0851d30d-c6d0-4464-b384-c05a48a0bcfe}" ma:internalName="TaxCatchAll" ma:showField="CatchAllData"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d272b355dc074d35ab4accda223657ae" ma:index="16" ma:taxonomy="true" ma:internalName="d272b355dc074d35ab4accda223657ae" ma:taxonomyFieldName="Project_x0020_Name" ma:displayName="Project Name" ma:readOnly="false" ma:default="" ma:fieldId="{d272b355-dc07-4d35-ab4a-ccda223657ae}" ma:sspId="1b199611-8856-41f6-9a1b-e76f78ab8edd" ma:termSetId="44e3f15c-d69b-4397-a2f1-e90b3f6c4d03" ma:anchorId="00000000-0000-0000-0000-000000000000" ma:open="true" ma:isKeyword="false">
      <xsd:complexType>
        <xsd:sequence>
          <xsd:element ref="pc:Terms" minOccurs="0" maxOccurs="1"/>
        </xsd:sequence>
      </xsd:complexType>
    </xsd:element>
    <xsd:element name="gd34c2accb944e67adccaba771898deb" ma:index="17" ma:taxonomy="true" ma:internalName="gd34c2accb944e67adccaba771898deb" ma:taxonomyFieldName="Standards_x0020_Doc_x0020_Type1" ma:displayName="Standards Doc Type" ma:readOnly="false" ma:default="" ma:fieldId="{0d34c2ac-cb94-4e67-adcc-aba771898deb}" ma:sspId="1b199611-8856-41f6-9a1b-e76f78ab8edd" ma:termSetId="bc3b6c76-07c1-48cb-a08d-f0710944d524" ma:anchorId="00000000-0000-0000-0000-000000000000" ma:open="false" ma:isKeyword="false">
      <xsd:complexType>
        <xsd:sequence>
          <xsd:element ref="pc:Terms" minOccurs="0" maxOccurs="1"/>
        </xsd:sequence>
      </xsd:complexType>
    </xsd:element>
    <xsd:element name="SharedWithUsers" ma:index="2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description="" ma:internalName="SharedWithDetails" ma:readOnly="true">
      <xsd:simpleType>
        <xsd:restriction base="dms:Note">
          <xsd:maxLength value="255"/>
        </xsd:restriction>
      </xsd:simpleType>
    </xsd:element>
    <xsd:element name="e169fb8ca9304a9c8e798ec8ba71f891" ma:index="27" nillable="true" ma:taxonomy="true" ma:internalName="e169fb8ca9304a9c8e798ec8ba71f891" ma:taxonomyFieldName="Meeting_x0020_Name_x0020_Meta" ma:displayName="Meeting Name Meta" ma:default="" ma:fieldId="{e169fb8c-a930-4a9c-8e79-8ec8ba71f891}" ma:sspId="1b199611-8856-41f6-9a1b-e76f78ab8edd" ma:termSetId="e0a8bba1-93b7-4a5d-84ee-7d460d83040c" ma:anchorId="00000000-0000-0000-0000-000000000000" ma:open="true" ma:isKeyword="false">
      <xsd:complexType>
        <xsd:sequence>
          <xsd:element ref="pc:Terms" minOccurs="0" maxOccurs="1"/>
        </xsd:sequence>
      </xsd:complexType>
    </xsd:element>
    <xsd:element name="_dlc_DocId" ma:index="32" nillable="true" ma:displayName="Document ID Value" ma:description="The value of the document ID assigned to this item." ma:internalName="_dlc_DocId" ma:readOnly="true">
      <xsd:simpleType>
        <xsd:restriction base="dms:Text"/>
      </xsd:simpleType>
    </xsd:element>
    <xsd:element name="_dlc_DocIdUrl" ma:index="3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4" nillable="true" ma:displayName="Persist ID" ma:description="Keep ID on add." ma:hidden="true" ma:internalName="_dlc_DocIdPersistId" ma:readOnly="true">
      <xsd:simpleType>
        <xsd:restriction base="dms:Boolean"/>
      </xsd:simpleType>
    </xsd:element>
    <xsd:element name="n868ae9c8ed94dbf87763905ae0ec752" ma:index="39" nillable="true" ma:taxonomy="true" ma:internalName="n868ae9c8ed94dbf87763905ae0ec752" ma:taxonomyFieldName="Topic" ma:displayName="Topic" ma:default="" ma:fieldId="{7868ae9c-8ed9-4dbf-8776-3905ae0ec752}" ma:sspId="1b199611-8856-41f6-9a1b-e76f78ab8edd" ma:termSetId="9f269afa-e888-4665-94a2-97a88fbf567e" ma:anchorId="00000000-0000-0000-0000-000000000000" ma:open="false" ma:isKeyword="false">
      <xsd:complexType>
        <xsd:sequence>
          <xsd:element ref="pc:Terms" minOccurs="0" maxOccurs="1"/>
        </xsd:sequence>
      </xsd:complexType>
    </xsd:element>
    <xsd:element name="TaxCatchAllLabel" ma:index="40" nillable="true" ma:displayName="Taxonomy Catch All Column1" ma:description="" ma:hidden="true" ma:list="{0851d30d-c6d0-4464-b384-c05a48a0bcfe}" ma:internalName="TaxCatchAllLabel" ma:readOnly="true" ma:showField="CatchAllDataLabel" ma:web="df4b8a4b-0cfc-4c20-846f-ea898def5f0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889019-1946-44fa-a42b-5854401c62f1" elementFormDefault="qualified">
    <xsd:import namespace="http://schemas.microsoft.com/office/2006/documentManagement/types"/>
    <xsd:import namespace="http://schemas.microsoft.com/office/infopath/2007/PartnerControls"/>
    <xsd:element name="o3e83e91b9094e2e8ea77eb266b75400" ma:index="18" nillable="true" ma:taxonomy="true" ma:internalName="o3e83e91b9094e2e8ea77eb266b75400" ma:taxonomyFieldName="MSCLanguage" ma:displayName="Language" ma:readOnly="false" ma:default="" ma:fieldId="{83e83e91-b909-4e2e-8ea7-7eb266b75400}" ma:sspId="1b199611-8856-41f6-9a1b-e76f78ab8edd" ma:termSetId="a59a575a-dd31-4993-a793-03b45980e30b" ma:anchorId="00000000-0000-0000-0000-000000000000" ma:open="false" ma:isKeyword="false">
      <xsd:complexType>
        <xsd:sequence>
          <xsd:element ref="pc:Terms" minOccurs="0" maxOccurs="1"/>
        </xsd:sequence>
      </xsd:complexType>
    </xsd:element>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Engagement_x0020_status" ma:index="31" nillable="true" ma:displayName="Engagement status" ma:format="Dropdown" ma:internalName="Engagement_x0020_status">
      <xsd:simpleType>
        <xsd:restriction base="dms:Choice">
          <xsd:enumeration value="Certified"/>
          <xsd:enumeration value="Full assessment"/>
          <xsd:enumeration value="Pre MSC"/>
          <xsd:enumeration value="Retail"/>
          <xsd:enumeration value="Food Service"/>
          <xsd:enumeration value="Supply Chain"/>
        </xsd:restriction>
      </xsd:simpleType>
    </xsd:element>
    <xsd:element name="Research_x0020_Working_x0020_Group" ma:index="35" nillable="true" ma:displayName="Research Working Group" ma:format="Dropdown" ma:internalName="Research_x0020_Working_x0020_Group">
      <xsd:simpleType>
        <xsd:restriction base="dms:Text">
          <xsd:maxLength value="255"/>
        </xsd:restriction>
      </xsd:simpleType>
    </xsd:element>
    <xsd:element name="MediaServiceDateTaken" ma:index="36" nillable="true" ma:displayName="MediaServiceDateTaken" ma:hidden="true" ma:internalName="MediaServiceDateTaken" ma:readOnly="true">
      <xsd:simpleType>
        <xsd:restriction base="dms:Text"/>
      </xsd:simpleType>
    </xsd:element>
    <xsd:element name="MediaServiceAutoTags" ma:index="37" nillable="true" ma:displayName="Tags" ma:internalName="MediaServiceAutoTags"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MediaServiceGenerationTime" ma:index="43" nillable="true" ma:displayName="MediaServiceGenerationTime" ma:hidden="true" ma:internalName="MediaServiceGenerationTime" ma:readOnly="true">
      <xsd:simpleType>
        <xsd:restriction base="dms:Text"/>
      </xsd:simpleType>
    </xsd:element>
    <xsd:element name="MediaServiceEventHashCode" ma:index="4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Year xmlns="DF4B8A4B-0CFC-4C20-846F-EA898DEF5F03">2015</Year>
    <Q_x0020_Month xmlns="DF4B8A4B-0CFC-4C20-846F-EA898DEF5F03" xsi:nil="true"/>
    <Project_x0020_Lead xmlns="DF4B8A4B-0CFC-4C20-846F-EA898DEF5F03">
      <UserInfo>
        <DisplayName>Ex Staff Jaco Barendse</DisplayName>
        <AccountId>50</AccountId>
        <AccountType/>
      </UserInfo>
    </Project_x0020_Lead>
    <Policy_x0020_Status xmlns="DF4B8A4B-0CFC-4C20-846F-EA898DEF5F03">N/A</Policy_x0020_Status>
    <Meeting_x0020_Date xmlns="DF4B8A4B-0CFC-4C20-846F-EA898DEF5F03" xsi:nil="true"/>
    <TaxCatchAll xmlns="df4b8a4b-0cfc-4c20-846f-ea898def5f03">
      <Value>1520</Value>
      <Value>1237</Value>
      <Value>218</Value>
    </TaxCatchAll>
    <Internal xmlns="DF4B8A4B-0CFC-4C20-846F-EA898DEF5F03">false</Internal>
    <o3e83e91b9094e2e8ea77eb266b75400 xmlns="bb889019-1946-44fa-a42b-5854401c62f1">
      <Terms xmlns="http://schemas.microsoft.com/office/infopath/2007/PartnerControls">
        <TermInfo xmlns="http://schemas.microsoft.com/office/infopath/2007/PartnerControls">
          <TermName xmlns="http://schemas.microsoft.com/office/infopath/2007/PartnerControls">Indonesian</TermName>
          <TermId xmlns="http://schemas.microsoft.com/office/infopath/2007/PartnerControls">15e3e826-f79b-4207-9ddb-70edfc89d682</TermId>
        </TermInfo>
      </Terms>
    </o3e83e91b9094e2e8ea77eb266b75400>
    <d272b355dc074d35ab4accda223657ae xmlns="df4b8a4b-0cfc-4c20-846f-ea898def5f03">
      <Terms xmlns="http://schemas.microsoft.com/office/infopath/2007/PartnerControls">
        <TermInfo xmlns="http://schemas.microsoft.com/office/infopath/2007/PartnerControls">
          <TermName xmlns="http://schemas.microsoft.com/office/infopath/2007/PartnerControls">BMT (Benchmarking and Tracking Tool)</TermName>
          <TermId xmlns="http://schemas.microsoft.com/office/infopath/2007/PartnerControls">10323be1-dc00-4520-95b7-a3eedac1e87b</TermId>
        </TermInfo>
      </Terms>
    </d272b355dc074d35ab4accda223657ae>
    <gd34c2accb944e67adccaba771898deb xmlns="df4b8a4b-0cfc-4c20-846f-ea898def5f03">
      <Terms xmlns="http://schemas.microsoft.com/office/infopath/2007/PartnerControls">
        <TermInfo xmlns="http://schemas.microsoft.com/office/infopath/2007/PartnerControls">
          <TermName xmlns="http://schemas.microsoft.com/office/infopath/2007/PartnerControls">General:Tool</TermName>
          <TermId xmlns="http://schemas.microsoft.com/office/infopath/2007/PartnerControls">ac5cc55a-92fc-4dec-93d5-85ec71f0e815</TermId>
        </TermInfo>
      </Terms>
    </gd34c2accb944e67adccaba771898deb>
    <e169fb8ca9304a9c8e798ec8ba71f891 xmlns="df4b8a4b-0cfc-4c20-846f-ea898def5f03">
      <Terms xmlns="http://schemas.microsoft.com/office/infopath/2007/PartnerControls"/>
    </e169fb8ca9304a9c8e798ec8ba71f891>
    <MSC_x0020_Version_x0020_No xmlns="DF4B8A4B-0CFC-4C20-846F-EA898DEF5F03">3</MSC_x0020_Version_x0020_No>
    <Engagement_x0020_status xmlns="bb889019-1946-44fa-a42b-5854401c62f1" xsi:nil="true"/>
    <_dlc_DocId xmlns="df4b8a4b-0cfc-4c20-846f-ea898def5f03">MSCSCIENCE-1698105990-15710</_dlc_DocId>
    <_dlc_DocIdUrl xmlns="df4b8a4b-0cfc-4c20-846f-ea898def5f03">
      <Url>https://marinestewardshipcouncil.sharepoint.com/sites/standards/global_accessibility/_layouts/15/DocIdRedir.aspx?ID=MSCSCIENCE-1698105990-15710</Url>
      <Description>MSCSCIENCE-1698105990-15710</Description>
    </_dlc_DocIdUrl>
    <Research_x0020_Working_x0020_Group xmlns="bb889019-1946-44fa-a42b-5854401c62f1" xsi:nil="true"/>
    <Agenda_x0020_Item xmlns="DF4B8A4B-0CFC-4C20-846F-EA898DEF5F03" xsi:nil="true"/>
    <Governance_x0020_Body xmlns="DF4B8A4B-0CFC-4C20-846F-EA898DEF5F03" xsi:nil="true"/>
    <SharedWithUsers xmlns="df4b8a4b-0cfc-4c20-846f-ea898def5f03">
      <UserInfo>
        <DisplayName>Jaco Barendse</DisplayName>
        <AccountId>50</AccountId>
        <AccountType/>
      </UserInfo>
      <UserInfo>
        <DisplayName>Margaux Favret</DisplayName>
        <AccountId>194</AccountId>
        <AccountType/>
      </UserInfo>
      <UserInfo>
        <DisplayName>Peter Hair</DisplayName>
        <AccountId>17</AccountId>
        <AccountType/>
      </UserInfo>
      <UserInfo>
        <DisplayName>Gaëtan Vallet</DisplayName>
        <AccountId>842</AccountId>
        <AccountType/>
      </UserInfo>
    </SharedWithUsers>
    <n868ae9c8ed94dbf87763905ae0ec752 xmlns="df4b8a4b-0cfc-4c20-846f-ea898def5f03">
      <Terms xmlns="http://schemas.microsoft.com/office/infopath/2007/PartnerControls"/>
    </n868ae9c8ed94dbf87763905ae0ec752>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559042E-ED4B-4C7C-99F8-E06D6A784418}"/>
</file>

<file path=customXml/itemProps2.xml><?xml version="1.0" encoding="utf-8"?>
<ds:datastoreItem xmlns:ds="http://schemas.openxmlformats.org/officeDocument/2006/customXml" ds:itemID="{1FC319DE-0C18-40DB-9A23-D61FD7F0503C}"/>
</file>

<file path=customXml/itemProps3.xml><?xml version="1.0" encoding="utf-8"?>
<ds:datastoreItem xmlns:ds="http://schemas.openxmlformats.org/officeDocument/2006/customXml" ds:itemID="{D1F173EA-9DB6-4BF3-8D6A-36682579E828}"/>
</file>

<file path=customXml/itemProps4.xml><?xml version="1.0" encoding="utf-8"?>
<ds:datastoreItem xmlns:ds="http://schemas.openxmlformats.org/officeDocument/2006/customXml" ds:itemID="{CFE806BD-169A-42A8-9F4F-FDA90D1394B0}"/>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MSC Benchmarking and Tracking Tool (BMT) v3.0</dc:title>
  <dc:subject/>
  <dc:creator>Peter.Hair@msc.org</dc:creator>
  <cp:keywords/>
  <dc:description/>
  <cp:lastModifiedBy/>
  <cp:revision/>
  <dcterms:created xsi:type="dcterms:W3CDTF">2013-05-08T10:03:44Z</dcterms:created>
  <dcterms:modified xsi:type="dcterms:W3CDTF">2022-07-26T09:57:52Z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0x0101000ABD0346977A1C4DA3191955390F333D006D271916216ECE45BCDE610FC578EC82</vt:lpwstr>
  </property>
  <property fmtid="{D5CDD505-2E9C-101B-9397-08002B2CF9AE}" pid="3" name="Comms Doc Type">
    <vt:lpwstr>73;#Publication|019bd25a-55cb-49ee-ac77-2693a7f2640e</vt:lpwstr>
  </property>
  <property fmtid="{D5CDD505-2E9C-101B-9397-08002B2CF9AE}" pid="4" name="MSCLocation">
    <vt:lpwstr>2;#Global|884f2976-6ea8-46b7-bd2e-687efde62a06</vt:lpwstr>
  </property>
  <property fmtid="{D5CDD505-2E9C-101B-9397-08002B2CF9AE}" pid="5" name="Standards Doc Type1">
    <vt:lpwstr>218;#General:Tool|ac5cc55a-92fc-4dec-93d5-85ec71f0e815</vt:lpwstr>
  </property>
  <property fmtid="{D5CDD505-2E9C-101B-9397-08002B2CF9AE}" pid="6" name="Project Name">
    <vt:lpwstr>1520;#BMT (Benchmarking and Tracking Tool)|10323be1-dc00-4520-95b7-a3eedac1e87b</vt:lpwstr>
  </property>
  <property fmtid="{D5CDD505-2E9C-101B-9397-08002B2CF9AE}" pid="7" name="Audience">
    <vt:lpwstr/>
  </property>
  <property fmtid="{D5CDD505-2E9C-101B-9397-08002B2CF9AE}" pid="8" name="MSCLanguage">
    <vt:lpwstr>1237;#Indonesian|15e3e826-f79b-4207-9ddb-70edfc89d682</vt:lpwstr>
  </property>
  <property fmtid="{D5CDD505-2E9C-101B-9397-08002B2CF9AE}" pid="9" name="Standards Team">
    <vt:lpwstr>;#Developing World;#</vt:lpwstr>
  </property>
  <property fmtid="{D5CDD505-2E9C-101B-9397-08002B2CF9AE}" pid="10" name="j8c27d305b464c5e9c116475e910c670">
    <vt:lpwstr>Global|884f2976-6ea8-46b7-bd2e-687efde62a06</vt:lpwstr>
  </property>
  <property fmtid="{D5CDD505-2E9C-101B-9397-08002B2CF9AE}" pid="11" name="Meeting Name Meta">
    <vt:lpwstr/>
  </property>
  <property fmtid="{D5CDD505-2E9C-101B-9397-08002B2CF9AE}" pid="12" name="Internal Workgin">
    <vt:lpwstr/>
  </property>
  <property fmtid="{D5CDD505-2E9C-101B-9397-08002B2CF9AE}" pid="13" name="a210def78feb4e55ae1dd057dd3c0ccd">
    <vt:lpwstr/>
  </property>
  <property fmtid="{D5CDD505-2E9C-101B-9397-08002B2CF9AE}" pid="14" name="n28856ef36e142d2acdcea917f605f78">
    <vt:lpwstr>Publication|019bd25a-55cb-49ee-ac77-2693a7f2640e</vt:lpwstr>
  </property>
  <property fmtid="{D5CDD505-2E9C-101B-9397-08002B2CF9AE}" pid="15" name="_dlc_DocIdItemGuid">
    <vt:lpwstr>789f64aa-6c99-49db-90d4-2b1c7ebd4da5</vt:lpwstr>
  </property>
  <property fmtid="{D5CDD505-2E9C-101B-9397-08002B2CF9AE}" pid="16" name="source_item_id">
    <vt:lpwstr>65</vt:lpwstr>
  </property>
  <property fmtid="{D5CDD505-2E9C-101B-9397-08002B2CF9AE}" pid="17" name="Topic">
    <vt:lpwstr/>
  </property>
  <property fmtid="{D5CDD505-2E9C-101B-9397-08002B2CF9AE}" pid="18" name="Confidential">
    <vt:bool>false</vt:bool>
  </property>
</Properties>
</file>